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9600"/>
  </bookViews>
  <sheets>
    <sheet name="Plano_Produção" sheetId="6" r:id="rId1"/>
    <sheet name="sequenciamento_1" sheetId="8" r:id="rId2"/>
    <sheet name="sequenciamento_2" sheetId="7" r:id="rId3"/>
    <sheet name="sequenciamento_3" sheetId="5" r:id="rId4"/>
    <sheet name="sequenciamento_4" sheetId="9" r:id="rId5"/>
    <sheet name="sequenciamento_5" sheetId="10" r:id="rId6"/>
  </sheets>
  <definedNames>
    <definedName name="_xlchart.v1.0" localSheetId="5" hidden="1">#REF!</definedName>
    <definedName name="_xlchart.v1.0" hidden="1">#REF!</definedName>
    <definedName name="_xlchart.v1.1" localSheetId="5" hidden="1">#REF!</definedName>
    <definedName name="_xlchart.v1.1" hidden="1">#REF!</definedName>
    <definedName name="_xlchart.v1.10" localSheetId="5" hidden="1">#REF!</definedName>
    <definedName name="_xlchart.v1.10" hidden="1">#REF!</definedName>
    <definedName name="_xlchart.v1.11" localSheetId="5" hidden="1">#REF!</definedName>
    <definedName name="_xlchart.v1.11" hidden="1">#REF!</definedName>
    <definedName name="_xlchart.v1.12" localSheetId="5" hidden="1">#REF!</definedName>
    <definedName name="_xlchart.v1.12" hidden="1">#REF!</definedName>
    <definedName name="_xlchart.v1.13" localSheetId="5" hidden="1">#REF!</definedName>
    <definedName name="_xlchart.v1.13" hidden="1">#REF!</definedName>
    <definedName name="_xlchart.v1.14" localSheetId="5" hidden="1">#REF!</definedName>
    <definedName name="_xlchart.v1.14" hidden="1">#REF!</definedName>
    <definedName name="_xlchart.v1.15" localSheetId="5" hidden="1">#REF!</definedName>
    <definedName name="_xlchart.v1.15" hidden="1">#REF!</definedName>
    <definedName name="_xlchart.v1.16" localSheetId="5" hidden="1">#REF!</definedName>
    <definedName name="_xlchart.v1.16" hidden="1">#REF!</definedName>
    <definedName name="_xlchart.v1.17" localSheetId="5" hidden="1">#REF!</definedName>
    <definedName name="_xlchart.v1.17" hidden="1">#REF!</definedName>
    <definedName name="_xlchart.v1.18" localSheetId="5" hidden="1">#REF!</definedName>
    <definedName name="_xlchart.v1.18" hidden="1">#REF!</definedName>
    <definedName name="_xlchart.v1.19" localSheetId="5" hidden="1">#REF!</definedName>
    <definedName name="_xlchart.v1.19" hidden="1">#REF!</definedName>
    <definedName name="_xlchart.v1.2" localSheetId="5" hidden="1">#REF!</definedName>
    <definedName name="_xlchart.v1.2" hidden="1">#REF!</definedName>
    <definedName name="_xlchart.v1.20" localSheetId="5" hidden="1">#REF!</definedName>
    <definedName name="_xlchart.v1.20" hidden="1">#REF!</definedName>
    <definedName name="_xlchart.v1.21" localSheetId="5" hidden="1">#REF!</definedName>
    <definedName name="_xlchart.v1.21" hidden="1">#REF!</definedName>
    <definedName name="_xlchart.v1.22" localSheetId="5" hidden="1">#REF!</definedName>
    <definedName name="_xlchart.v1.22" hidden="1">#REF!</definedName>
    <definedName name="_xlchart.v1.23" localSheetId="5" hidden="1">#REF!</definedName>
    <definedName name="_xlchart.v1.23" hidden="1">#REF!</definedName>
    <definedName name="_xlchart.v1.3" localSheetId="5" hidden="1">#REF!</definedName>
    <definedName name="_xlchart.v1.3" hidden="1">#REF!</definedName>
    <definedName name="_xlchart.v1.4" localSheetId="5" hidden="1">#REF!</definedName>
    <definedName name="_xlchart.v1.4" hidden="1">#REF!</definedName>
    <definedName name="_xlchart.v1.5" localSheetId="5" hidden="1">#REF!</definedName>
    <definedName name="_xlchart.v1.5" hidden="1">#REF!</definedName>
    <definedName name="_xlchart.v1.6" localSheetId="5" hidden="1">#REF!</definedName>
    <definedName name="_xlchart.v1.6" hidden="1">#REF!</definedName>
    <definedName name="_xlchart.v1.7" localSheetId="5" hidden="1">#REF!</definedName>
    <definedName name="_xlchart.v1.7" hidden="1">#REF!</definedName>
    <definedName name="_xlchart.v1.8" localSheetId="5" hidden="1">#REF!</definedName>
    <definedName name="_xlchart.v1.8" hidden="1">#REF!</definedName>
    <definedName name="_xlchart.v1.9" localSheetId="5" hidden="1">#REF!</definedName>
    <definedName name="_xlchart.v1.9" hidden="1">#REF!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6"/>
  <c r="J7"/>
  <c r="D10" i="10"/>
  <c r="R3" s="1"/>
  <c r="C10"/>
  <c r="D12"/>
  <c r="P3" s="1"/>
  <c r="C12"/>
  <c r="D9"/>
  <c r="N3" s="1"/>
  <c r="C9"/>
  <c r="D8"/>
  <c r="L3" s="1"/>
  <c r="C8"/>
  <c r="D11"/>
  <c r="J3" s="1"/>
  <c r="C11"/>
  <c r="D13"/>
  <c r="H3" s="1"/>
  <c r="C13"/>
  <c r="D14"/>
  <c r="C14"/>
  <c r="F2" s="1"/>
  <c r="D15"/>
  <c r="D3" s="1"/>
  <c r="C15"/>
  <c r="F3"/>
  <c r="R2"/>
  <c r="P2"/>
  <c r="N2"/>
  <c r="L2"/>
  <c r="J2"/>
  <c r="H2"/>
  <c r="D2"/>
  <c r="H10" i="6"/>
  <c r="I10"/>
  <c r="H11"/>
  <c r="I11"/>
  <c r="H12"/>
  <c r="I12"/>
  <c r="H13"/>
  <c r="I13"/>
  <c r="H14"/>
  <c r="I14"/>
  <c r="H15"/>
  <c r="I15"/>
  <c r="H16"/>
  <c r="I16"/>
  <c r="I9"/>
  <c r="H9"/>
  <c r="K6"/>
  <c r="J6"/>
  <c r="R8" i="9"/>
  <c r="R9" s="1"/>
  <c r="K5" i="6"/>
  <c r="J5"/>
  <c r="K4"/>
  <c r="J4"/>
  <c r="R8" i="5"/>
  <c r="R9" s="1"/>
  <c r="K3" i="6"/>
  <c r="J3"/>
  <c r="R9" i="8"/>
  <c r="R8"/>
  <c r="R6" i="9"/>
  <c r="R6" i="5"/>
  <c r="R6" i="8"/>
  <c r="E3"/>
  <c r="C3"/>
  <c r="C8"/>
  <c r="A3" i="6"/>
  <c r="A5"/>
  <c r="A4"/>
  <c r="C13" i="9"/>
  <c r="D12"/>
  <c r="C12"/>
  <c r="D11"/>
  <c r="C11"/>
  <c r="D10"/>
  <c r="C10"/>
  <c r="D9"/>
  <c r="C9"/>
  <c r="D8"/>
  <c r="C8"/>
  <c r="D15"/>
  <c r="C15"/>
  <c r="R2" s="1"/>
  <c r="D14"/>
  <c r="C14"/>
  <c r="D13"/>
  <c r="N2"/>
  <c r="J2"/>
  <c r="F2"/>
  <c r="R3"/>
  <c r="P3"/>
  <c r="N3"/>
  <c r="L3"/>
  <c r="J3"/>
  <c r="H3"/>
  <c r="F3"/>
  <c r="D3"/>
  <c r="P2"/>
  <c r="L2"/>
  <c r="H2"/>
  <c r="D2"/>
  <c r="D8" i="8"/>
  <c r="D10"/>
  <c r="C10"/>
  <c r="D11"/>
  <c r="C11"/>
  <c r="D9"/>
  <c r="C9"/>
  <c r="D14"/>
  <c r="C14"/>
  <c r="D12"/>
  <c r="C12"/>
  <c r="D13"/>
  <c r="C13"/>
  <c r="D15"/>
  <c r="C15"/>
  <c r="R3"/>
  <c r="P3"/>
  <c r="N3"/>
  <c r="L3"/>
  <c r="J3"/>
  <c r="H3"/>
  <c r="F3"/>
  <c r="D3"/>
  <c r="R2"/>
  <c r="P2"/>
  <c r="N2"/>
  <c r="L2"/>
  <c r="J2"/>
  <c r="H2"/>
  <c r="F2"/>
  <c r="D2"/>
  <c r="D13" i="7"/>
  <c r="C13"/>
  <c r="D15"/>
  <c r="C15"/>
  <c r="D14"/>
  <c r="C14"/>
  <c r="D11"/>
  <c r="C11"/>
  <c r="D10"/>
  <c r="C10"/>
  <c r="D9"/>
  <c r="C9"/>
  <c r="D8"/>
  <c r="C8"/>
  <c r="D12"/>
  <c r="C12"/>
  <c r="R3"/>
  <c r="P3"/>
  <c r="N3"/>
  <c r="L3"/>
  <c r="J3"/>
  <c r="H3"/>
  <c r="F3"/>
  <c r="D3"/>
  <c r="R2"/>
  <c r="P2"/>
  <c r="N2"/>
  <c r="L2"/>
  <c r="J2"/>
  <c r="H2"/>
  <c r="F2"/>
  <c r="D2"/>
  <c r="D15" i="5"/>
  <c r="C15"/>
  <c r="D14"/>
  <c r="C14"/>
  <c r="D13"/>
  <c r="C13"/>
  <c r="D8"/>
  <c r="C8"/>
  <c r="C9"/>
  <c r="D9"/>
  <c r="F3" s="1"/>
  <c r="C10"/>
  <c r="D10"/>
  <c r="C11"/>
  <c r="D11"/>
  <c r="J3" s="1"/>
  <c r="C12"/>
  <c r="D12"/>
  <c r="R3"/>
  <c r="P3"/>
  <c r="N3"/>
  <c r="L3"/>
  <c r="H3"/>
  <c r="D3"/>
  <c r="R2"/>
  <c r="P2"/>
  <c r="N2"/>
  <c r="L2"/>
  <c r="J2"/>
  <c r="H2"/>
  <c r="F2"/>
  <c r="D2"/>
  <c r="C3" i="10" l="1"/>
  <c r="E3"/>
  <c r="G3" s="1"/>
  <c r="C3" i="9"/>
  <c r="E3"/>
  <c r="G3" s="1"/>
  <c r="C3" i="7"/>
  <c r="C3" i="5"/>
  <c r="E3"/>
  <c r="G3" s="1"/>
  <c r="I3" i="10" l="1"/>
  <c r="I3" i="9"/>
  <c r="K3"/>
  <c r="E3" i="7"/>
  <c r="I3" i="5"/>
  <c r="K3"/>
  <c r="K3" i="10" l="1"/>
  <c r="M3" s="1"/>
  <c r="M3" i="9"/>
  <c r="O3" s="1"/>
  <c r="G3" i="8"/>
  <c r="I3"/>
  <c r="K3" s="1"/>
  <c r="G3" i="7"/>
  <c r="M3" i="5"/>
  <c r="O3"/>
  <c r="Q3" s="1"/>
  <c r="O3" i="10" l="1"/>
  <c r="Q3"/>
  <c r="R4" s="1"/>
  <c r="Q3" i="9"/>
  <c r="R5" s="1"/>
  <c r="M3" i="8"/>
  <c r="O3"/>
  <c r="I3" i="7"/>
  <c r="K3" s="1"/>
  <c r="R5" i="5"/>
  <c r="R4"/>
  <c r="R5" i="10" l="1"/>
  <c r="R8"/>
  <c r="R9" s="1"/>
  <c r="R6"/>
  <c r="R4" i="9"/>
  <c r="Q3" i="8"/>
  <c r="R4" s="1"/>
  <c r="R5"/>
  <c r="M3" i="7"/>
  <c r="O3" l="1"/>
  <c r="Q3" l="1"/>
  <c r="R4" s="1"/>
  <c r="R8" l="1"/>
  <c r="R9" s="1"/>
  <c r="R5"/>
  <c r="R6" s="1"/>
</calcChain>
</file>

<file path=xl/sharedStrings.xml><?xml version="1.0" encoding="utf-8"?>
<sst xmlns="http://schemas.openxmlformats.org/spreadsheetml/2006/main" count="291" uniqueCount="61">
  <si>
    <t>Ordem</t>
  </si>
  <si>
    <t>Máquina 1</t>
  </si>
  <si>
    <t>Máquina 2</t>
  </si>
  <si>
    <t>Espera 2</t>
  </si>
  <si>
    <t>Espera 1</t>
  </si>
  <si>
    <t xml:space="preserve">Processo 1 </t>
  </si>
  <si>
    <t>Processo 2</t>
  </si>
  <si>
    <t>Espera 3</t>
  </si>
  <si>
    <t>Processo 3</t>
  </si>
  <si>
    <t>Espera 4</t>
  </si>
  <si>
    <t>Processo 4</t>
  </si>
  <si>
    <t>Espera 5</t>
  </si>
  <si>
    <t>Processo 5</t>
  </si>
  <si>
    <t>Espera 6</t>
  </si>
  <si>
    <t>Processo 6</t>
  </si>
  <si>
    <t>Lead time</t>
  </si>
  <si>
    <t>Tempo de Espera</t>
  </si>
  <si>
    <t>OP1</t>
  </si>
  <si>
    <t>OP2</t>
  </si>
  <si>
    <t>OP3</t>
  </si>
  <si>
    <t>OP4</t>
  </si>
  <si>
    <t>OP5</t>
  </si>
  <si>
    <t>OP6</t>
  </si>
  <si>
    <t>OP7</t>
  </si>
  <si>
    <t>OP8</t>
  </si>
  <si>
    <t>Espera 7</t>
  </si>
  <si>
    <t>Processo 7</t>
  </si>
  <si>
    <t>Espera 8</t>
  </si>
  <si>
    <t>Processo 8</t>
  </si>
  <si>
    <t>Sequencia Regra de Jonhson</t>
  </si>
  <si>
    <t>Demanda</t>
  </si>
  <si>
    <t>A</t>
  </si>
  <si>
    <t>B</t>
  </si>
  <si>
    <t>C</t>
  </si>
  <si>
    <t>Pedidos</t>
  </si>
  <si>
    <t>Ordens</t>
  </si>
  <si>
    <t>Produtos</t>
  </si>
  <si>
    <t>Máq. 1</t>
  </si>
  <si>
    <t>Máq. 2</t>
  </si>
  <si>
    <t>Ö</t>
  </si>
  <si>
    <t>P10</t>
  </si>
  <si>
    <t>P11</t>
  </si>
  <si>
    <t>P12</t>
  </si>
  <si>
    <t>P13</t>
  </si>
  <si>
    <t>P14</t>
  </si>
  <si>
    <t>P15</t>
  </si>
  <si>
    <t>P16</t>
  </si>
  <si>
    <t>P17</t>
  </si>
  <si>
    <t>OP1 - OP3</t>
  </si>
  <si>
    <t>OP2 - OP5 - OP6 - OP7 - OP8</t>
  </si>
  <si>
    <t>torno</t>
  </si>
  <si>
    <t>mandrilhadora</t>
  </si>
  <si>
    <t>jornada</t>
  </si>
  <si>
    <t>cenário 1</t>
  </si>
  <si>
    <t>cenário 2</t>
  </si>
  <si>
    <t>cenário 3</t>
  </si>
  <si>
    <t>cenário 4</t>
  </si>
  <si>
    <t>cenário 5</t>
  </si>
  <si>
    <t>eficiência</t>
  </si>
  <si>
    <t>tempo de produção</t>
  </si>
  <si>
    <t>Prioridade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</si>
</sst>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0.0"/>
    <numFmt numFmtId="167" formatCode="0.00\ &quot;horas&quot;"/>
    <numFmt numFmtId="172" formatCode="0.000\ &quot;dias&quot;"/>
    <numFmt numFmtId="173" formatCode="0.000\ &quot;semanas&quot;"/>
    <numFmt numFmtId="174" formatCode="0.00\ &quot;dias/semana&quot;"/>
  </numFmts>
  <fonts count="9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0000"/>
      <name val="Calibri Light"/>
      <family val="2"/>
      <scheme val="maj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Symbol"/>
      <family val="1"/>
      <charset val="2"/>
    </font>
    <font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10" borderId="1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/>
    </xf>
    <xf numFmtId="165" fontId="3" fillId="8" borderId="1" xfId="0" applyNumberFormat="1" applyFont="1" applyFill="1" applyBorder="1" applyAlignment="1">
      <alignment horizontal="center"/>
    </xf>
    <xf numFmtId="165" fontId="3" fillId="10" borderId="1" xfId="0" applyNumberFormat="1" applyFont="1" applyFill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165" fontId="3" fillId="9" borderId="4" xfId="0" applyNumberFormat="1" applyFont="1" applyFill="1" applyBorder="1" applyAlignment="1">
      <alignment horizontal="center"/>
    </xf>
    <xf numFmtId="165" fontId="3" fillId="9" borderId="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3" fillId="8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vertical="center"/>
    </xf>
    <xf numFmtId="164" fontId="4" fillId="8" borderId="1" xfId="0" applyNumberFormat="1" applyFont="1" applyFill="1" applyBorder="1" applyAlignment="1">
      <alignment horizontal="center"/>
    </xf>
    <xf numFmtId="10" fontId="4" fillId="8" borderId="1" xfId="1" applyNumberFormat="1" applyFont="1" applyFill="1" applyBorder="1" applyAlignment="1">
      <alignment horizontal="center"/>
    </xf>
    <xf numFmtId="167" fontId="4" fillId="0" borderId="1" xfId="0" applyNumberFormat="1" applyFont="1" applyBorder="1" applyAlignment="1">
      <alignment horizontal="center"/>
    </xf>
    <xf numFmtId="172" fontId="4" fillId="0" borderId="1" xfId="0" applyNumberFormat="1" applyFont="1" applyBorder="1" applyAlignment="1">
      <alignment horizontal="center"/>
    </xf>
    <xf numFmtId="173" fontId="4" fillId="0" borderId="1" xfId="0" applyNumberFormat="1" applyFont="1" applyBorder="1" applyAlignment="1">
      <alignment horizontal="center"/>
    </xf>
    <xf numFmtId="17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73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pt-BR" b="1">
                <a:latin typeface="Times New Roman" pitchFamily="18" charset="0"/>
                <a:cs typeface="Times New Roman" pitchFamily="18" charset="0"/>
              </a:rPr>
              <a:t>Gráfico de Gantt - Progrmação de Ordens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bar"/>
        <c:grouping val="stacked"/>
        <c:ser>
          <c:idx val="0"/>
          <c:order val="0"/>
          <c:tx>
            <c:strRef>
              <c:f>sequenciamento_1!$C$1</c:f>
              <c:strCache>
                <c:ptCount val="1"/>
                <c:pt idx="0">
                  <c:v>Espera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Pt>
            <c:idx val="1"/>
            <c:spPr>
              <a:noFill/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E6A-4A02-865F-CFD0B5022AAE}"/>
              </c:ext>
            </c:extLst>
          </c:dPt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sequenciamento_1!$B$2:$B$4</c:f>
              <c:strCache>
                <c:ptCount val="3"/>
                <c:pt idx="0">
                  <c:v>Máquina 1</c:v>
                </c:pt>
                <c:pt idx="1">
                  <c:v>Máquina 2</c:v>
                </c:pt>
                <c:pt idx="2">
                  <c:v>Lead time</c:v>
                </c:pt>
              </c:strCache>
            </c:strRef>
          </c:cat>
          <c:val>
            <c:numRef>
              <c:f>sequenciamento_1!$C$2:$C$4</c:f>
              <c:numCache>
                <c:formatCode>0.0</c:formatCode>
                <c:ptCount val="3"/>
                <c:pt idx="0">
                  <c:v>0</c:v>
                </c:pt>
                <c:pt idx="1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E6A-4A02-865F-CFD0B5022AAE}"/>
            </c:ext>
          </c:extLst>
        </c:ser>
        <c:ser>
          <c:idx val="1"/>
          <c:order val="1"/>
          <c:tx>
            <c:strRef>
              <c:f>sequenciamento_1!$D$1</c:f>
              <c:strCache>
                <c:ptCount val="1"/>
                <c:pt idx="0">
                  <c:v>Processo 1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sequenciamento_1!$B$2:$B$4</c:f>
              <c:strCache>
                <c:ptCount val="3"/>
                <c:pt idx="0">
                  <c:v>Máquina 1</c:v>
                </c:pt>
                <c:pt idx="1">
                  <c:v>Máquina 2</c:v>
                </c:pt>
                <c:pt idx="2">
                  <c:v>Lead time</c:v>
                </c:pt>
              </c:strCache>
            </c:strRef>
          </c:cat>
          <c:val>
            <c:numRef>
              <c:f>sequenciamento_1!$D$2:$D$4</c:f>
              <c:numCache>
                <c:formatCode>0.0</c:formatCode>
                <c:ptCount val="3"/>
                <c:pt idx="0">
                  <c:v>15</c:v>
                </c:pt>
                <c:pt idx="1">
                  <c:v>6.666666666666667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E6A-4A02-865F-CFD0B5022AAE}"/>
            </c:ext>
          </c:extLst>
        </c:ser>
        <c:ser>
          <c:idx val="2"/>
          <c:order val="2"/>
          <c:tx>
            <c:strRef>
              <c:f>sequenciamento_1!$E$1</c:f>
              <c:strCache>
                <c:ptCount val="1"/>
                <c:pt idx="0">
                  <c:v>Espera 2</c:v>
                </c:pt>
              </c:strCache>
            </c:strRef>
          </c:tx>
          <c:spPr>
            <a:noFill/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sequenciamento_1!$B$2:$B$4</c:f>
              <c:strCache>
                <c:ptCount val="3"/>
                <c:pt idx="0">
                  <c:v>Máquina 1</c:v>
                </c:pt>
                <c:pt idx="1">
                  <c:v>Máquina 2</c:v>
                </c:pt>
                <c:pt idx="2">
                  <c:v>Lead time</c:v>
                </c:pt>
              </c:strCache>
            </c:strRef>
          </c:cat>
          <c:val>
            <c:numRef>
              <c:f>sequenciamento_1!$E$2:$E$4</c:f>
              <c:numCache>
                <c:formatCode>0.0</c:formatCode>
                <c:ptCount val="3"/>
                <c:pt idx="0">
                  <c:v>0</c:v>
                </c:pt>
                <c:pt idx="1">
                  <c:v>0.6666666666666643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E6A-4A02-865F-CFD0B5022AAE}"/>
            </c:ext>
          </c:extLst>
        </c:ser>
        <c:ser>
          <c:idx val="3"/>
          <c:order val="3"/>
          <c:tx>
            <c:strRef>
              <c:f>sequenciamento_1!$F$1</c:f>
              <c:strCache>
                <c:ptCount val="1"/>
                <c:pt idx="0">
                  <c:v>Processo 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sequenciamento_1!$B$2:$B$4</c:f>
              <c:strCache>
                <c:ptCount val="3"/>
                <c:pt idx="0">
                  <c:v>Máquina 1</c:v>
                </c:pt>
                <c:pt idx="1">
                  <c:v>Máquina 2</c:v>
                </c:pt>
                <c:pt idx="2">
                  <c:v>Lead time</c:v>
                </c:pt>
              </c:strCache>
            </c:strRef>
          </c:cat>
          <c:val>
            <c:numRef>
              <c:f>sequenciamento_1!$F$2:$F$4</c:f>
              <c:numCache>
                <c:formatCode>0.0</c:formatCode>
                <c:ptCount val="3"/>
                <c:pt idx="0">
                  <c:v>7.333333333333333</c:v>
                </c:pt>
                <c:pt idx="1">
                  <c:v>12.833333333333334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4E6A-4A02-865F-CFD0B5022AAE}"/>
            </c:ext>
          </c:extLst>
        </c:ser>
        <c:ser>
          <c:idx val="4"/>
          <c:order val="4"/>
          <c:tx>
            <c:strRef>
              <c:f>sequenciamento_1!$G$1</c:f>
              <c:strCache>
                <c:ptCount val="1"/>
                <c:pt idx="0">
                  <c:v>Espera 3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strRef>
              <c:f>sequenciamento_1!$B$2:$B$4</c:f>
              <c:strCache>
                <c:ptCount val="3"/>
                <c:pt idx="0">
                  <c:v>Máquina 1</c:v>
                </c:pt>
                <c:pt idx="1">
                  <c:v>Máquina 2</c:v>
                </c:pt>
                <c:pt idx="2">
                  <c:v>Lead time</c:v>
                </c:pt>
              </c:strCache>
            </c:strRef>
          </c:cat>
          <c:val>
            <c:numRef>
              <c:f>sequenciamento_1!$G$2:$G$4</c:f>
              <c:numCache>
                <c:formatCode>0.0</c:formatCode>
                <c:ptCount val="3"/>
                <c:pt idx="0">
                  <c:v>0</c:v>
                </c:pt>
                <c:pt idx="1">
                  <c:v>2.1666666666666643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E6A-4A02-865F-CFD0B5022AAE}"/>
            </c:ext>
          </c:extLst>
        </c:ser>
        <c:ser>
          <c:idx val="5"/>
          <c:order val="5"/>
          <c:tx>
            <c:strRef>
              <c:f>sequenciamento_1!$H$1</c:f>
              <c:strCache>
                <c:ptCount val="1"/>
                <c:pt idx="0">
                  <c:v>Processo 3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sequenciamento_1!$B$2:$B$4</c:f>
              <c:strCache>
                <c:ptCount val="3"/>
                <c:pt idx="0">
                  <c:v>Máquina 1</c:v>
                </c:pt>
                <c:pt idx="1">
                  <c:v>Máquina 2</c:v>
                </c:pt>
                <c:pt idx="2">
                  <c:v>Lead time</c:v>
                </c:pt>
              </c:strCache>
            </c:strRef>
          </c:cat>
          <c:val>
            <c:numRef>
              <c:f>sequenciamento_1!$H$2:$H$4</c:f>
              <c:numCache>
                <c:formatCode>0.0</c:formatCode>
                <c:ptCount val="3"/>
                <c:pt idx="0">
                  <c:v>15</c:v>
                </c:pt>
                <c:pt idx="1">
                  <c:v>6.666666666666667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4E6A-4A02-865F-CFD0B5022AAE}"/>
            </c:ext>
          </c:extLst>
        </c:ser>
        <c:ser>
          <c:idx val="6"/>
          <c:order val="6"/>
          <c:tx>
            <c:strRef>
              <c:f>sequenciamento_1!$I$1</c:f>
              <c:strCache>
                <c:ptCount val="1"/>
                <c:pt idx="0">
                  <c:v>Espera 4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cat>
            <c:strRef>
              <c:f>sequenciamento_1!$B$2:$B$4</c:f>
              <c:strCache>
                <c:ptCount val="3"/>
                <c:pt idx="0">
                  <c:v>Máquina 1</c:v>
                </c:pt>
                <c:pt idx="1">
                  <c:v>Máquina 2</c:v>
                </c:pt>
                <c:pt idx="2">
                  <c:v>Lead time</c:v>
                </c:pt>
              </c:strCache>
            </c:strRef>
          </c:cat>
          <c:val>
            <c:numRef>
              <c:f>sequenciamento_1!$I$2:$I$4</c:f>
              <c:numCache>
                <c:formatCode>0.0</c:formatCode>
                <c:ptCount val="3"/>
                <c:pt idx="0">
                  <c:v>0</c:v>
                </c:pt>
                <c:pt idx="1">
                  <c:v>3.3333333333333357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4E6A-4A02-865F-CFD0B5022AAE}"/>
            </c:ext>
          </c:extLst>
        </c:ser>
        <c:ser>
          <c:idx val="7"/>
          <c:order val="7"/>
          <c:tx>
            <c:strRef>
              <c:f>sequenciamento_1!$J$1</c:f>
              <c:strCache>
                <c:ptCount val="1"/>
                <c:pt idx="0">
                  <c:v>Processo 4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sequenciamento_1!$B$2:$B$4</c:f>
              <c:strCache>
                <c:ptCount val="3"/>
                <c:pt idx="0">
                  <c:v>Máquina 1</c:v>
                </c:pt>
                <c:pt idx="1">
                  <c:v>Máquina 2</c:v>
                </c:pt>
                <c:pt idx="2">
                  <c:v>Lead time</c:v>
                </c:pt>
              </c:strCache>
            </c:strRef>
          </c:cat>
          <c:val>
            <c:numRef>
              <c:f>sequenciamento_1!$J$2:$J$4</c:f>
              <c:numCache>
                <c:formatCode>0.0</c:formatCode>
                <c:ptCount val="3"/>
                <c:pt idx="0">
                  <c:v>10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4E6A-4A02-865F-CFD0B5022AAE}"/>
            </c:ext>
          </c:extLst>
        </c:ser>
        <c:ser>
          <c:idx val="8"/>
          <c:order val="8"/>
          <c:tx>
            <c:strRef>
              <c:f>sequenciamento_1!$K$1</c:f>
              <c:strCache>
                <c:ptCount val="1"/>
                <c:pt idx="0">
                  <c:v>Espera 5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dPt>
            <c:idx val="1"/>
            <c:spPr>
              <a:noFill/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4E6A-4A02-865F-CFD0B5022AA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sequenciamento_1!$B$2:$B$4</c:f>
              <c:strCache>
                <c:ptCount val="3"/>
                <c:pt idx="0">
                  <c:v>Máquina 1</c:v>
                </c:pt>
                <c:pt idx="1">
                  <c:v>Máquina 2</c:v>
                </c:pt>
                <c:pt idx="2">
                  <c:v>Lead time</c:v>
                </c:pt>
              </c:strCache>
            </c:strRef>
          </c:cat>
          <c:val>
            <c:numRef>
              <c:f>sequenciamento_1!$K$2:$K$4</c:f>
              <c:numCache>
                <c:formatCode>0.0</c:formatCode>
                <c:ptCount val="3"/>
                <c:pt idx="0">
                  <c:v>0</c:v>
                </c:pt>
                <c:pt idx="1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4E6A-4A02-865F-CFD0B5022AAE}"/>
            </c:ext>
          </c:extLst>
        </c:ser>
        <c:ser>
          <c:idx val="9"/>
          <c:order val="9"/>
          <c:tx>
            <c:strRef>
              <c:f>sequenciamento_1!$L$1</c:f>
              <c:strCache>
                <c:ptCount val="1"/>
                <c:pt idx="0">
                  <c:v>Processo 5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sequenciamento_1!$B$2:$B$4</c:f>
              <c:strCache>
                <c:ptCount val="3"/>
                <c:pt idx="0">
                  <c:v>Máquina 1</c:v>
                </c:pt>
                <c:pt idx="1">
                  <c:v>Máquina 2</c:v>
                </c:pt>
                <c:pt idx="2">
                  <c:v>Lead time</c:v>
                </c:pt>
              </c:strCache>
            </c:strRef>
          </c:cat>
          <c:val>
            <c:numRef>
              <c:f>sequenciamento_1!$L$2:$L$4</c:f>
              <c:numCache>
                <c:formatCode>0.0</c:formatCode>
                <c:ptCount val="3"/>
                <c:pt idx="0">
                  <c:v>4</c:v>
                </c:pt>
                <c:pt idx="1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4E6A-4A02-865F-CFD0B5022AAE}"/>
            </c:ext>
          </c:extLst>
        </c:ser>
        <c:ser>
          <c:idx val="10"/>
          <c:order val="10"/>
          <c:tx>
            <c:strRef>
              <c:f>sequenciamento_1!$M$1</c:f>
              <c:strCache>
                <c:ptCount val="1"/>
                <c:pt idx="0">
                  <c:v>Espera 6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dPt>
            <c:idx val="1"/>
            <c:spPr>
              <a:noFill/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4E6A-4A02-865F-CFD0B5022AA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sequenciamento_1!$B$2:$B$4</c:f>
              <c:strCache>
                <c:ptCount val="3"/>
                <c:pt idx="0">
                  <c:v>Máquina 1</c:v>
                </c:pt>
                <c:pt idx="1">
                  <c:v>Máquina 2</c:v>
                </c:pt>
                <c:pt idx="2">
                  <c:v>Lead time</c:v>
                </c:pt>
              </c:strCache>
            </c:strRef>
          </c:cat>
          <c:val>
            <c:numRef>
              <c:f>sequenciamento_1!$M$2:$M$4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4E6A-4A02-865F-CFD0B5022AAE}"/>
            </c:ext>
          </c:extLst>
        </c:ser>
        <c:ser>
          <c:idx val="11"/>
          <c:order val="11"/>
          <c:tx>
            <c:strRef>
              <c:f>sequenciamento_1!$N$1</c:f>
              <c:strCache>
                <c:ptCount val="1"/>
                <c:pt idx="0">
                  <c:v>Processo 6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sequenciamento_1!$B$2:$B$4</c:f>
              <c:strCache>
                <c:ptCount val="3"/>
                <c:pt idx="0">
                  <c:v>Máquina 1</c:v>
                </c:pt>
                <c:pt idx="1">
                  <c:v>Máquina 2</c:v>
                </c:pt>
                <c:pt idx="2">
                  <c:v>Lead time</c:v>
                </c:pt>
              </c:strCache>
            </c:strRef>
          </c:cat>
          <c:val>
            <c:numRef>
              <c:f>sequenciamento_1!$N$2:$N$4</c:f>
              <c:numCache>
                <c:formatCode>0.0</c:formatCode>
                <c:ptCount val="3"/>
                <c:pt idx="0">
                  <c:v>4</c:v>
                </c:pt>
                <c:pt idx="1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4E6A-4A02-865F-CFD0B5022AAE}"/>
            </c:ext>
          </c:extLst>
        </c:ser>
        <c:ser>
          <c:idx val="12"/>
          <c:order val="12"/>
          <c:tx>
            <c:strRef>
              <c:f>sequenciamento_1!$O$1</c:f>
              <c:strCache>
                <c:ptCount val="1"/>
                <c:pt idx="0">
                  <c:v>Espera 7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dPt>
            <c:idx val="1"/>
            <c:spPr>
              <a:noFill/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4E6A-4A02-865F-CFD0B5022AAE}"/>
              </c:ext>
            </c:extLst>
          </c:dPt>
          <c:dLbls>
            <c:dLbl>
              <c:idx val="1"/>
              <c:layout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4E6A-4A02-865F-CFD0B5022AAE}"/>
                </c:ext>
              </c:extLst>
            </c:dLbl>
            <c:delete val="1"/>
            <c:numFmt formatCode="#,##0.00" sourceLinked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sequenciamento_1!$B$2:$B$4</c:f>
              <c:strCache>
                <c:ptCount val="3"/>
                <c:pt idx="0">
                  <c:v>Máquina 1</c:v>
                </c:pt>
                <c:pt idx="1">
                  <c:v>Máquina 2</c:v>
                </c:pt>
                <c:pt idx="2">
                  <c:v>Lead time</c:v>
                </c:pt>
              </c:strCache>
            </c:strRef>
          </c:cat>
          <c:val>
            <c:numRef>
              <c:f>sequenciamento_1!$O$2:$O$4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4E6A-4A02-865F-CFD0B5022AAE}"/>
            </c:ext>
          </c:extLst>
        </c:ser>
        <c:ser>
          <c:idx val="13"/>
          <c:order val="13"/>
          <c:tx>
            <c:strRef>
              <c:f>sequenciamento_1!$P$1</c:f>
              <c:strCache>
                <c:ptCount val="1"/>
                <c:pt idx="0">
                  <c:v>Processo 7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sequenciamento_1!$B$2:$B$4</c:f>
              <c:strCache>
                <c:ptCount val="3"/>
                <c:pt idx="0">
                  <c:v>Máquina 1</c:v>
                </c:pt>
                <c:pt idx="1">
                  <c:v>Máquina 2</c:v>
                </c:pt>
                <c:pt idx="2">
                  <c:v>Lead time</c:v>
                </c:pt>
              </c:strCache>
            </c:strRef>
          </c:cat>
          <c:val>
            <c:numRef>
              <c:f>sequenciamento_1!$P$2:$P$4</c:f>
              <c:numCache>
                <c:formatCode>0.0</c:formatCode>
                <c:ptCount val="3"/>
                <c:pt idx="0">
                  <c:v>4</c:v>
                </c:pt>
                <c:pt idx="1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4E6A-4A02-865F-CFD0B5022AAE}"/>
            </c:ext>
          </c:extLst>
        </c:ser>
        <c:ser>
          <c:idx val="14"/>
          <c:order val="14"/>
          <c:tx>
            <c:strRef>
              <c:f>sequenciamento_1!$Q$1</c:f>
              <c:strCache>
                <c:ptCount val="1"/>
                <c:pt idx="0">
                  <c:v>Espera 8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cat>
            <c:strRef>
              <c:f>sequenciamento_1!$B$2:$B$4</c:f>
              <c:strCache>
                <c:ptCount val="3"/>
                <c:pt idx="0">
                  <c:v>Máquina 1</c:v>
                </c:pt>
                <c:pt idx="1">
                  <c:v>Máquina 2</c:v>
                </c:pt>
                <c:pt idx="2">
                  <c:v>Lead time</c:v>
                </c:pt>
              </c:strCache>
            </c:strRef>
          </c:cat>
          <c:val>
            <c:numRef>
              <c:f>sequenciamento_1!$Q$2:$Q$4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4E6A-4A02-865F-CFD0B5022AAE}"/>
            </c:ext>
          </c:extLst>
        </c:ser>
        <c:ser>
          <c:idx val="15"/>
          <c:order val="15"/>
          <c:tx>
            <c:strRef>
              <c:f>sequenciamento_1!$R$1</c:f>
              <c:strCache>
                <c:ptCount val="1"/>
                <c:pt idx="0">
                  <c:v>Processo 8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sequenciamento_1!$B$2:$B$4</c:f>
              <c:strCache>
                <c:ptCount val="3"/>
                <c:pt idx="0">
                  <c:v>Máquina 1</c:v>
                </c:pt>
                <c:pt idx="1">
                  <c:v>Máquina 2</c:v>
                </c:pt>
                <c:pt idx="2">
                  <c:v>Lead time</c:v>
                </c:pt>
              </c:strCache>
            </c:strRef>
          </c:cat>
          <c:val>
            <c:numRef>
              <c:f>sequenciamento_1!$R$2:$R$4</c:f>
              <c:numCache>
                <c:formatCode>0.0</c:formatCode>
                <c:ptCount val="3"/>
                <c:pt idx="0">
                  <c:v>4</c:v>
                </c:pt>
                <c:pt idx="1">
                  <c:v>7</c:v>
                </c:pt>
                <c:pt idx="2" formatCode="0.00">
                  <c:v>79.333333333333329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4E6A-4A02-865F-CFD0B5022AAE}"/>
            </c:ext>
          </c:extLst>
        </c:ser>
        <c:overlap val="100"/>
        <c:axId val="126252928"/>
        <c:axId val="126254464"/>
      </c:barChart>
      <c:catAx>
        <c:axId val="126252928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endParaRPr lang="pt-BR"/>
          </a:p>
        </c:txPr>
        <c:crossAx val="126254464"/>
        <c:crosses val="autoZero"/>
        <c:auto val="1"/>
        <c:lblAlgn val="ctr"/>
        <c:lblOffset val="100"/>
      </c:catAx>
      <c:valAx>
        <c:axId val="126254464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6252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itchFamily="18" charset="0"/>
              <a:ea typeface="+mn-ea"/>
              <a:cs typeface="Times New Roman" pitchFamily="18" charset="0"/>
            </a:defRPr>
          </a:pPr>
          <a:endParaRPr lang="pt-BR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75" footer="0.3149606200000007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pt-BR" b="1">
                <a:latin typeface="Times New Roman" pitchFamily="18" charset="0"/>
                <a:cs typeface="Times New Roman" pitchFamily="18" charset="0"/>
              </a:rPr>
              <a:t>Gráfico de Gantt - Progrmação de Ordens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bar"/>
        <c:grouping val="stacked"/>
        <c:ser>
          <c:idx val="0"/>
          <c:order val="0"/>
          <c:tx>
            <c:strRef>
              <c:f>sequenciamento_2!$C$1</c:f>
              <c:strCache>
                <c:ptCount val="1"/>
                <c:pt idx="0">
                  <c:v>Espera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Pt>
            <c:idx val="1"/>
            <c:spPr>
              <a:noFill/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E6A-4A02-865F-CFD0B5022AAE}"/>
              </c:ext>
            </c:extLst>
          </c:dPt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sequenciamento_2!$B$2:$B$4</c:f>
              <c:strCache>
                <c:ptCount val="3"/>
                <c:pt idx="0">
                  <c:v>Máquina 1</c:v>
                </c:pt>
                <c:pt idx="1">
                  <c:v>Máquina 2</c:v>
                </c:pt>
                <c:pt idx="2">
                  <c:v>Lead time</c:v>
                </c:pt>
              </c:strCache>
            </c:strRef>
          </c:cat>
          <c:val>
            <c:numRef>
              <c:f>sequenciamento_2!$C$2:$C$4</c:f>
              <c:numCache>
                <c:formatCode>0.0</c:formatCode>
                <c:ptCount val="3"/>
                <c:pt idx="0">
                  <c:v>0</c:v>
                </c:pt>
                <c:pt idx="1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E6A-4A02-865F-CFD0B5022AAE}"/>
            </c:ext>
          </c:extLst>
        </c:ser>
        <c:ser>
          <c:idx val="1"/>
          <c:order val="1"/>
          <c:tx>
            <c:strRef>
              <c:f>sequenciamento_2!$D$1</c:f>
              <c:strCache>
                <c:ptCount val="1"/>
                <c:pt idx="0">
                  <c:v>Processo 1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sequenciamento_2!$B$2:$B$4</c:f>
              <c:strCache>
                <c:ptCount val="3"/>
                <c:pt idx="0">
                  <c:v>Máquina 1</c:v>
                </c:pt>
                <c:pt idx="1">
                  <c:v>Máquina 2</c:v>
                </c:pt>
                <c:pt idx="2">
                  <c:v>Lead time</c:v>
                </c:pt>
              </c:strCache>
            </c:strRef>
          </c:cat>
          <c:val>
            <c:numRef>
              <c:f>sequenciamento_2!$D$2:$D$4</c:f>
              <c:numCache>
                <c:formatCode>0.0</c:formatCode>
                <c:ptCount val="3"/>
                <c:pt idx="0">
                  <c:v>4</c:v>
                </c:pt>
                <c:pt idx="1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E6A-4A02-865F-CFD0B5022AAE}"/>
            </c:ext>
          </c:extLst>
        </c:ser>
        <c:ser>
          <c:idx val="2"/>
          <c:order val="2"/>
          <c:tx>
            <c:strRef>
              <c:f>sequenciamento_2!$E$1</c:f>
              <c:strCache>
                <c:ptCount val="1"/>
                <c:pt idx="0">
                  <c:v>Espera 2</c:v>
                </c:pt>
              </c:strCache>
            </c:strRef>
          </c:tx>
          <c:spPr>
            <a:noFill/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sequenciamento_2!$B$2:$B$4</c:f>
              <c:strCache>
                <c:ptCount val="3"/>
                <c:pt idx="0">
                  <c:v>Máquina 1</c:v>
                </c:pt>
                <c:pt idx="1">
                  <c:v>Máquina 2</c:v>
                </c:pt>
                <c:pt idx="2">
                  <c:v>Lead time</c:v>
                </c:pt>
              </c:strCache>
            </c:strRef>
          </c:cat>
          <c:val>
            <c:numRef>
              <c:f>sequenciamento_2!$E$2:$E$4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E6A-4A02-865F-CFD0B5022AAE}"/>
            </c:ext>
          </c:extLst>
        </c:ser>
        <c:ser>
          <c:idx val="3"/>
          <c:order val="3"/>
          <c:tx>
            <c:strRef>
              <c:f>sequenciamento_2!$F$1</c:f>
              <c:strCache>
                <c:ptCount val="1"/>
                <c:pt idx="0">
                  <c:v>Processo 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sequenciamento_2!$B$2:$B$4</c:f>
              <c:strCache>
                <c:ptCount val="3"/>
                <c:pt idx="0">
                  <c:v>Máquina 1</c:v>
                </c:pt>
                <c:pt idx="1">
                  <c:v>Máquina 2</c:v>
                </c:pt>
                <c:pt idx="2">
                  <c:v>Lead time</c:v>
                </c:pt>
              </c:strCache>
            </c:strRef>
          </c:cat>
          <c:val>
            <c:numRef>
              <c:f>sequenciamento_2!$F$2:$F$4</c:f>
              <c:numCache>
                <c:formatCode>0.0</c:formatCode>
                <c:ptCount val="3"/>
                <c:pt idx="0">
                  <c:v>4</c:v>
                </c:pt>
                <c:pt idx="1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4E6A-4A02-865F-CFD0B5022AAE}"/>
            </c:ext>
          </c:extLst>
        </c:ser>
        <c:ser>
          <c:idx val="4"/>
          <c:order val="4"/>
          <c:tx>
            <c:strRef>
              <c:f>sequenciamento_2!$G$1</c:f>
              <c:strCache>
                <c:ptCount val="1"/>
                <c:pt idx="0">
                  <c:v>Espera 3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strRef>
              <c:f>sequenciamento_2!$B$2:$B$4</c:f>
              <c:strCache>
                <c:ptCount val="3"/>
                <c:pt idx="0">
                  <c:v>Máquina 1</c:v>
                </c:pt>
                <c:pt idx="1">
                  <c:v>Máquina 2</c:v>
                </c:pt>
                <c:pt idx="2">
                  <c:v>Lead time</c:v>
                </c:pt>
              </c:strCache>
            </c:strRef>
          </c:cat>
          <c:val>
            <c:numRef>
              <c:f>sequenciamento_2!$G$2:$G$4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E6A-4A02-865F-CFD0B5022AAE}"/>
            </c:ext>
          </c:extLst>
        </c:ser>
        <c:ser>
          <c:idx val="5"/>
          <c:order val="5"/>
          <c:tx>
            <c:strRef>
              <c:f>sequenciamento_2!$H$1</c:f>
              <c:strCache>
                <c:ptCount val="1"/>
                <c:pt idx="0">
                  <c:v>Processo 3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sequenciamento_2!$B$2:$B$4</c:f>
              <c:strCache>
                <c:ptCount val="3"/>
                <c:pt idx="0">
                  <c:v>Máquina 1</c:v>
                </c:pt>
                <c:pt idx="1">
                  <c:v>Máquina 2</c:v>
                </c:pt>
                <c:pt idx="2">
                  <c:v>Lead time</c:v>
                </c:pt>
              </c:strCache>
            </c:strRef>
          </c:cat>
          <c:val>
            <c:numRef>
              <c:f>sequenciamento_2!$H$2:$H$4</c:f>
              <c:numCache>
                <c:formatCode>0.0</c:formatCode>
                <c:ptCount val="3"/>
                <c:pt idx="0">
                  <c:v>4</c:v>
                </c:pt>
                <c:pt idx="1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4E6A-4A02-865F-CFD0B5022AAE}"/>
            </c:ext>
          </c:extLst>
        </c:ser>
        <c:ser>
          <c:idx val="6"/>
          <c:order val="6"/>
          <c:tx>
            <c:strRef>
              <c:f>sequenciamento_2!$I$1</c:f>
              <c:strCache>
                <c:ptCount val="1"/>
                <c:pt idx="0">
                  <c:v>Espera 4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cat>
            <c:strRef>
              <c:f>sequenciamento_2!$B$2:$B$4</c:f>
              <c:strCache>
                <c:ptCount val="3"/>
                <c:pt idx="0">
                  <c:v>Máquina 1</c:v>
                </c:pt>
                <c:pt idx="1">
                  <c:v>Máquina 2</c:v>
                </c:pt>
                <c:pt idx="2">
                  <c:v>Lead time</c:v>
                </c:pt>
              </c:strCache>
            </c:strRef>
          </c:cat>
          <c:val>
            <c:numRef>
              <c:f>sequenciamento_2!$I$2:$I$4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4E6A-4A02-865F-CFD0B5022AAE}"/>
            </c:ext>
          </c:extLst>
        </c:ser>
        <c:ser>
          <c:idx val="7"/>
          <c:order val="7"/>
          <c:tx>
            <c:strRef>
              <c:f>sequenciamento_2!$J$1</c:f>
              <c:strCache>
                <c:ptCount val="1"/>
                <c:pt idx="0">
                  <c:v>Processo 4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sequenciamento_2!$B$2:$B$4</c:f>
              <c:strCache>
                <c:ptCount val="3"/>
                <c:pt idx="0">
                  <c:v>Máquina 1</c:v>
                </c:pt>
                <c:pt idx="1">
                  <c:v>Máquina 2</c:v>
                </c:pt>
                <c:pt idx="2">
                  <c:v>Lead time</c:v>
                </c:pt>
              </c:strCache>
            </c:strRef>
          </c:cat>
          <c:val>
            <c:numRef>
              <c:f>sequenciamento_2!$J$2:$J$4</c:f>
              <c:numCache>
                <c:formatCode>0.0</c:formatCode>
                <c:ptCount val="3"/>
                <c:pt idx="0">
                  <c:v>4</c:v>
                </c:pt>
                <c:pt idx="1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4E6A-4A02-865F-CFD0B5022AAE}"/>
            </c:ext>
          </c:extLst>
        </c:ser>
        <c:ser>
          <c:idx val="8"/>
          <c:order val="8"/>
          <c:tx>
            <c:strRef>
              <c:f>sequenciamento_2!$K$1</c:f>
              <c:strCache>
                <c:ptCount val="1"/>
                <c:pt idx="0">
                  <c:v>Espera 5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dPt>
            <c:idx val="1"/>
            <c:spPr>
              <a:noFill/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4E6A-4A02-865F-CFD0B5022AA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sequenciamento_2!$B$2:$B$4</c:f>
              <c:strCache>
                <c:ptCount val="3"/>
                <c:pt idx="0">
                  <c:v>Máquina 1</c:v>
                </c:pt>
                <c:pt idx="1">
                  <c:v>Máquina 2</c:v>
                </c:pt>
                <c:pt idx="2">
                  <c:v>Lead time</c:v>
                </c:pt>
              </c:strCache>
            </c:strRef>
          </c:cat>
          <c:val>
            <c:numRef>
              <c:f>sequenciamento_2!$K$2:$K$4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4E6A-4A02-865F-CFD0B5022AAE}"/>
            </c:ext>
          </c:extLst>
        </c:ser>
        <c:ser>
          <c:idx val="9"/>
          <c:order val="9"/>
          <c:tx>
            <c:strRef>
              <c:f>sequenciamento_2!$L$1</c:f>
              <c:strCache>
                <c:ptCount val="1"/>
                <c:pt idx="0">
                  <c:v>Processo 5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sequenciamento_2!$B$2:$B$4</c:f>
              <c:strCache>
                <c:ptCount val="3"/>
                <c:pt idx="0">
                  <c:v>Máquina 1</c:v>
                </c:pt>
                <c:pt idx="1">
                  <c:v>Máquina 2</c:v>
                </c:pt>
                <c:pt idx="2">
                  <c:v>Lead time</c:v>
                </c:pt>
              </c:strCache>
            </c:strRef>
          </c:cat>
          <c:val>
            <c:numRef>
              <c:f>sequenciamento_2!$L$2:$L$4</c:f>
              <c:numCache>
                <c:formatCode>0.0</c:formatCode>
                <c:ptCount val="3"/>
                <c:pt idx="0">
                  <c:v>7.333333333333333</c:v>
                </c:pt>
                <c:pt idx="1">
                  <c:v>12.833333333333334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4E6A-4A02-865F-CFD0B5022AAE}"/>
            </c:ext>
          </c:extLst>
        </c:ser>
        <c:ser>
          <c:idx val="10"/>
          <c:order val="10"/>
          <c:tx>
            <c:strRef>
              <c:f>sequenciamento_2!$M$1</c:f>
              <c:strCache>
                <c:ptCount val="1"/>
                <c:pt idx="0">
                  <c:v>Espera 6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dPt>
            <c:idx val="1"/>
            <c:spPr>
              <a:noFill/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4E6A-4A02-865F-CFD0B5022AA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sequenciamento_2!$B$2:$B$4</c:f>
              <c:strCache>
                <c:ptCount val="3"/>
                <c:pt idx="0">
                  <c:v>Máquina 1</c:v>
                </c:pt>
                <c:pt idx="1">
                  <c:v>Máquina 2</c:v>
                </c:pt>
                <c:pt idx="2">
                  <c:v>Lead time</c:v>
                </c:pt>
              </c:strCache>
            </c:strRef>
          </c:cat>
          <c:val>
            <c:numRef>
              <c:f>sequenciamento_2!$M$2:$M$4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4E6A-4A02-865F-CFD0B5022AAE}"/>
            </c:ext>
          </c:extLst>
        </c:ser>
        <c:ser>
          <c:idx val="11"/>
          <c:order val="11"/>
          <c:tx>
            <c:strRef>
              <c:f>sequenciamento_2!$N$1</c:f>
              <c:strCache>
                <c:ptCount val="1"/>
                <c:pt idx="0">
                  <c:v>Processo 6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sequenciamento_2!$B$2:$B$4</c:f>
              <c:strCache>
                <c:ptCount val="3"/>
                <c:pt idx="0">
                  <c:v>Máquina 1</c:v>
                </c:pt>
                <c:pt idx="1">
                  <c:v>Máquina 2</c:v>
                </c:pt>
                <c:pt idx="2">
                  <c:v>Lead time</c:v>
                </c:pt>
              </c:strCache>
            </c:strRef>
          </c:cat>
          <c:val>
            <c:numRef>
              <c:f>sequenciamento_2!$N$2:$N$4</c:f>
              <c:numCache>
                <c:formatCode>0.0</c:formatCode>
                <c:ptCount val="3"/>
                <c:pt idx="0">
                  <c:v>10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4E6A-4A02-865F-CFD0B5022AAE}"/>
            </c:ext>
          </c:extLst>
        </c:ser>
        <c:ser>
          <c:idx val="12"/>
          <c:order val="12"/>
          <c:tx>
            <c:strRef>
              <c:f>sequenciamento_2!$O$1</c:f>
              <c:strCache>
                <c:ptCount val="1"/>
                <c:pt idx="0">
                  <c:v>Espera 7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dPt>
            <c:idx val="1"/>
            <c:spPr>
              <a:noFill/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4E6A-4A02-865F-CFD0B5022AAE}"/>
              </c:ext>
            </c:extLst>
          </c:dPt>
          <c:dLbls>
            <c:dLbl>
              <c:idx val="1"/>
              <c:layout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4E6A-4A02-865F-CFD0B5022AAE}"/>
                </c:ext>
              </c:extLst>
            </c:dLbl>
            <c:delete val="1"/>
            <c:numFmt formatCode="#,##0.00" sourceLinked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sequenciamento_2!$B$2:$B$4</c:f>
              <c:strCache>
                <c:ptCount val="3"/>
                <c:pt idx="0">
                  <c:v>Máquina 1</c:v>
                </c:pt>
                <c:pt idx="1">
                  <c:v>Máquina 2</c:v>
                </c:pt>
                <c:pt idx="2">
                  <c:v>Lead time</c:v>
                </c:pt>
              </c:strCache>
            </c:strRef>
          </c:cat>
          <c:val>
            <c:numRef>
              <c:f>sequenciamento_2!$O$2:$O$4</c:f>
              <c:numCache>
                <c:formatCode>0.0</c:formatCode>
                <c:ptCount val="3"/>
                <c:pt idx="0">
                  <c:v>0</c:v>
                </c:pt>
                <c:pt idx="1">
                  <c:v>3.4999999999999929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4E6A-4A02-865F-CFD0B5022AAE}"/>
            </c:ext>
          </c:extLst>
        </c:ser>
        <c:ser>
          <c:idx val="13"/>
          <c:order val="13"/>
          <c:tx>
            <c:strRef>
              <c:f>sequenciamento_2!$P$1</c:f>
              <c:strCache>
                <c:ptCount val="1"/>
                <c:pt idx="0">
                  <c:v>Processo 7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sequenciamento_2!$B$2:$B$4</c:f>
              <c:strCache>
                <c:ptCount val="3"/>
                <c:pt idx="0">
                  <c:v>Máquina 1</c:v>
                </c:pt>
                <c:pt idx="1">
                  <c:v>Máquina 2</c:v>
                </c:pt>
                <c:pt idx="2">
                  <c:v>Lead time</c:v>
                </c:pt>
              </c:strCache>
            </c:strRef>
          </c:cat>
          <c:val>
            <c:numRef>
              <c:f>sequenciamento_2!$P$2:$P$4</c:f>
              <c:numCache>
                <c:formatCode>0.0</c:formatCode>
                <c:ptCount val="3"/>
                <c:pt idx="0">
                  <c:v>15</c:v>
                </c:pt>
                <c:pt idx="1">
                  <c:v>6.666666666666667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4E6A-4A02-865F-CFD0B5022AAE}"/>
            </c:ext>
          </c:extLst>
        </c:ser>
        <c:ser>
          <c:idx val="14"/>
          <c:order val="14"/>
          <c:tx>
            <c:strRef>
              <c:f>sequenciamento_2!$Q$1</c:f>
              <c:strCache>
                <c:ptCount val="1"/>
                <c:pt idx="0">
                  <c:v>Espera 8</c:v>
                </c:pt>
              </c:strCache>
            </c:strRef>
          </c:tx>
          <c:spPr>
            <a:solidFill>
              <a:sysClr val="window" lastClr="FFFFFF"/>
            </a:solidFill>
            <a:ln>
              <a:noFill/>
            </a:ln>
            <a:effectLst/>
          </c:spPr>
          <c:dLbls>
            <c:showVal val="1"/>
          </c:dLbls>
          <c:cat>
            <c:strRef>
              <c:f>sequenciamento_2!$B$2:$B$4</c:f>
              <c:strCache>
                <c:ptCount val="3"/>
                <c:pt idx="0">
                  <c:v>Máquina 1</c:v>
                </c:pt>
                <c:pt idx="1">
                  <c:v>Máquina 2</c:v>
                </c:pt>
                <c:pt idx="2">
                  <c:v>Lead time</c:v>
                </c:pt>
              </c:strCache>
            </c:strRef>
          </c:cat>
          <c:val>
            <c:numRef>
              <c:f>sequenciamento_2!$Q$2:$Q$4</c:f>
              <c:numCache>
                <c:formatCode>0.0</c:formatCode>
                <c:ptCount val="3"/>
                <c:pt idx="0">
                  <c:v>0</c:v>
                </c:pt>
                <c:pt idx="1">
                  <c:v>8.3333333333333357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4E6A-4A02-865F-CFD0B5022AAE}"/>
            </c:ext>
          </c:extLst>
        </c:ser>
        <c:ser>
          <c:idx val="15"/>
          <c:order val="15"/>
          <c:tx>
            <c:strRef>
              <c:f>sequenciamento_2!$R$1</c:f>
              <c:strCache>
                <c:ptCount val="1"/>
                <c:pt idx="0">
                  <c:v>Processo 8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sequenciamento_2!$B$2:$B$4</c:f>
              <c:strCache>
                <c:ptCount val="3"/>
                <c:pt idx="0">
                  <c:v>Máquina 1</c:v>
                </c:pt>
                <c:pt idx="1">
                  <c:v>Máquina 2</c:v>
                </c:pt>
                <c:pt idx="2">
                  <c:v>Lead time</c:v>
                </c:pt>
              </c:strCache>
            </c:strRef>
          </c:cat>
          <c:val>
            <c:numRef>
              <c:f>sequenciamento_2!$R$2:$R$4</c:f>
              <c:numCache>
                <c:formatCode>0.0</c:formatCode>
                <c:ptCount val="3"/>
                <c:pt idx="0">
                  <c:v>15</c:v>
                </c:pt>
                <c:pt idx="1">
                  <c:v>6.666666666666667</c:v>
                </c:pt>
                <c:pt idx="2" formatCode="0.00">
                  <c:v>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4E6A-4A02-865F-CFD0B5022AAE}"/>
            </c:ext>
          </c:extLst>
        </c:ser>
        <c:overlap val="100"/>
        <c:axId val="126467456"/>
        <c:axId val="126637184"/>
      </c:barChart>
      <c:catAx>
        <c:axId val="126467456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endParaRPr lang="pt-BR"/>
          </a:p>
        </c:txPr>
        <c:crossAx val="126637184"/>
        <c:crosses val="autoZero"/>
        <c:auto val="1"/>
        <c:lblAlgn val="ctr"/>
        <c:lblOffset val="100"/>
      </c:catAx>
      <c:valAx>
        <c:axId val="126637184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6467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itchFamily="18" charset="0"/>
              <a:ea typeface="+mn-ea"/>
              <a:cs typeface="Times New Roman" pitchFamily="18" charset="0"/>
            </a:defRPr>
          </a:pPr>
          <a:endParaRPr lang="pt-BR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58" footer="0.31496062000000058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pt-BR" b="1">
                <a:latin typeface="Times New Roman" pitchFamily="18" charset="0"/>
                <a:cs typeface="Times New Roman" pitchFamily="18" charset="0"/>
              </a:rPr>
              <a:t>Gráfico de Gantt - Progrmação de Ordens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bar"/>
        <c:grouping val="stacked"/>
        <c:ser>
          <c:idx val="0"/>
          <c:order val="0"/>
          <c:tx>
            <c:strRef>
              <c:f>sequenciamento_3!$C$1</c:f>
              <c:strCache>
                <c:ptCount val="1"/>
                <c:pt idx="0">
                  <c:v>Espera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Pt>
            <c:idx val="1"/>
            <c:spPr>
              <a:noFill/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E6A-4A02-865F-CFD0B5022AAE}"/>
              </c:ext>
            </c:extLst>
          </c:dPt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sequenciamento_3!$B$2:$B$4</c:f>
              <c:strCache>
                <c:ptCount val="3"/>
                <c:pt idx="0">
                  <c:v>Máquina 1</c:v>
                </c:pt>
                <c:pt idx="1">
                  <c:v>Máquina 2</c:v>
                </c:pt>
                <c:pt idx="2">
                  <c:v>Lead time</c:v>
                </c:pt>
              </c:strCache>
            </c:strRef>
          </c:cat>
          <c:val>
            <c:numRef>
              <c:f>sequenciamento_3!$C$2:$C$4</c:f>
              <c:numCache>
                <c:formatCode>0.0</c:formatCode>
                <c:ptCount val="3"/>
                <c:pt idx="0">
                  <c:v>0</c:v>
                </c:pt>
                <c:pt idx="1">
                  <c:v>7.333333333333333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E6A-4A02-865F-CFD0B5022AAE}"/>
            </c:ext>
          </c:extLst>
        </c:ser>
        <c:ser>
          <c:idx val="1"/>
          <c:order val="1"/>
          <c:tx>
            <c:strRef>
              <c:f>sequenciamento_3!$D$1</c:f>
              <c:strCache>
                <c:ptCount val="1"/>
                <c:pt idx="0">
                  <c:v>Processo 1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sequenciamento_3!$B$2:$B$4</c:f>
              <c:strCache>
                <c:ptCount val="3"/>
                <c:pt idx="0">
                  <c:v>Máquina 1</c:v>
                </c:pt>
                <c:pt idx="1">
                  <c:v>Máquina 2</c:v>
                </c:pt>
                <c:pt idx="2">
                  <c:v>Lead time</c:v>
                </c:pt>
              </c:strCache>
            </c:strRef>
          </c:cat>
          <c:val>
            <c:numRef>
              <c:f>sequenciamento_3!$D$2:$D$4</c:f>
              <c:numCache>
                <c:formatCode>0.0</c:formatCode>
                <c:ptCount val="3"/>
                <c:pt idx="0">
                  <c:v>7.333333333333333</c:v>
                </c:pt>
                <c:pt idx="1">
                  <c:v>12.833333333333334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E6A-4A02-865F-CFD0B5022AAE}"/>
            </c:ext>
          </c:extLst>
        </c:ser>
        <c:ser>
          <c:idx val="2"/>
          <c:order val="2"/>
          <c:tx>
            <c:strRef>
              <c:f>sequenciamento_3!$E$1</c:f>
              <c:strCache>
                <c:ptCount val="1"/>
                <c:pt idx="0">
                  <c:v>Espera 2</c:v>
                </c:pt>
              </c:strCache>
            </c:strRef>
          </c:tx>
          <c:spPr>
            <a:noFill/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sequenciamento_3!$B$2:$B$4</c:f>
              <c:strCache>
                <c:ptCount val="3"/>
                <c:pt idx="0">
                  <c:v>Máquina 1</c:v>
                </c:pt>
                <c:pt idx="1">
                  <c:v>Máquina 2</c:v>
                </c:pt>
                <c:pt idx="2">
                  <c:v>Lead time</c:v>
                </c:pt>
              </c:strCache>
            </c:strRef>
          </c:cat>
          <c:val>
            <c:numRef>
              <c:f>sequenciamento_3!$E$2:$E$4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E6A-4A02-865F-CFD0B5022AAE}"/>
            </c:ext>
          </c:extLst>
        </c:ser>
        <c:ser>
          <c:idx val="3"/>
          <c:order val="3"/>
          <c:tx>
            <c:strRef>
              <c:f>sequenciamento_3!$F$1</c:f>
              <c:strCache>
                <c:ptCount val="1"/>
                <c:pt idx="0">
                  <c:v>Processo 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sequenciamento_3!$B$2:$B$4</c:f>
              <c:strCache>
                <c:ptCount val="3"/>
                <c:pt idx="0">
                  <c:v>Máquina 1</c:v>
                </c:pt>
                <c:pt idx="1">
                  <c:v>Máquina 2</c:v>
                </c:pt>
                <c:pt idx="2">
                  <c:v>Lead time</c:v>
                </c:pt>
              </c:strCache>
            </c:strRef>
          </c:cat>
          <c:val>
            <c:numRef>
              <c:f>sequenciamento_3!$F$2:$F$4</c:f>
              <c:numCache>
                <c:formatCode>0.0</c:formatCode>
                <c:ptCount val="3"/>
                <c:pt idx="0">
                  <c:v>4</c:v>
                </c:pt>
                <c:pt idx="1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4E6A-4A02-865F-CFD0B5022AAE}"/>
            </c:ext>
          </c:extLst>
        </c:ser>
        <c:ser>
          <c:idx val="4"/>
          <c:order val="4"/>
          <c:tx>
            <c:strRef>
              <c:f>sequenciamento_3!$G$1</c:f>
              <c:strCache>
                <c:ptCount val="1"/>
                <c:pt idx="0">
                  <c:v>Espera 3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strRef>
              <c:f>sequenciamento_3!$B$2:$B$4</c:f>
              <c:strCache>
                <c:ptCount val="3"/>
                <c:pt idx="0">
                  <c:v>Máquina 1</c:v>
                </c:pt>
                <c:pt idx="1">
                  <c:v>Máquina 2</c:v>
                </c:pt>
                <c:pt idx="2">
                  <c:v>Lead time</c:v>
                </c:pt>
              </c:strCache>
            </c:strRef>
          </c:cat>
          <c:val>
            <c:numRef>
              <c:f>sequenciamento_3!$G$2:$G$4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E6A-4A02-865F-CFD0B5022AAE}"/>
            </c:ext>
          </c:extLst>
        </c:ser>
        <c:ser>
          <c:idx val="5"/>
          <c:order val="5"/>
          <c:tx>
            <c:strRef>
              <c:f>sequenciamento_3!$H$1</c:f>
              <c:strCache>
                <c:ptCount val="1"/>
                <c:pt idx="0">
                  <c:v>Processo 3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sequenciamento_3!$B$2:$B$4</c:f>
              <c:strCache>
                <c:ptCount val="3"/>
                <c:pt idx="0">
                  <c:v>Máquina 1</c:v>
                </c:pt>
                <c:pt idx="1">
                  <c:v>Máquina 2</c:v>
                </c:pt>
                <c:pt idx="2">
                  <c:v>Lead time</c:v>
                </c:pt>
              </c:strCache>
            </c:strRef>
          </c:cat>
          <c:val>
            <c:numRef>
              <c:f>sequenciamento_3!$H$2:$H$4</c:f>
              <c:numCache>
                <c:formatCode>0.0</c:formatCode>
                <c:ptCount val="3"/>
                <c:pt idx="0">
                  <c:v>4</c:v>
                </c:pt>
                <c:pt idx="1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4E6A-4A02-865F-CFD0B5022AAE}"/>
            </c:ext>
          </c:extLst>
        </c:ser>
        <c:ser>
          <c:idx val="6"/>
          <c:order val="6"/>
          <c:tx>
            <c:strRef>
              <c:f>sequenciamento_3!$I$1</c:f>
              <c:strCache>
                <c:ptCount val="1"/>
                <c:pt idx="0">
                  <c:v>Espera 4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cat>
            <c:strRef>
              <c:f>sequenciamento_3!$B$2:$B$4</c:f>
              <c:strCache>
                <c:ptCount val="3"/>
                <c:pt idx="0">
                  <c:v>Máquina 1</c:v>
                </c:pt>
                <c:pt idx="1">
                  <c:v>Máquina 2</c:v>
                </c:pt>
                <c:pt idx="2">
                  <c:v>Lead time</c:v>
                </c:pt>
              </c:strCache>
            </c:strRef>
          </c:cat>
          <c:val>
            <c:numRef>
              <c:f>sequenciamento_3!$I$2:$I$4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4E6A-4A02-865F-CFD0B5022AAE}"/>
            </c:ext>
          </c:extLst>
        </c:ser>
        <c:ser>
          <c:idx val="7"/>
          <c:order val="7"/>
          <c:tx>
            <c:strRef>
              <c:f>sequenciamento_3!$J$1</c:f>
              <c:strCache>
                <c:ptCount val="1"/>
                <c:pt idx="0">
                  <c:v>Processo 4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sequenciamento_3!$B$2:$B$4</c:f>
              <c:strCache>
                <c:ptCount val="3"/>
                <c:pt idx="0">
                  <c:v>Máquina 1</c:v>
                </c:pt>
                <c:pt idx="1">
                  <c:v>Máquina 2</c:v>
                </c:pt>
                <c:pt idx="2">
                  <c:v>Lead time</c:v>
                </c:pt>
              </c:strCache>
            </c:strRef>
          </c:cat>
          <c:val>
            <c:numRef>
              <c:f>sequenciamento_3!$J$2:$J$4</c:f>
              <c:numCache>
                <c:formatCode>0.0</c:formatCode>
                <c:ptCount val="3"/>
                <c:pt idx="0">
                  <c:v>4</c:v>
                </c:pt>
                <c:pt idx="1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4E6A-4A02-865F-CFD0B5022AAE}"/>
            </c:ext>
          </c:extLst>
        </c:ser>
        <c:ser>
          <c:idx val="8"/>
          <c:order val="8"/>
          <c:tx>
            <c:strRef>
              <c:f>sequenciamento_3!$K$1</c:f>
              <c:strCache>
                <c:ptCount val="1"/>
                <c:pt idx="0">
                  <c:v>Espera 5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dPt>
            <c:idx val="1"/>
            <c:spPr>
              <a:noFill/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4E6A-4A02-865F-CFD0B5022AA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sequenciamento_3!$B$2:$B$4</c:f>
              <c:strCache>
                <c:ptCount val="3"/>
                <c:pt idx="0">
                  <c:v>Máquina 1</c:v>
                </c:pt>
                <c:pt idx="1">
                  <c:v>Máquina 2</c:v>
                </c:pt>
                <c:pt idx="2">
                  <c:v>Lead time</c:v>
                </c:pt>
              </c:strCache>
            </c:strRef>
          </c:cat>
          <c:val>
            <c:numRef>
              <c:f>sequenciamento_3!$K$2:$K$4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4E6A-4A02-865F-CFD0B5022AAE}"/>
            </c:ext>
          </c:extLst>
        </c:ser>
        <c:ser>
          <c:idx val="9"/>
          <c:order val="9"/>
          <c:tx>
            <c:strRef>
              <c:f>sequenciamento_3!$L$1</c:f>
              <c:strCache>
                <c:ptCount val="1"/>
                <c:pt idx="0">
                  <c:v>Processo 5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sequenciamento_3!$B$2:$B$4</c:f>
              <c:strCache>
                <c:ptCount val="3"/>
                <c:pt idx="0">
                  <c:v>Máquina 1</c:v>
                </c:pt>
                <c:pt idx="1">
                  <c:v>Máquina 2</c:v>
                </c:pt>
                <c:pt idx="2">
                  <c:v>Lead time</c:v>
                </c:pt>
              </c:strCache>
            </c:strRef>
          </c:cat>
          <c:val>
            <c:numRef>
              <c:f>sequenciamento_3!$L$2:$L$4</c:f>
              <c:numCache>
                <c:formatCode>0.0</c:formatCode>
                <c:ptCount val="3"/>
                <c:pt idx="0">
                  <c:v>4</c:v>
                </c:pt>
                <c:pt idx="1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4E6A-4A02-865F-CFD0B5022AAE}"/>
            </c:ext>
          </c:extLst>
        </c:ser>
        <c:ser>
          <c:idx val="10"/>
          <c:order val="10"/>
          <c:tx>
            <c:strRef>
              <c:f>sequenciamento_3!$M$1</c:f>
              <c:strCache>
                <c:ptCount val="1"/>
                <c:pt idx="0">
                  <c:v>Espera 6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dPt>
            <c:idx val="1"/>
            <c:spPr>
              <a:noFill/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4E6A-4A02-865F-CFD0B5022AA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sequenciamento_3!$B$2:$B$4</c:f>
              <c:strCache>
                <c:ptCount val="3"/>
                <c:pt idx="0">
                  <c:v>Máquina 1</c:v>
                </c:pt>
                <c:pt idx="1">
                  <c:v>Máquina 2</c:v>
                </c:pt>
                <c:pt idx="2">
                  <c:v>Lead time</c:v>
                </c:pt>
              </c:strCache>
            </c:strRef>
          </c:cat>
          <c:val>
            <c:numRef>
              <c:f>sequenciamento_3!$M$2:$M$4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4E6A-4A02-865F-CFD0B5022AAE}"/>
            </c:ext>
          </c:extLst>
        </c:ser>
        <c:ser>
          <c:idx val="11"/>
          <c:order val="11"/>
          <c:tx>
            <c:strRef>
              <c:f>sequenciamento_3!$N$1</c:f>
              <c:strCache>
                <c:ptCount val="1"/>
                <c:pt idx="0">
                  <c:v>Processo 6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sequenciamento_3!$B$2:$B$4</c:f>
              <c:strCache>
                <c:ptCount val="3"/>
                <c:pt idx="0">
                  <c:v>Máquina 1</c:v>
                </c:pt>
                <c:pt idx="1">
                  <c:v>Máquina 2</c:v>
                </c:pt>
                <c:pt idx="2">
                  <c:v>Lead time</c:v>
                </c:pt>
              </c:strCache>
            </c:strRef>
          </c:cat>
          <c:val>
            <c:numRef>
              <c:f>sequenciamento_3!$N$2:$N$4</c:f>
              <c:numCache>
                <c:formatCode>0.0</c:formatCode>
                <c:ptCount val="3"/>
                <c:pt idx="0">
                  <c:v>15</c:v>
                </c:pt>
                <c:pt idx="1">
                  <c:v>6.666666666666667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4E6A-4A02-865F-CFD0B5022AAE}"/>
            </c:ext>
          </c:extLst>
        </c:ser>
        <c:ser>
          <c:idx val="12"/>
          <c:order val="12"/>
          <c:tx>
            <c:strRef>
              <c:f>sequenciamento_3!$O$1</c:f>
              <c:strCache>
                <c:ptCount val="1"/>
                <c:pt idx="0">
                  <c:v>Espera 7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dPt>
            <c:idx val="1"/>
            <c:spPr>
              <a:noFill/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4E6A-4A02-865F-CFD0B5022AAE}"/>
              </c:ext>
            </c:extLst>
          </c:dPt>
          <c:dLbls>
            <c:dLbl>
              <c:idx val="1"/>
              <c:layout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4E6A-4A02-865F-CFD0B5022AAE}"/>
                </c:ext>
              </c:extLst>
            </c:dLbl>
            <c:delete val="1"/>
            <c:numFmt formatCode="#,##0.00" sourceLinked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sequenciamento_3!$B$2:$B$4</c:f>
              <c:strCache>
                <c:ptCount val="3"/>
                <c:pt idx="0">
                  <c:v>Máquina 1</c:v>
                </c:pt>
                <c:pt idx="1">
                  <c:v>Máquina 2</c:v>
                </c:pt>
                <c:pt idx="2">
                  <c:v>Lead time</c:v>
                </c:pt>
              </c:strCache>
            </c:strRef>
          </c:cat>
          <c:val>
            <c:numRef>
              <c:f>sequenciamento_3!$O$2:$O$4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4E6A-4A02-865F-CFD0B5022AAE}"/>
            </c:ext>
          </c:extLst>
        </c:ser>
        <c:ser>
          <c:idx val="13"/>
          <c:order val="13"/>
          <c:tx>
            <c:strRef>
              <c:f>sequenciamento_3!$P$1</c:f>
              <c:strCache>
                <c:ptCount val="1"/>
                <c:pt idx="0">
                  <c:v>Processo 7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sequenciamento_3!$B$2:$B$4</c:f>
              <c:strCache>
                <c:ptCount val="3"/>
                <c:pt idx="0">
                  <c:v>Máquina 1</c:v>
                </c:pt>
                <c:pt idx="1">
                  <c:v>Máquina 2</c:v>
                </c:pt>
                <c:pt idx="2">
                  <c:v>Lead time</c:v>
                </c:pt>
              </c:strCache>
            </c:strRef>
          </c:cat>
          <c:val>
            <c:numRef>
              <c:f>sequenciamento_3!$P$2:$P$4</c:f>
              <c:numCache>
                <c:formatCode>0.0</c:formatCode>
                <c:ptCount val="3"/>
                <c:pt idx="0">
                  <c:v>15</c:v>
                </c:pt>
                <c:pt idx="1">
                  <c:v>6.666666666666667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4E6A-4A02-865F-CFD0B5022AAE}"/>
            </c:ext>
          </c:extLst>
        </c:ser>
        <c:ser>
          <c:idx val="14"/>
          <c:order val="14"/>
          <c:tx>
            <c:strRef>
              <c:f>sequenciamento_3!$Q$1</c:f>
              <c:strCache>
                <c:ptCount val="1"/>
                <c:pt idx="0">
                  <c:v>Espera 8</c:v>
                </c:pt>
              </c:strCache>
            </c:strRef>
          </c:tx>
          <c:spPr>
            <a:solidFill>
              <a:sysClr val="window" lastClr="FFFFFF"/>
            </a:solidFill>
            <a:ln>
              <a:noFill/>
            </a:ln>
            <a:effectLst/>
          </c:spPr>
          <c:cat>
            <c:strRef>
              <c:f>sequenciamento_3!$B$2:$B$4</c:f>
              <c:strCache>
                <c:ptCount val="3"/>
                <c:pt idx="0">
                  <c:v>Máquina 1</c:v>
                </c:pt>
                <c:pt idx="1">
                  <c:v>Máquina 2</c:v>
                </c:pt>
                <c:pt idx="2">
                  <c:v>Lead time</c:v>
                </c:pt>
              </c:strCache>
            </c:strRef>
          </c:cat>
          <c:val>
            <c:numRef>
              <c:f>sequenciamento_3!$Q$2:$Q$4</c:f>
              <c:numCache>
                <c:formatCode>0.0</c:formatCode>
                <c:ptCount val="3"/>
                <c:pt idx="0">
                  <c:v>0</c:v>
                </c:pt>
                <c:pt idx="1">
                  <c:v>1.8333333333333286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4E6A-4A02-865F-CFD0B5022AAE}"/>
            </c:ext>
          </c:extLst>
        </c:ser>
        <c:ser>
          <c:idx val="15"/>
          <c:order val="15"/>
          <c:tx>
            <c:strRef>
              <c:f>sequenciamento_3!$R$1</c:f>
              <c:strCache>
                <c:ptCount val="1"/>
                <c:pt idx="0">
                  <c:v>Processo 8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dLbls>
            <c:dLbl>
              <c:idx val="1"/>
              <c:delete val="1"/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sequenciamento_3!$B$2:$B$4</c:f>
              <c:strCache>
                <c:ptCount val="3"/>
                <c:pt idx="0">
                  <c:v>Máquina 1</c:v>
                </c:pt>
                <c:pt idx="1">
                  <c:v>Máquina 2</c:v>
                </c:pt>
                <c:pt idx="2">
                  <c:v>Lead time</c:v>
                </c:pt>
              </c:strCache>
            </c:strRef>
          </c:cat>
          <c:val>
            <c:numRef>
              <c:f>sequenciamento_3!$R$2:$R$4</c:f>
              <c:numCache>
                <c:formatCode>0.0</c:formatCode>
                <c:ptCount val="3"/>
                <c:pt idx="0">
                  <c:v>10</c:v>
                </c:pt>
                <c:pt idx="1">
                  <c:v>0</c:v>
                </c:pt>
                <c:pt idx="2" formatCode="0.00">
                  <c:v>63.333333333333329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4E6A-4A02-865F-CFD0B5022AAE}"/>
            </c:ext>
          </c:extLst>
        </c:ser>
        <c:overlap val="100"/>
        <c:axId val="127153280"/>
        <c:axId val="127154816"/>
      </c:barChart>
      <c:catAx>
        <c:axId val="127153280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endParaRPr lang="pt-BR"/>
          </a:p>
        </c:txPr>
        <c:crossAx val="127154816"/>
        <c:crosses val="autoZero"/>
        <c:auto val="1"/>
        <c:lblAlgn val="ctr"/>
        <c:lblOffset val="100"/>
      </c:catAx>
      <c:valAx>
        <c:axId val="127154816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7153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itchFamily="18" charset="0"/>
              <a:ea typeface="+mn-ea"/>
              <a:cs typeface="Times New Roman" pitchFamily="18" charset="0"/>
            </a:defRPr>
          </a:pPr>
          <a:endParaRPr lang="pt-BR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7" footer="0.3149606200000004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pt-BR" b="1">
                <a:latin typeface="Times New Roman" pitchFamily="18" charset="0"/>
                <a:cs typeface="Times New Roman" pitchFamily="18" charset="0"/>
              </a:rPr>
              <a:t>Gráfico de Gantt - Progrmação de Ordens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bar"/>
        <c:grouping val="stacked"/>
        <c:ser>
          <c:idx val="0"/>
          <c:order val="0"/>
          <c:tx>
            <c:strRef>
              <c:f>sequenciamento_4!$C$1</c:f>
              <c:strCache>
                <c:ptCount val="1"/>
                <c:pt idx="0">
                  <c:v>Espera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Pt>
            <c:idx val="1"/>
            <c:spPr>
              <a:noFill/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E6A-4A02-865F-CFD0B5022AAE}"/>
              </c:ext>
            </c:extLst>
          </c:dPt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sequenciamento_4!$B$2:$B$4</c:f>
              <c:strCache>
                <c:ptCount val="3"/>
                <c:pt idx="0">
                  <c:v>Máquina 1</c:v>
                </c:pt>
                <c:pt idx="1">
                  <c:v>Máquina 2</c:v>
                </c:pt>
                <c:pt idx="2">
                  <c:v>Lead time</c:v>
                </c:pt>
              </c:strCache>
            </c:strRef>
          </c:cat>
          <c:val>
            <c:numRef>
              <c:f>sequenciamento_4!$C$2:$C$4</c:f>
              <c:numCache>
                <c:formatCode>0.0</c:formatCode>
                <c:ptCount val="3"/>
                <c:pt idx="0">
                  <c:v>0</c:v>
                </c:pt>
                <c:pt idx="1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E6A-4A02-865F-CFD0B5022AAE}"/>
            </c:ext>
          </c:extLst>
        </c:ser>
        <c:ser>
          <c:idx val="1"/>
          <c:order val="1"/>
          <c:tx>
            <c:strRef>
              <c:f>sequenciamento_4!$D$1</c:f>
              <c:strCache>
                <c:ptCount val="1"/>
                <c:pt idx="0">
                  <c:v>Processo 1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sequenciamento_4!$B$2:$B$4</c:f>
              <c:strCache>
                <c:ptCount val="3"/>
                <c:pt idx="0">
                  <c:v>Máquina 1</c:v>
                </c:pt>
                <c:pt idx="1">
                  <c:v>Máquina 2</c:v>
                </c:pt>
                <c:pt idx="2">
                  <c:v>Lead time</c:v>
                </c:pt>
              </c:strCache>
            </c:strRef>
          </c:cat>
          <c:val>
            <c:numRef>
              <c:f>sequenciamento_4!$D$2:$D$4</c:f>
              <c:numCache>
                <c:formatCode>0.0</c:formatCode>
                <c:ptCount val="3"/>
                <c:pt idx="0">
                  <c:v>4</c:v>
                </c:pt>
                <c:pt idx="1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E6A-4A02-865F-CFD0B5022AAE}"/>
            </c:ext>
          </c:extLst>
        </c:ser>
        <c:ser>
          <c:idx val="2"/>
          <c:order val="2"/>
          <c:tx>
            <c:strRef>
              <c:f>sequenciamento_4!$E$1</c:f>
              <c:strCache>
                <c:ptCount val="1"/>
                <c:pt idx="0">
                  <c:v>Espera 2</c:v>
                </c:pt>
              </c:strCache>
            </c:strRef>
          </c:tx>
          <c:spPr>
            <a:noFill/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sequenciamento_4!$B$2:$B$4</c:f>
              <c:strCache>
                <c:ptCount val="3"/>
                <c:pt idx="0">
                  <c:v>Máquina 1</c:v>
                </c:pt>
                <c:pt idx="1">
                  <c:v>Máquina 2</c:v>
                </c:pt>
                <c:pt idx="2">
                  <c:v>Lead time</c:v>
                </c:pt>
              </c:strCache>
            </c:strRef>
          </c:cat>
          <c:val>
            <c:numRef>
              <c:f>sequenciamento_4!$E$2:$E$4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E6A-4A02-865F-CFD0B5022AAE}"/>
            </c:ext>
          </c:extLst>
        </c:ser>
        <c:ser>
          <c:idx val="3"/>
          <c:order val="3"/>
          <c:tx>
            <c:strRef>
              <c:f>sequenciamento_4!$F$1</c:f>
              <c:strCache>
                <c:ptCount val="1"/>
                <c:pt idx="0">
                  <c:v>Processo 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sequenciamento_4!$B$2:$B$4</c:f>
              <c:strCache>
                <c:ptCount val="3"/>
                <c:pt idx="0">
                  <c:v>Máquina 1</c:v>
                </c:pt>
                <c:pt idx="1">
                  <c:v>Máquina 2</c:v>
                </c:pt>
                <c:pt idx="2">
                  <c:v>Lead time</c:v>
                </c:pt>
              </c:strCache>
            </c:strRef>
          </c:cat>
          <c:val>
            <c:numRef>
              <c:f>sequenciamento_4!$F$2:$F$4</c:f>
              <c:numCache>
                <c:formatCode>0.0</c:formatCode>
                <c:ptCount val="3"/>
                <c:pt idx="0">
                  <c:v>4</c:v>
                </c:pt>
                <c:pt idx="1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4E6A-4A02-865F-CFD0B5022AAE}"/>
            </c:ext>
          </c:extLst>
        </c:ser>
        <c:ser>
          <c:idx val="4"/>
          <c:order val="4"/>
          <c:tx>
            <c:strRef>
              <c:f>sequenciamento_4!$G$1</c:f>
              <c:strCache>
                <c:ptCount val="1"/>
                <c:pt idx="0">
                  <c:v>Espera 3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strRef>
              <c:f>sequenciamento_4!$B$2:$B$4</c:f>
              <c:strCache>
                <c:ptCount val="3"/>
                <c:pt idx="0">
                  <c:v>Máquina 1</c:v>
                </c:pt>
                <c:pt idx="1">
                  <c:v>Máquina 2</c:v>
                </c:pt>
                <c:pt idx="2">
                  <c:v>Lead time</c:v>
                </c:pt>
              </c:strCache>
            </c:strRef>
          </c:cat>
          <c:val>
            <c:numRef>
              <c:f>sequenciamento_4!$G$2:$G$4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E6A-4A02-865F-CFD0B5022AAE}"/>
            </c:ext>
          </c:extLst>
        </c:ser>
        <c:ser>
          <c:idx val="5"/>
          <c:order val="5"/>
          <c:tx>
            <c:strRef>
              <c:f>sequenciamento_4!$H$1</c:f>
              <c:strCache>
                <c:ptCount val="1"/>
                <c:pt idx="0">
                  <c:v>Processo 3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sequenciamento_4!$B$2:$B$4</c:f>
              <c:strCache>
                <c:ptCount val="3"/>
                <c:pt idx="0">
                  <c:v>Máquina 1</c:v>
                </c:pt>
                <c:pt idx="1">
                  <c:v>Máquina 2</c:v>
                </c:pt>
                <c:pt idx="2">
                  <c:v>Lead time</c:v>
                </c:pt>
              </c:strCache>
            </c:strRef>
          </c:cat>
          <c:val>
            <c:numRef>
              <c:f>sequenciamento_4!$H$2:$H$4</c:f>
              <c:numCache>
                <c:formatCode>0.0</c:formatCode>
                <c:ptCount val="3"/>
                <c:pt idx="0">
                  <c:v>4</c:v>
                </c:pt>
                <c:pt idx="1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4E6A-4A02-865F-CFD0B5022AAE}"/>
            </c:ext>
          </c:extLst>
        </c:ser>
        <c:ser>
          <c:idx val="6"/>
          <c:order val="6"/>
          <c:tx>
            <c:strRef>
              <c:f>sequenciamento_4!$I$1</c:f>
              <c:strCache>
                <c:ptCount val="1"/>
                <c:pt idx="0">
                  <c:v>Espera 4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cat>
            <c:strRef>
              <c:f>sequenciamento_4!$B$2:$B$4</c:f>
              <c:strCache>
                <c:ptCount val="3"/>
                <c:pt idx="0">
                  <c:v>Máquina 1</c:v>
                </c:pt>
                <c:pt idx="1">
                  <c:v>Máquina 2</c:v>
                </c:pt>
                <c:pt idx="2">
                  <c:v>Lead time</c:v>
                </c:pt>
              </c:strCache>
            </c:strRef>
          </c:cat>
          <c:val>
            <c:numRef>
              <c:f>sequenciamento_4!$I$2:$I$4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4E6A-4A02-865F-CFD0B5022AAE}"/>
            </c:ext>
          </c:extLst>
        </c:ser>
        <c:ser>
          <c:idx val="7"/>
          <c:order val="7"/>
          <c:tx>
            <c:strRef>
              <c:f>sequenciamento_4!$J$1</c:f>
              <c:strCache>
                <c:ptCount val="1"/>
                <c:pt idx="0">
                  <c:v>Processo 4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sequenciamento_4!$B$2:$B$4</c:f>
              <c:strCache>
                <c:ptCount val="3"/>
                <c:pt idx="0">
                  <c:v>Máquina 1</c:v>
                </c:pt>
                <c:pt idx="1">
                  <c:v>Máquina 2</c:v>
                </c:pt>
                <c:pt idx="2">
                  <c:v>Lead time</c:v>
                </c:pt>
              </c:strCache>
            </c:strRef>
          </c:cat>
          <c:val>
            <c:numRef>
              <c:f>sequenciamento_4!$J$2:$J$4</c:f>
              <c:numCache>
                <c:formatCode>0.0</c:formatCode>
                <c:ptCount val="3"/>
                <c:pt idx="0">
                  <c:v>4</c:v>
                </c:pt>
                <c:pt idx="1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4E6A-4A02-865F-CFD0B5022AAE}"/>
            </c:ext>
          </c:extLst>
        </c:ser>
        <c:ser>
          <c:idx val="8"/>
          <c:order val="8"/>
          <c:tx>
            <c:strRef>
              <c:f>sequenciamento_4!$K$1</c:f>
              <c:strCache>
                <c:ptCount val="1"/>
                <c:pt idx="0">
                  <c:v>Espera 5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dPt>
            <c:idx val="1"/>
            <c:spPr>
              <a:noFill/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4E6A-4A02-865F-CFD0B5022AA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sequenciamento_4!$B$2:$B$4</c:f>
              <c:strCache>
                <c:ptCount val="3"/>
                <c:pt idx="0">
                  <c:v>Máquina 1</c:v>
                </c:pt>
                <c:pt idx="1">
                  <c:v>Máquina 2</c:v>
                </c:pt>
                <c:pt idx="2">
                  <c:v>Lead time</c:v>
                </c:pt>
              </c:strCache>
            </c:strRef>
          </c:cat>
          <c:val>
            <c:numRef>
              <c:f>sequenciamento_4!$K$2:$K$4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4E6A-4A02-865F-CFD0B5022AAE}"/>
            </c:ext>
          </c:extLst>
        </c:ser>
        <c:ser>
          <c:idx val="9"/>
          <c:order val="9"/>
          <c:tx>
            <c:strRef>
              <c:f>sequenciamento_4!$L$1</c:f>
              <c:strCache>
                <c:ptCount val="1"/>
                <c:pt idx="0">
                  <c:v>Processo 5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sequenciamento_4!$B$2:$B$4</c:f>
              <c:strCache>
                <c:ptCount val="3"/>
                <c:pt idx="0">
                  <c:v>Máquina 1</c:v>
                </c:pt>
                <c:pt idx="1">
                  <c:v>Máquina 2</c:v>
                </c:pt>
                <c:pt idx="2">
                  <c:v>Lead time</c:v>
                </c:pt>
              </c:strCache>
            </c:strRef>
          </c:cat>
          <c:val>
            <c:numRef>
              <c:f>sequenciamento_4!$L$2:$L$4</c:f>
              <c:numCache>
                <c:formatCode>0.0</c:formatCode>
                <c:ptCount val="3"/>
                <c:pt idx="0">
                  <c:v>7.333333333333333</c:v>
                </c:pt>
                <c:pt idx="1">
                  <c:v>12.833333333333334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4E6A-4A02-865F-CFD0B5022AAE}"/>
            </c:ext>
          </c:extLst>
        </c:ser>
        <c:ser>
          <c:idx val="10"/>
          <c:order val="10"/>
          <c:tx>
            <c:strRef>
              <c:f>sequenciamento_4!$M$1</c:f>
              <c:strCache>
                <c:ptCount val="1"/>
                <c:pt idx="0">
                  <c:v>Espera 6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dPt>
            <c:idx val="1"/>
            <c:spPr>
              <a:noFill/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4E6A-4A02-865F-CFD0B5022AA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sequenciamento_4!$B$2:$B$4</c:f>
              <c:strCache>
                <c:ptCount val="3"/>
                <c:pt idx="0">
                  <c:v>Máquina 1</c:v>
                </c:pt>
                <c:pt idx="1">
                  <c:v>Máquina 2</c:v>
                </c:pt>
                <c:pt idx="2">
                  <c:v>Lead time</c:v>
                </c:pt>
              </c:strCache>
            </c:strRef>
          </c:cat>
          <c:val>
            <c:numRef>
              <c:f>sequenciamento_4!$M$2:$M$4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4E6A-4A02-865F-CFD0B5022AAE}"/>
            </c:ext>
          </c:extLst>
        </c:ser>
        <c:ser>
          <c:idx val="11"/>
          <c:order val="11"/>
          <c:tx>
            <c:strRef>
              <c:f>sequenciamento_4!$N$1</c:f>
              <c:strCache>
                <c:ptCount val="1"/>
                <c:pt idx="0">
                  <c:v>Processo 6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sequenciamento_4!$B$2:$B$4</c:f>
              <c:strCache>
                <c:ptCount val="3"/>
                <c:pt idx="0">
                  <c:v>Máquina 1</c:v>
                </c:pt>
                <c:pt idx="1">
                  <c:v>Máquina 2</c:v>
                </c:pt>
                <c:pt idx="2">
                  <c:v>Lead time</c:v>
                </c:pt>
              </c:strCache>
            </c:strRef>
          </c:cat>
          <c:val>
            <c:numRef>
              <c:f>sequenciamento_4!$N$2:$N$4</c:f>
              <c:numCache>
                <c:formatCode>0.0</c:formatCode>
                <c:ptCount val="3"/>
                <c:pt idx="0">
                  <c:v>15</c:v>
                </c:pt>
                <c:pt idx="1">
                  <c:v>6.666666666666667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4E6A-4A02-865F-CFD0B5022AAE}"/>
            </c:ext>
          </c:extLst>
        </c:ser>
        <c:ser>
          <c:idx val="12"/>
          <c:order val="12"/>
          <c:tx>
            <c:strRef>
              <c:f>sequenciamento_4!$O$1</c:f>
              <c:strCache>
                <c:ptCount val="1"/>
                <c:pt idx="0">
                  <c:v>Espera 7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dPt>
            <c:idx val="1"/>
            <c:spPr>
              <a:noFill/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4E6A-4A02-865F-CFD0B5022AAE}"/>
              </c:ext>
            </c:extLst>
          </c:dPt>
          <c:dLbls>
            <c:dLbl>
              <c:idx val="1"/>
              <c:layout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4E6A-4A02-865F-CFD0B5022AAE}"/>
                </c:ext>
              </c:extLst>
            </c:dLbl>
            <c:delete val="1"/>
            <c:numFmt formatCode="#,##0.00" sourceLinked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sequenciamento_4!$B$2:$B$4</c:f>
              <c:strCache>
                <c:ptCount val="3"/>
                <c:pt idx="0">
                  <c:v>Máquina 1</c:v>
                </c:pt>
                <c:pt idx="1">
                  <c:v>Máquina 2</c:v>
                </c:pt>
                <c:pt idx="2">
                  <c:v>Lead time</c:v>
                </c:pt>
              </c:strCache>
            </c:strRef>
          </c:cat>
          <c:val>
            <c:numRef>
              <c:f>sequenciamento_4!$O$2:$O$4</c:f>
              <c:numCache>
                <c:formatCode>0.0</c:formatCode>
                <c:ptCount val="3"/>
                <c:pt idx="0">
                  <c:v>0</c:v>
                </c:pt>
                <c:pt idx="1">
                  <c:v>1.8333333333333286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4E6A-4A02-865F-CFD0B5022AAE}"/>
            </c:ext>
          </c:extLst>
        </c:ser>
        <c:ser>
          <c:idx val="13"/>
          <c:order val="13"/>
          <c:tx>
            <c:strRef>
              <c:f>sequenciamento_4!$P$1</c:f>
              <c:strCache>
                <c:ptCount val="1"/>
                <c:pt idx="0">
                  <c:v>Processo 7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sequenciamento_4!$B$2:$B$4</c:f>
              <c:strCache>
                <c:ptCount val="3"/>
                <c:pt idx="0">
                  <c:v>Máquina 1</c:v>
                </c:pt>
                <c:pt idx="1">
                  <c:v>Máquina 2</c:v>
                </c:pt>
                <c:pt idx="2">
                  <c:v>Lead time</c:v>
                </c:pt>
              </c:strCache>
            </c:strRef>
          </c:cat>
          <c:val>
            <c:numRef>
              <c:f>sequenciamento_4!$P$2:$P$4</c:f>
              <c:numCache>
                <c:formatCode>0.0</c:formatCode>
                <c:ptCount val="3"/>
                <c:pt idx="0">
                  <c:v>15</c:v>
                </c:pt>
                <c:pt idx="1">
                  <c:v>6.666666666666667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4E6A-4A02-865F-CFD0B5022AAE}"/>
            </c:ext>
          </c:extLst>
        </c:ser>
        <c:ser>
          <c:idx val="14"/>
          <c:order val="14"/>
          <c:tx>
            <c:strRef>
              <c:f>sequenciamento_4!$Q$1</c:f>
              <c:strCache>
                <c:ptCount val="1"/>
                <c:pt idx="0">
                  <c:v>Espera 8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cat>
            <c:strRef>
              <c:f>sequenciamento_4!$B$2:$B$4</c:f>
              <c:strCache>
                <c:ptCount val="3"/>
                <c:pt idx="0">
                  <c:v>Máquina 1</c:v>
                </c:pt>
                <c:pt idx="1">
                  <c:v>Máquina 2</c:v>
                </c:pt>
                <c:pt idx="2">
                  <c:v>Lead time</c:v>
                </c:pt>
              </c:strCache>
            </c:strRef>
          </c:cat>
          <c:val>
            <c:numRef>
              <c:f>sequenciamento_4!$Q$2:$Q$4</c:f>
              <c:numCache>
                <c:formatCode>0.0</c:formatCode>
                <c:ptCount val="3"/>
                <c:pt idx="0">
                  <c:v>0</c:v>
                </c:pt>
                <c:pt idx="1">
                  <c:v>3.3333333333333357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4E6A-4A02-865F-CFD0B5022AAE}"/>
            </c:ext>
          </c:extLst>
        </c:ser>
        <c:ser>
          <c:idx val="15"/>
          <c:order val="15"/>
          <c:tx>
            <c:strRef>
              <c:f>sequenciamento_4!$R$1</c:f>
              <c:strCache>
                <c:ptCount val="1"/>
                <c:pt idx="0">
                  <c:v>Processo 8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sequenciamento_4!$B$2:$B$4</c:f>
              <c:strCache>
                <c:ptCount val="3"/>
                <c:pt idx="0">
                  <c:v>Máquina 1</c:v>
                </c:pt>
                <c:pt idx="1">
                  <c:v>Máquina 2</c:v>
                </c:pt>
                <c:pt idx="2">
                  <c:v>Lead time</c:v>
                </c:pt>
              </c:strCache>
            </c:strRef>
          </c:cat>
          <c:val>
            <c:numRef>
              <c:f>sequenciamento_4!$R$2:$R$4</c:f>
              <c:numCache>
                <c:formatCode>0.0</c:formatCode>
                <c:ptCount val="3"/>
                <c:pt idx="0">
                  <c:v>10</c:v>
                </c:pt>
                <c:pt idx="1">
                  <c:v>0</c:v>
                </c:pt>
                <c:pt idx="2" formatCode="0.00">
                  <c:v>63.333333333333329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4E6A-4A02-865F-CFD0B5022AAE}"/>
            </c:ext>
          </c:extLst>
        </c:ser>
        <c:overlap val="100"/>
        <c:axId val="127326848"/>
        <c:axId val="127472000"/>
      </c:barChart>
      <c:catAx>
        <c:axId val="127326848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endParaRPr lang="pt-BR"/>
          </a:p>
        </c:txPr>
        <c:crossAx val="127472000"/>
        <c:crosses val="autoZero"/>
        <c:auto val="1"/>
        <c:lblAlgn val="ctr"/>
        <c:lblOffset val="100"/>
      </c:catAx>
      <c:valAx>
        <c:axId val="127472000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7326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itchFamily="18" charset="0"/>
              <a:ea typeface="+mn-ea"/>
              <a:cs typeface="Times New Roman" pitchFamily="18" charset="0"/>
            </a:defRPr>
          </a:pPr>
          <a:endParaRPr lang="pt-BR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58" footer="0.31496062000000058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pt-BR" b="1">
                <a:latin typeface="Times New Roman" pitchFamily="18" charset="0"/>
                <a:cs typeface="Times New Roman" pitchFamily="18" charset="0"/>
              </a:rPr>
              <a:t>Gráfico de Gantt - Progrmação de Ordens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bar"/>
        <c:grouping val="stacked"/>
        <c:ser>
          <c:idx val="0"/>
          <c:order val="0"/>
          <c:tx>
            <c:strRef>
              <c:f>sequenciamento_5!$C$1</c:f>
              <c:strCache>
                <c:ptCount val="1"/>
                <c:pt idx="0">
                  <c:v>Espera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Pt>
            <c:idx val="1"/>
            <c:spPr>
              <a:noFill/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E6A-4A02-865F-CFD0B5022AAE}"/>
              </c:ext>
            </c:extLst>
          </c:dPt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sequenciamento_5!$B$2:$B$4</c:f>
              <c:strCache>
                <c:ptCount val="3"/>
                <c:pt idx="0">
                  <c:v>Máquina 1</c:v>
                </c:pt>
                <c:pt idx="1">
                  <c:v>Máquina 2</c:v>
                </c:pt>
                <c:pt idx="2">
                  <c:v>Lead time</c:v>
                </c:pt>
              </c:strCache>
            </c:strRef>
          </c:cat>
          <c:val>
            <c:numRef>
              <c:f>sequenciamento_5!$C$2:$C$4</c:f>
              <c:numCache>
                <c:formatCode>0.0</c:formatCode>
                <c:ptCount val="3"/>
                <c:pt idx="0">
                  <c:v>0</c:v>
                </c:pt>
                <c:pt idx="1">
                  <c:v>7.333333333333333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E6A-4A02-865F-CFD0B5022AAE}"/>
            </c:ext>
          </c:extLst>
        </c:ser>
        <c:ser>
          <c:idx val="1"/>
          <c:order val="1"/>
          <c:tx>
            <c:strRef>
              <c:f>sequenciamento_5!$D$1</c:f>
              <c:strCache>
                <c:ptCount val="1"/>
                <c:pt idx="0">
                  <c:v>Processo 1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sequenciamento_5!$B$2:$B$4</c:f>
              <c:strCache>
                <c:ptCount val="3"/>
                <c:pt idx="0">
                  <c:v>Máquina 1</c:v>
                </c:pt>
                <c:pt idx="1">
                  <c:v>Máquina 2</c:v>
                </c:pt>
                <c:pt idx="2">
                  <c:v>Lead time</c:v>
                </c:pt>
              </c:strCache>
            </c:strRef>
          </c:cat>
          <c:val>
            <c:numRef>
              <c:f>sequenciamento_5!$D$2:$D$4</c:f>
              <c:numCache>
                <c:formatCode>0.0</c:formatCode>
                <c:ptCount val="3"/>
                <c:pt idx="0">
                  <c:v>7.333333333333333</c:v>
                </c:pt>
                <c:pt idx="1">
                  <c:v>12.833333333333334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E6A-4A02-865F-CFD0B5022AAE}"/>
            </c:ext>
          </c:extLst>
        </c:ser>
        <c:ser>
          <c:idx val="2"/>
          <c:order val="2"/>
          <c:tx>
            <c:strRef>
              <c:f>sequenciamento_5!$E$1</c:f>
              <c:strCache>
                <c:ptCount val="1"/>
                <c:pt idx="0">
                  <c:v>Espera 2</c:v>
                </c:pt>
              </c:strCache>
            </c:strRef>
          </c:tx>
          <c:spPr>
            <a:noFill/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sequenciamento_5!$B$2:$B$4</c:f>
              <c:strCache>
                <c:ptCount val="3"/>
                <c:pt idx="0">
                  <c:v>Máquina 1</c:v>
                </c:pt>
                <c:pt idx="1">
                  <c:v>Máquina 2</c:v>
                </c:pt>
                <c:pt idx="2">
                  <c:v>Lead time</c:v>
                </c:pt>
              </c:strCache>
            </c:strRef>
          </c:cat>
          <c:val>
            <c:numRef>
              <c:f>sequenciamento_5!$E$2:$E$4</c:f>
              <c:numCache>
                <c:formatCode>0.0</c:formatCode>
                <c:ptCount val="3"/>
                <c:pt idx="0">
                  <c:v>0</c:v>
                </c:pt>
                <c:pt idx="1">
                  <c:v>2.1666666666666643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E6A-4A02-865F-CFD0B5022AAE}"/>
            </c:ext>
          </c:extLst>
        </c:ser>
        <c:ser>
          <c:idx val="3"/>
          <c:order val="3"/>
          <c:tx>
            <c:strRef>
              <c:f>sequenciamento_5!$F$1</c:f>
              <c:strCache>
                <c:ptCount val="1"/>
                <c:pt idx="0">
                  <c:v>Processo 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sequenciamento_5!$B$2:$B$4</c:f>
              <c:strCache>
                <c:ptCount val="3"/>
                <c:pt idx="0">
                  <c:v>Máquina 1</c:v>
                </c:pt>
                <c:pt idx="1">
                  <c:v>Máquina 2</c:v>
                </c:pt>
                <c:pt idx="2">
                  <c:v>Lead time</c:v>
                </c:pt>
              </c:strCache>
            </c:strRef>
          </c:cat>
          <c:val>
            <c:numRef>
              <c:f>sequenciamento_5!$F$2:$F$4</c:f>
              <c:numCache>
                <c:formatCode>0.0</c:formatCode>
                <c:ptCount val="3"/>
                <c:pt idx="0">
                  <c:v>15</c:v>
                </c:pt>
                <c:pt idx="1">
                  <c:v>6.666666666666667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4E6A-4A02-865F-CFD0B5022AAE}"/>
            </c:ext>
          </c:extLst>
        </c:ser>
        <c:ser>
          <c:idx val="4"/>
          <c:order val="4"/>
          <c:tx>
            <c:strRef>
              <c:f>sequenciamento_5!$G$1</c:f>
              <c:strCache>
                <c:ptCount val="1"/>
                <c:pt idx="0">
                  <c:v>Espera 3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strRef>
              <c:f>sequenciamento_5!$B$2:$B$4</c:f>
              <c:strCache>
                <c:ptCount val="3"/>
                <c:pt idx="0">
                  <c:v>Máquina 1</c:v>
                </c:pt>
                <c:pt idx="1">
                  <c:v>Máquina 2</c:v>
                </c:pt>
                <c:pt idx="2">
                  <c:v>Lead time</c:v>
                </c:pt>
              </c:strCache>
            </c:strRef>
          </c:cat>
          <c:val>
            <c:numRef>
              <c:f>sequenciamento_5!$G$2:$G$4</c:f>
              <c:numCache>
                <c:formatCode>0.0</c:formatCode>
                <c:ptCount val="3"/>
                <c:pt idx="0">
                  <c:v>0</c:v>
                </c:pt>
                <c:pt idx="1">
                  <c:v>3.3333333333333286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E6A-4A02-865F-CFD0B5022AAE}"/>
            </c:ext>
          </c:extLst>
        </c:ser>
        <c:ser>
          <c:idx val="5"/>
          <c:order val="5"/>
          <c:tx>
            <c:strRef>
              <c:f>sequenciamento_5!$H$1</c:f>
              <c:strCache>
                <c:ptCount val="1"/>
                <c:pt idx="0">
                  <c:v>Processo 3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sequenciamento_5!$B$2:$B$4</c:f>
              <c:strCache>
                <c:ptCount val="3"/>
                <c:pt idx="0">
                  <c:v>Máquina 1</c:v>
                </c:pt>
                <c:pt idx="1">
                  <c:v>Máquina 2</c:v>
                </c:pt>
                <c:pt idx="2">
                  <c:v>Lead time</c:v>
                </c:pt>
              </c:strCache>
            </c:strRef>
          </c:cat>
          <c:val>
            <c:numRef>
              <c:f>sequenciamento_5!$H$2:$H$4</c:f>
              <c:numCache>
                <c:formatCode>0.0</c:formatCode>
                <c:ptCount val="3"/>
                <c:pt idx="0">
                  <c:v>10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4E6A-4A02-865F-CFD0B5022AAE}"/>
            </c:ext>
          </c:extLst>
        </c:ser>
        <c:ser>
          <c:idx val="6"/>
          <c:order val="6"/>
          <c:tx>
            <c:strRef>
              <c:f>sequenciamento_5!$I$1</c:f>
              <c:strCache>
                <c:ptCount val="1"/>
                <c:pt idx="0">
                  <c:v>Espera 4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cat>
            <c:strRef>
              <c:f>sequenciamento_5!$B$2:$B$4</c:f>
              <c:strCache>
                <c:ptCount val="3"/>
                <c:pt idx="0">
                  <c:v>Máquina 1</c:v>
                </c:pt>
                <c:pt idx="1">
                  <c:v>Máquina 2</c:v>
                </c:pt>
                <c:pt idx="2">
                  <c:v>Lead time</c:v>
                </c:pt>
              </c:strCache>
            </c:strRef>
          </c:cat>
          <c:val>
            <c:numRef>
              <c:f>sequenciamento_5!$I$2:$I$4</c:f>
              <c:numCache>
                <c:formatCode>0.0</c:formatCode>
                <c:ptCount val="3"/>
                <c:pt idx="0">
                  <c:v>0</c:v>
                </c:pt>
                <c:pt idx="1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4E6A-4A02-865F-CFD0B5022AAE}"/>
            </c:ext>
          </c:extLst>
        </c:ser>
        <c:ser>
          <c:idx val="7"/>
          <c:order val="7"/>
          <c:tx>
            <c:strRef>
              <c:f>sequenciamento_5!$J$1</c:f>
              <c:strCache>
                <c:ptCount val="1"/>
                <c:pt idx="0">
                  <c:v>Processo 4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sequenciamento_5!$B$2:$B$4</c:f>
              <c:strCache>
                <c:ptCount val="3"/>
                <c:pt idx="0">
                  <c:v>Máquina 1</c:v>
                </c:pt>
                <c:pt idx="1">
                  <c:v>Máquina 2</c:v>
                </c:pt>
                <c:pt idx="2">
                  <c:v>Lead time</c:v>
                </c:pt>
              </c:strCache>
            </c:strRef>
          </c:cat>
          <c:val>
            <c:numRef>
              <c:f>sequenciamento_5!$J$2:$J$4</c:f>
              <c:numCache>
                <c:formatCode>0.0</c:formatCode>
                <c:ptCount val="3"/>
                <c:pt idx="0">
                  <c:v>4</c:v>
                </c:pt>
                <c:pt idx="1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4E6A-4A02-865F-CFD0B5022AAE}"/>
            </c:ext>
          </c:extLst>
        </c:ser>
        <c:ser>
          <c:idx val="8"/>
          <c:order val="8"/>
          <c:tx>
            <c:strRef>
              <c:f>sequenciamento_5!$K$1</c:f>
              <c:strCache>
                <c:ptCount val="1"/>
                <c:pt idx="0">
                  <c:v>Espera 5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dPt>
            <c:idx val="1"/>
            <c:spPr>
              <a:noFill/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4E6A-4A02-865F-CFD0B5022AA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sequenciamento_5!$B$2:$B$4</c:f>
              <c:strCache>
                <c:ptCount val="3"/>
                <c:pt idx="0">
                  <c:v>Máquina 1</c:v>
                </c:pt>
                <c:pt idx="1">
                  <c:v>Máquina 2</c:v>
                </c:pt>
                <c:pt idx="2">
                  <c:v>Lead time</c:v>
                </c:pt>
              </c:strCache>
            </c:strRef>
          </c:cat>
          <c:val>
            <c:numRef>
              <c:f>sequenciamento_5!$K$2:$K$4</c:f>
              <c:numCache>
                <c:formatCode>0.0</c:formatCode>
                <c:ptCount val="3"/>
                <c:pt idx="0">
                  <c:v>0</c:v>
                </c:pt>
                <c:pt idx="1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4E6A-4A02-865F-CFD0B5022AAE}"/>
            </c:ext>
          </c:extLst>
        </c:ser>
        <c:ser>
          <c:idx val="9"/>
          <c:order val="9"/>
          <c:tx>
            <c:strRef>
              <c:f>sequenciamento_5!$L$1</c:f>
              <c:strCache>
                <c:ptCount val="1"/>
                <c:pt idx="0">
                  <c:v>Processo 5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sequenciamento_5!$B$2:$B$4</c:f>
              <c:strCache>
                <c:ptCount val="3"/>
                <c:pt idx="0">
                  <c:v>Máquina 1</c:v>
                </c:pt>
                <c:pt idx="1">
                  <c:v>Máquina 2</c:v>
                </c:pt>
                <c:pt idx="2">
                  <c:v>Lead time</c:v>
                </c:pt>
              </c:strCache>
            </c:strRef>
          </c:cat>
          <c:val>
            <c:numRef>
              <c:f>sequenciamento_5!$L$2:$L$4</c:f>
              <c:numCache>
                <c:formatCode>0.0</c:formatCode>
                <c:ptCount val="3"/>
                <c:pt idx="0">
                  <c:v>15</c:v>
                </c:pt>
                <c:pt idx="1">
                  <c:v>6.666666666666667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4E6A-4A02-865F-CFD0B5022AAE}"/>
            </c:ext>
          </c:extLst>
        </c:ser>
        <c:ser>
          <c:idx val="10"/>
          <c:order val="10"/>
          <c:tx>
            <c:strRef>
              <c:f>sequenciamento_5!$M$1</c:f>
              <c:strCache>
                <c:ptCount val="1"/>
                <c:pt idx="0">
                  <c:v>Espera 6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dPt>
            <c:idx val="1"/>
            <c:spPr>
              <a:noFill/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4E6A-4A02-865F-CFD0B5022AA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sequenciamento_5!$B$2:$B$4</c:f>
              <c:strCache>
                <c:ptCount val="3"/>
                <c:pt idx="0">
                  <c:v>Máquina 1</c:v>
                </c:pt>
                <c:pt idx="1">
                  <c:v>Máquina 2</c:v>
                </c:pt>
                <c:pt idx="2">
                  <c:v>Lead time</c:v>
                </c:pt>
              </c:strCache>
            </c:strRef>
          </c:cat>
          <c:val>
            <c:numRef>
              <c:f>sequenciamento_5!$M$2:$M$4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4E6A-4A02-865F-CFD0B5022AAE}"/>
            </c:ext>
          </c:extLst>
        </c:ser>
        <c:ser>
          <c:idx val="11"/>
          <c:order val="11"/>
          <c:tx>
            <c:strRef>
              <c:f>sequenciamento_5!$N$1</c:f>
              <c:strCache>
                <c:ptCount val="1"/>
                <c:pt idx="0">
                  <c:v>Processo 6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sequenciamento_5!$B$2:$B$4</c:f>
              <c:strCache>
                <c:ptCount val="3"/>
                <c:pt idx="0">
                  <c:v>Máquina 1</c:v>
                </c:pt>
                <c:pt idx="1">
                  <c:v>Máquina 2</c:v>
                </c:pt>
                <c:pt idx="2">
                  <c:v>Lead time</c:v>
                </c:pt>
              </c:strCache>
            </c:strRef>
          </c:cat>
          <c:val>
            <c:numRef>
              <c:f>sequenciamento_5!$N$2:$N$4</c:f>
              <c:numCache>
                <c:formatCode>0.0</c:formatCode>
                <c:ptCount val="3"/>
                <c:pt idx="0">
                  <c:v>4</c:v>
                </c:pt>
                <c:pt idx="1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4E6A-4A02-865F-CFD0B5022AAE}"/>
            </c:ext>
          </c:extLst>
        </c:ser>
        <c:ser>
          <c:idx val="12"/>
          <c:order val="12"/>
          <c:tx>
            <c:strRef>
              <c:f>sequenciamento_5!$O$1</c:f>
              <c:strCache>
                <c:ptCount val="1"/>
                <c:pt idx="0">
                  <c:v>Espera 7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dPt>
            <c:idx val="1"/>
            <c:spPr>
              <a:noFill/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4E6A-4A02-865F-CFD0B5022AAE}"/>
              </c:ext>
            </c:extLst>
          </c:dPt>
          <c:dLbls>
            <c:dLbl>
              <c:idx val="1"/>
              <c:layout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4E6A-4A02-865F-CFD0B5022AAE}"/>
                </c:ext>
              </c:extLst>
            </c:dLbl>
            <c:delete val="1"/>
            <c:numFmt formatCode="#,##0.00" sourceLinked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sequenciamento_5!$B$2:$B$4</c:f>
              <c:strCache>
                <c:ptCount val="3"/>
                <c:pt idx="0">
                  <c:v>Máquina 1</c:v>
                </c:pt>
                <c:pt idx="1">
                  <c:v>Máquina 2</c:v>
                </c:pt>
                <c:pt idx="2">
                  <c:v>Lead time</c:v>
                </c:pt>
              </c:strCache>
            </c:strRef>
          </c:cat>
          <c:val>
            <c:numRef>
              <c:f>sequenciamento_5!$O$2:$O$4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4E6A-4A02-865F-CFD0B5022AAE}"/>
            </c:ext>
          </c:extLst>
        </c:ser>
        <c:ser>
          <c:idx val="13"/>
          <c:order val="13"/>
          <c:tx>
            <c:strRef>
              <c:f>sequenciamento_5!$P$1</c:f>
              <c:strCache>
                <c:ptCount val="1"/>
                <c:pt idx="0">
                  <c:v>Processo 7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sequenciamento_5!$B$2:$B$4</c:f>
              <c:strCache>
                <c:ptCount val="3"/>
                <c:pt idx="0">
                  <c:v>Máquina 1</c:v>
                </c:pt>
                <c:pt idx="1">
                  <c:v>Máquina 2</c:v>
                </c:pt>
                <c:pt idx="2">
                  <c:v>Lead time</c:v>
                </c:pt>
              </c:strCache>
            </c:strRef>
          </c:cat>
          <c:val>
            <c:numRef>
              <c:f>sequenciamento_5!$P$2:$P$4</c:f>
              <c:numCache>
                <c:formatCode>0.0</c:formatCode>
                <c:ptCount val="3"/>
                <c:pt idx="0">
                  <c:v>4</c:v>
                </c:pt>
                <c:pt idx="1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4E6A-4A02-865F-CFD0B5022AAE}"/>
            </c:ext>
          </c:extLst>
        </c:ser>
        <c:ser>
          <c:idx val="14"/>
          <c:order val="14"/>
          <c:tx>
            <c:strRef>
              <c:f>sequenciamento_5!$Q$1</c:f>
              <c:strCache>
                <c:ptCount val="1"/>
                <c:pt idx="0">
                  <c:v>Espera 8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cat>
            <c:strRef>
              <c:f>sequenciamento_5!$B$2:$B$4</c:f>
              <c:strCache>
                <c:ptCount val="3"/>
                <c:pt idx="0">
                  <c:v>Máquina 1</c:v>
                </c:pt>
                <c:pt idx="1">
                  <c:v>Máquina 2</c:v>
                </c:pt>
                <c:pt idx="2">
                  <c:v>Lead time</c:v>
                </c:pt>
              </c:strCache>
            </c:strRef>
          </c:cat>
          <c:val>
            <c:numRef>
              <c:f>sequenciamento_5!$Q$2:$Q$4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4E6A-4A02-865F-CFD0B5022AAE}"/>
            </c:ext>
          </c:extLst>
        </c:ser>
        <c:ser>
          <c:idx val="15"/>
          <c:order val="15"/>
          <c:tx>
            <c:strRef>
              <c:f>sequenciamento_5!$R$1</c:f>
              <c:strCache>
                <c:ptCount val="1"/>
                <c:pt idx="0">
                  <c:v>Processo 8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sequenciamento_5!$B$2:$B$4</c:f>
              <c:strCache>
                <c:ptCount val="3"/>
                <c:pt idx="0">
                  <c:v>Máquina 1</c:v>
                </c:pt>
                <c:pt idx="1">
                  <c:v>Máquina 2</c:v>
                </c:pt>
                <c:pt idx="2">
                  <c:v>Lead time</c:v>
                </c:pt>
              </c:strCache>
            </c:strRef>
          </c:cat>
          <c:val>
            <c:numRef>
              <c:f>sequenciamento_5!$R$2:$R$4</c:f>
              <c:numCache>
                <c:formatCode>0.0</c:formatCode>
                <c:ptCount val="3"/>
                <c:pt idx="0">
                  <c:v>4</c:v>
                </c:pt>
                <c:pt idx="1">
                  <c:v>7</c:v>
                </c:pt>
                <c:pt idx="2" formatCode="0.00">
                  <c:v>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4E6A-4A02-865F-CFD0B5022AAE}"/>
            </c:ext>
          </c:extLst>
        </c:ser>
        <c:overlap val="100"/>
        <c:axId val="127803776"/>
        <c:axId val="127805312"/>
      </c:barChart>
      <c:catAx>
        <c:axId val="127803776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endParaRPr lang="pt-BR"/>
          </a:p>
        </c:txPr>
        <c:crossAx val="127805312"/>
        <c:crosses val="autoZero"/>
        <c:auto val="1"/>
        <c:lblAlgn val="ctr"/>
        <c:lblOffset val="100"/>
      </c:catAx>
      <c:valAx>
        <c:axId val="127805312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7803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itchFamily="18" charset="0"/>
              <a:ea typeface="+mn-ea"/>
              <a:cs typeface="Times New Roman" pitchFamily="18" charset="0"/>
            </a:defRPr>
          </a:pPr>
          <a:endParaRPr lang="pt-BR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75" footer="0.3149606200000007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78797</xdr:colOff>
      <xdr:row>5</xdr:row>
      <xdr:rowOff>64221</xdr:rowOff>
    </xdr:from>
    <xdr:to>
      <xdr:col>14</xdr:col>
      <xdr:colOff>364548</xdr:colOff>
      <xdr:row>20</xdr:row>
      <xdr:rowOff>110259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78797</xdr:colOff>
      <xdr:row>5</xdr:row>
      <xdr:rowOff>64221</xdr:rowOff>
    </xdr:from>
    <xdr:to>
      <xdr:col>14</xdr:col>
      <xdr:colOff>364548</xdr:colOff>
      <xdr:row>20</xdr:row>
      <xdr:rowOff>110259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78797</xdr:colOff>
      <xdr:row>5</xdr:row>
      <xdr:rowOff>64221</xdr:rowOff>
    </xdr:from>
    <xdr:to>
      <xdr:col>14</xdr:col>
      <xdr:colOff>364548</xdr:colOff>
      <xdr:row>20</xdr:row>
      <xdr:rowOff>110259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78797</xdr:colOff>
      <xdr:row>5</xdr:row>
      <xdr:rowOff>64221</xdr:rowOff>
    </xdr:from>
    <xdr:to>
      <xdr:col>14</xdr:col>
      <xdr:colOff>364548</xdr:colOff>
      <xdr:row>20</xdr:row>
      <xdr:rowOff>110259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78797</xdr:colOff>
      <xdr:row>5</xdr:row>
      <xdr:rowOff>64221</xdr:rowOff>
    </xdr:from>
    <xdr:to>
      <xdr:col>14</xdr:col>
      <xdr:colOff>364548</xdr:colOff>
      <xdr:row>20</xdr:row>
      <xdr:rowOff>110259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J16"/>
  <sheetViews>
    <sheetView showGridLines="0" tabSelected="1" workbookViewId="0">
      <selection activeCell="I7" sqref="I7"/>
    </sheetView>
  </sheetViews>
  <sheetFormatPr defaultRowHeight="14.4"/>
  <cols>
    <col min="1" max="9" width="8.88671875" style="25"/>
    <col min="10" max="10" width="18" style="25" bestFit="1" customWidth="1"/>
    <col min="11" max="11" width="9" style="25" bestFit="1" customWidth="1"/>
    <col min="12" max="166" width="8.88671875" style="25"/>
  </cols>
  <sheetData>
    <row r="2" spans="1:12">
      <c r="B2" s="27" t="s">
        <v>30</v>
      </c>
      <c r="J2" s="46" t="s">
        <v>59</v>
      </c>
      <c r="K2" s="46" t="s">
        <v>58</v>
      </c>
    </row>
    <row r="3" spans="1:12">
      <c r="A3" s="37">
        <f>C10+C13+C14+C15+C16</f>
        <v>350</v>
      </c>
      <c r="B3" s="26" t="s">
        <v>31</v>
      </c>
      <c r="C3" s="26">
        <v>350</v>
      </c>
      <c r="D3" s="39" t="s">
        <v>49</v>
      </c>
      <c r="E3" s="39"/>
      <c r="F3" s="37"/>
      <c r="I3" s="46" t="s">
        <v>53</v>
      </c>
      <c r="J3" s="48">
        <f>sequenciamento_1!R9</f>
        <v>1.9833333333333332</v>
      </c>
      <c r="K3" s="47">
        <f>sequenciamento_1!R6</f>
        <v>0.6827731092436975</v>
      </c>
      <c r="L3" s="26">
        <v>4</v>
      </c>
    </row>
    <row r="4" spans="1:12">
      <c r="A4" s="37">
        <f>C9+C11</f>
        <v>200</v>
      </c>
      <c r="B4" s="26" t="s">
        <v>32</v>
      </c>
      <c r="C4" s="26">
        <v>200</v>
      </c>
      <c r="D4" s="38" t="s">
        <v>48</v>
      </c>
      <c r="E4" s="38"/>
      <c r="F4" s="38"/>
      <c r="I4" s="46" t="s">
        <v>54</v>
      </c>
      <c r="J4" s="48">
        <f>sequenciamento_2!$R$9</f>
        <v>1.75</v>
      </c>
      <c r="K4" s="47">
        <f>sequenciamento_2!$R$6</f>
        <v>0.77380952380952384</v>
      </c>
      <c r="L4" s="26">
        <v>2</v>
      </c>
    </row>
    <row r="5" spans="1:12">
      <c r="A5" s="37">
        <f>C12</f>
        <v>100</v>
      </c>
      <c r="B5" s="26" t="s">
        <v>33</v>
      </c>
      <c r="C5" s="26">
        <v>100</v>
      </c>
      <c r="D5" s="38" t="s">
        <v>20</v>
      </c>
      <c r="E5" s="38"/>
      <c r="F5" s="38"/>
      <c r="I5" s="46" t="s">
        <v>55</v>
      </c>
      <c r="J5" s="48">
        <f>sequenciamento_3!$R$9</f>
        <v>1.5833333333333333</v>
      </c>
      <c r="K5" s="47">
        <f>sequenciamento_3!$R$6</f>
        <v>0.85526315789473695</v>
      </c>
      <c r="L5" s="49">
        <v>1</v>
      </c>
    </row>
    <row r="6" spans="1:12">
      <c r="D6" s="28"/>
      <c r="I6" s="46" t="s">
        <v>56</v>
      </c>
      <c r="J6" s="48">
        <f>sequenciamento_4!$R$9</f>
        <v>1.5833333333333333</v>
      </c>
      <c r="K6" s="47">
        <f>sequenciamento_4!$R$6</f>
        <v>0.85526315789473684</v>
      </c>
      <c r="L6" s="49"/>
    </row>
    <row r="7" spans="1:12">
      <c r="I7" s="50" t="s">
        <v>57</v>
      </c>
      <c r="J7" s="48">
        <f>sequenciamento_5!$R$9</f>
        <v>1.9750000000000001</v>
      </c>
      <c r="K7" s="47">
        <f>sequenciamento_5!$R$6</f>
        <v>0.68565400843881863</v>
      </c>
      <c r="L7" s="26">
        <v>3</v>
      </c>
    </row>
    <row r="8" spans="1:12">
      <c r="B8" s="28" t="s">
        <v>36</v>
      </c>
      <c r="C8" s="29"/>
      <c r="D8" s="28" t="s">
        <v>35</v>
      </c>
      <c r="E8" s="28" t="s">
        <v>34</v>
      </c>
      <c r="H8" s="46" t="s">
        <v>55</v>
      </c>
      <c r="I8" s="46" t="s">
        <v>56</v>
      </c>
    </row>
    <row r="9" spans="1:12">
      <c r="B9" s="26" t="s">
        <v>32</v>
      </c>
      <c r="C9" s="26">
        <v>100</v>
      </c>
      <c r="D9" s="26" t="s">
        <v>17</v>
      </c>
      <c r="E9" s="26" t="s">
        <v>40</v>
      </c>
      <c r="G9" s="25" t="s">
        <v>31</v>
      </c>
      <c r="H9" s="26" t="str">
        <f>sequenciamento_3!B8</f>
        <v>OP2</v>
      </c>
      <c r="I9" s="26" t="str">
        <f>sequenciamento_4!B8</f>
        <v>OP8</v>
      </c>
      <c r="J9" s="25" t="s">
        <v>31</v>
      </c>
      <c r="K9" s="26" t="s">
        <v>31</v>
      </c>
      <c r="L9" s="26">
        <v>80</v>
      </c>
    </row>
    <row r="10" spans="1:12">
      <c r="B10" s="26" t="s">
        <v>31</v>
      </c>
      <c r="C10" s="26">
        <v>110</v>
      </c>
      <c r="D10" s="26" t="s">
        <v>18</v>
      </c>
      <c r="E10" s="26" t="s">
        <v>41</v>
      </c>
      <c r="G10" s="25" t="s">
        <v>31</v>
      </c>
      <c r="H10" s="26" t="str">
        <f>sequenciamento_3!B9</f>
        <v>OP8</v>
      </c>
      <c r="I10" s="26" t="str">
        <f>sequenciamento_4!B9</f>
        <v>OP6</v>
      </c>
      <c r="J10" s="25" t="s">
        <v>31</v>
      </c>
      <c r="K10" s="26" t="s">
        <v>32</v>
      </c>
      <c r="L10" s="26">
        <v>50</v>
      </c>
    </row>
    <row r="11" spans="1:12">
      <c r="B11" s="26" t="s">
        <v>32</v>
      </c>
      <c r="C11" s="26">
        <v>100</v>
      </c>
      <c r="D11" s="26" t="s">
        <v>19</v>
      </c>
      <c r="E11" s="26" t="s">
        <v>42</v>
      </c>
      <c r="G11" s="25" t="s">
        <v>31</v>
      </c>
      <c r="H11" s="26" t="str">
        <f>sequenciamento_3!B10</f>
        <v>OP6</v>
      </c>
      <c r="I11" s="26" t="str">
        <f>sequenciamento_4!B10</f>
        <v>OP5</v>
      </c>
      <c r="J11" s="25" t="s">
        <v>31</v>
      </c>
      <c r="K11" s="26" t="s">
        <v>33</v>
      </c>
      <c r="L11" s="26">
        <v>30</v>
      </c>
    </row>
    <row r="12" spans="1:12">
      <c r="B12" s="26" t="s">
        <v>33</v>
      </c>
      <c r="C12" s="26">
        <v>100</v>
      </c>
      <c r="D12" s="26" t="s">
        <v>20</v>
      </c>
      <c r="E12" s="26" t="s">
        <v>43</v>
      </c>
      <c r="G12" s="25" t="s">
        <v>31</v>
      </c>
      <c r="H12" s="26" t="str">
        <f>sequenciamento_3!B11</f>
        <v>OP5</v>
      </c>
      <c r="I12" s="26" t="str">
        <f>sequenciamento_4!B11</f>
        <v>OP7</v>
      </c>
      <c r="J12" s="25" t="s">
        <v>31</v>
      </c>
    </row>
    <row r="13" spans="1:12">
      <c r="B13" s="26" t="s">
        <v>31</v>
      </c>
      <c r="C13" s="26">
        <v>60</v>
      </c>
      <c r="D13" s="26" t="s">
        <v>21</v>
      </c>
      <c r="E13" s="26" t="s">
        <v>44</v>
      </c>
      <c r="G13" s="25" t="s">
        <v>31</v>
      </c>
      <c r="H13" s="26" t="str">
        <f>sequenciamento_3!B12</f>
        <v>OP7</v>
      </c>
      <c r="I13" s="26" t="str">
        <f>sequenciamento_4!B12</f>
        <v>OP2</v>
      </c>
      <c r="J13" s="25" t="s">
        <v>31</v>
      </c>
    </row>
    <row r="14" spans="1:12">
      <c r="B14" s="26" t="s">
        <v>31</v>
      </c>
      <c r="C14" s="26">
        <v>60</v>
      </c>
      <c r="D14" s="26" t="s">
        <v>22</v>
      </c>
      <c r="E14" s="26" t="s">
        <v>45</v>
      </c>
      <c r="G14" s="25" t="s">
        <v>32</v>
      </c>
      <c r="H14" s="26" t="str">
        <f>sequenciamento_3!B13</f>
        <v>OP3</v>
      </c>
      <c r="I14" s="26" t="str">
        <f>sequenciamento_4!B13</f>
        <v>OP3</v>
      </c>
      <c r="J14" s="25" t="s">
        <v>32</v>
      </c>
    </row>
    <row r="15" spans="1:12">
      <c r="B15" s="26" t="s">
        <v>31</v>
      </c>
      <c r="C15" s="26">
        <v>60</v>
      </c>
      <c r="D15" s="26" t="s">
        <v>23</v>
      </c>
      <c r="E15" s="26" t="s">
        <v>46</v>
      </c>
      <c r="G15" s="25" t="s">
        <v>32</v>
      </c>
      <c r="H15" s="26" t="str">
        <f>sequenciamento_3!B14</f>
        <v>OP1</v>
      </c>
      <c r="I15" s="26" t="str">
        <f>sequenciamento_4!B14</f>
        <v>OP1</v>
      </c>
      <c r="J15" s="25" t="s">
        <v>32</v>
      </c>
    </row>
    <row r="16" spans="1:12">
      <c r="B16" s="26" t="s">
        <v>31</v>
      </c>
      <c r="C16" s="26">
        <v>60</v>
      </c>
      <c r="D16" s="26" t="s">
        <v>24</v>
      </c>
      <c r="E16" s="26" t="s">
        <v>47</v>
      </c>
      <c r="G16" s="25" t="s">
        <v>33</v>
      </c>
      <c r="H16" s="26" t="str">
        <f>sequenciamento_3!B15</f>
        <v>OP4</v>
      </c>
      <c r="I16" s="26" t="str">
        <f>sequenciamento_4!B15</f>
        <v>OP4</v>
      </c>
      <c r="J16" s="25" t="s">
        <v>33</v>
      </c>
    </row>
  </sheetData>
  <sortState ref="B8:D16">
    <sortCondition ref="D7:D15"/>
  </sortState>
  <mergeCells count="3">
    <mergeCell ref="D4:F4"/>
    <mergeCell ref="D5:F5"/>
    <mergeCell ref="L5:L6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5"/>
  <sheetViews>
    <sheetView showGridLines="0" topLeftCell="A4" zoomScale="110" zoomScaleNormal="110" workbookViewId="0">
      <selection activeCell="B8" sqref="B8"/>
    </sheetView>
  </sheetViews>
  <sheetFormatPr defaultColWidth="9.109375" defaultRowHeight="14.4"/>
  <cols>
    <col min="1" max="1" width="9.109375" style="1"/>
    <col min="2" max="2" width="18" style="1" bestFit="1" customWidth="1"/>
    <col min="3" max="3" width="13.6640625" style="1" bestFit="1" customWidth="1"/>
    <col min="4" max="4" width="11.44140625" style="1" bestFit="1" customWidth="1"/>
    <col min="5" max="5" width="9.44140625" style="1" customWidth="1"/>
    <col min="6" max="6" width="10.5546875" style="1" bestFit="1" customWidth="1"/>
    <col min="7" max="7" width="9.109375" style="1"/>
    <col min="8" max="8" width="10.5546875" style="1" bestFit="1" customWidth="1"/>
    <col min="9" max="9" width="9.109375" style="1"/>
    <col min="10" max="10" width="10.5546875" style="1" bestFit="1" customWidth="1"/>
    <col min="11" max="11" width="9.109375" style="1"/>
    <col min="12" max="12" width="10.5546875" style="1" bestFit="1" customWidth="1"/>
    <col min="13" max="13" width="9.109375" style="1"/>
    <col min="14" max="14" width="10.5546875" style="1" bestFit="1" customWidth="1"/>
    <col min="15" max="15" width="9.109375" style="1"/>
    <col min="16" max="16" width="15.6640625" style="1" bestFit="1" customWidth="1"/>
    <col min="17" max="17" width="9.109375" style="1"/>
    <col min="18" max="18" width="13.33203125" style="1" bestFit="1" customWidth="1"/>
    <col min="19" max="16384" width="9.109375" style="1"/>
  </cols>
  <sheetData>
    <row r="1" spans="2:18" ht="15.6">
      <c r="B1" s="10"/>
      <c r="C1" s="11" t="s">
        <v>4</v>
      </c>
      <c r="D1" s="11" t="s">
        <v>5</v>
      </c>
      <c r="E1" s="12" t="s">
        <v>3</v>
      </c>
      <c r="F1" s="12" t="s">
        <v>6</v>
      </c>
      <c r="G1" s="13" t="s">
        <v>7</v>
      </c>
      <c r="H1" s="13" t="s">
        <v>8</v>
      </c>
      <c r="I1" s="14" t="s">
        <v>9</v>
      </c>
      <c r="J1" s="14" t="s">
        <v>10</v>
      </c>
      <c r="K1" s="15" t="s">
        <v>11</v>
      </c>
      <c r="L1" s="15" t="s">
        <v>12</v>
      </c>
      <c r="M1" s="16" t="s">
        <v>13</v>
      </c>
      <c r="N1" s="16" t="s">
        <v>14</v>
      </c>
      <c r="O1" s="16" t="s">
        <v>25</v>
      </c>
      <c r="P1" s="16" t="s">
        <v>26</v>
      </c>
      <c r="Q1" s="16" t="s">
        <v>27</v>
      </c>
      <c r="R1" s="16" t="s">
        <v>28</v>
      </c>
    </row>
    <row r="2" spans="2:18" ht="15.6">
      <c r="B2" s="6" t="s">
        <v>1</v>
      </c>
      <c r="C2" s="31">
        <v>0</v>
      </c>
      <c r="D2" s="32">
        <f>C8</f>
        <v>15</v>
      </c>
      <c r="E2" s="31">
        <v>0</v>
      </c>
      <c r="F2" s="32">
        <f>C9</f>
        <v>7.333333333333333</v>
      </c>
      <c r="G2" s="31">
        <v>0</v>
      </c>
      <c r="H2" s="32">
        <f>C10</f>
        <v>15</v>
      </c>
      <c r="I2" s="31">
        <v>0</v>
      </c>
      <c r="J2" s="32">
        <f>C11</f>
        <v>10</v>
      </c>
      <c r="K2" s="31">
        <v>0</v>
      </c>
      <c r="L2" s="32">
        <f>C12</f>
        <v>4</v>
      </c>
      <c r="M2" s="31">
        <v>0</v>
      </c>
      <c r="N2" s="32">
        <f>C13</f>
        <v>4</v>
      </c>
      <c r="O2" s="31">
        <v>0</v>
      </c>
      <c r="P2" s="32">
        <f>C14</f>
        <v>4</v>
      </c>
      <c r="Q2" s="31">
        <v>0</v>
      </c>
      <c r="R2" s="32">
        <f>C15</f>
        <v>4</v>
      </c>
    </row>
    <row r="3" spans="2:18" ht="15.6">
      <c r="B3" s="6" t="s">
        <v>2</v>
      </c>
      <c r="C3" s="33">
        <f>D2</f>
        <v>15</v>
      </c>
      <c r="D3" s="34">
        <f>D8</f>
        <v>6.666666666666667</v>
      </c>
      <c r="E3" s="33">
        <f>IF(((C2+D2+E2+F2)-(C3+D3))&lt;0,0,((C2+D2+E2+F2)-(C3+D3)))</f>
        <v>0.6666666666666643</v>
      </c>
      <c r="F3" s="34">
        <f>D9</f>
        <v>12.833333333333334</v>
      </c>
      <c r="G3" s="33">
        <f>IF(((C2+D2+E2+F2+G2+H2)-(C3+D3+E3+F3))&lt;0,0,((C2+D2+E2+F2+G2+H2)-(C3+D3+E3+F3)))</f>
        <v>2.1666666666666643</v>
      </c>
      <c r="H3" s="34">
        <f>D10</f>
        <v>6.666666666666667</v>
      </c>
      <c r="I3" s="33">
        <f>IF(((C2+D2+E2+F2+G2+H2+I2+J2)-(C3+D3+E3+F3+G3+H3))&lt;0,0,((C2+D2+E2+F2+G2+H2+I2+J2)-(C3+D3+E3+F3+G3+H3)))</f>
        <v>3.3333333333333357</v>
      </c>
      <c r="J3" s="34">
        <f>D11</f>
        <v>0</v>
      </c>
      <c r="K3" s="33">
        <f>IF(((C2+D2+E2+F2+G2+H2+I2+J2+K2+L2)-(C3+D3+E3+F3+G3+H3+I3+J3))&lt;0,0,((C2+D2+E2+F2+G2+H2+I2+J2+K2+L2)-(C3+D3+E3+F3+G3+H3+I3+J3)))</f>
        <v>4</v>
      </c>
      <c r="L3" s="34">
        <f>D12</f>
        <v>7</v>
      </c>
      <c r="M3" s="33">
        <f>IF(((C2+D2+E2+F2+G2+H2+I2+J2+K2+L2+M2+N2)-(C3+D3+E3+F3+G3+H3+I3+J3+K3+L3))&lt;0,0,((C2+D2+E2+F2+G2+H2+I2+J2+K2+L2+M2+N2)-(C3+D3+E3+F3+G3+H3+I3+J3+K3+L3)))</f>
        <v>0</v>
      </c>
      <c r="N3" s="35">
        <f>D13</f>
        <v>7</v>
      </c>
      <c r="O3" s="33">
        <f>IF(((C2+D2+E2+F2+G2+H2+I2+J2+K2+L2+M2+N2+O2+P2)-(C3+D3+E3+F3+G3+H3+I3+J3+K3+L3+M3+N3))&lt;0,0,((C2+D2+E2+F2+G2+H2+I2+J2+K2+L2+M2+N2+O2+P2)-(C3+D3+E3+F3+G3+H3+I3+J3+K3+L3+M3+N3)))</f>
        <v>0</v>
      </c>
      <c r="P3" s="34">
        <f>D14</f>
        <v>7</v>
      </c>
      <c r="Q3" s="33">
        <f>IF(((C2+D2+E2+F2+G2+H2+I2+J2+K2+L2+M2+N2+O2+P2+Q2+R2)-(C3+D3+E3+F3+G3+H3+I3+J3+K3+L3+M3+N3+O3+P3))&lt;0,0,((C2+D2+E2+F2+G2+H2+I2+J2+K2+L2+M2+N2+O2+P2+Q2+R2)-(C3+D3+E3+F3+G3+H3+I3+J3+K3+L3+M3+N3+O3+P3)))</f>
        <v>0</v>
      </c>
      <c r="R3" s="35">
        <f>D15</f>
        <v>7</v>
      </c>
    </row>
    <row r="4" spans="2:18" ht="16.2">
      <c r="B4" s="23" t="s">
        <v>15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9"/>
      <c r="O4" s="18"/>
      <c r="P4" s="19"/>
      <c r="Q4" s="18"/>
      <c r="R4" s="30">
        <f>SUM(C3:R3)</f>
        <v>79.333333333333329</v>
      </c>
    </row>
    <row r="5" spans="2:18" ht="15.6">
      <c r="B5" s="20" t="s">
        <v>16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2"/>
      <c r="O5" s="21"/>
      <c r="P5" s="22"/>
      <c r="Q5" s="21"/>
      <c r="R5" s="40">
        <f>M3+K3+I3+G3+E3+C3+O3+Q3</f>
        <v>25.166666666666664</v>
      </c>
    </row>
    <row r="6" spans="2:18" ht="15.6">
      <c r="B6" s="2"/>
      <c r="C6" s="2"/>
      <c r="D6" s="2"/>
      <c r="R6" s="41">
        <f>(R4-R5)/R4</f>
        <v>0.6827731092436975</v>
      </c>
    </row>
    <row r="7" spans="2:18" ht="15.6">
      <c r="B7" s="6" t="s">
        <v>0</v>
      </c>
      <c r="C7" s="7" t="s">
        <v>1</v>
      </c>
      <c r="D7" s="8" t="s">
        <v>2</v>
      </c>
    </row>
    <row r="8" spans="2:18">
      <c r="B8" s="9" t="s">
        <v>17</v>
      </c>
      <c r="C8" s="24">
        <f>(100*9)/60</f>
        <v>15</v>
      </c>
      <c r="D8" s="24">
        <f>(100*4)/60</f>
        <v>6.666666666666667</v>
      </c>
      <c r="P8" s="5" t="s">
        <v>52</v>
      </c>
      <c r="R8" s="43">
        <f>R4/8</f>
        <v>9.9166666666666661</v>
      </c>
    </row>
    <row r="9" spans="2:18">
      <c r="B9" s="9" t="s">
        <v>18</v>
      </c>
      <c r="C9" s="24">
        <f>(110*4)/60</f>
        <v>7.333333333333333</v>
      </c>
      <c r="D9" s="24">
        <f>(110*7)/60</f>
        <v>12.833333333333334</v>
      </c>
      <c r="P9" s="42">
        <v>8</v>
      </c>
      <c r="R9" s="44">
        <f>R8/5</f>
        <v>1.9833333333333332</v>
      </c>
    </row>
    <row r="10" spans="2:18">
      <c r="B10" s="9" t="s">
        <v>19</v>
      </c>
      <c r="C10" s="24">
        <f>(100*9)/60</f>
        <v>15</v>
      </c>
      <c r="D10" s="24">
        <f>(100*4)/60</f>
        <v>6.666666666666667</v>
      </c>
      <c r="P10" s="45">
        <v>5</v>
      </c>
    </row>
    <row r="11" spans="2:18">
      <c r="B11" s="9" t="s">
        <v>20</v>
      </c>
      <c r="C11" s="24">
        <f>(100*6)/60</f>
        <v>10</v>
      </c>
      <c r="D11" s="24">
        <f>(100*0)/60</f>
        <v>0</v>
      </c>
    </row>
    <row r="12" spans="2:18">
      <c r="B12" s="9" t="s">
        <v>21</v>
      </c>
      <c r="C12" s="24">
        <f>(60*4)/60</f>
        <v>4</v>
      </c>
      <c r="D12" s="24">
        <f>(60*7)/60</f>
        <v>7</v>
      </c>
    </row>
    <row r="13" spans="2:18">
      <c r="B13" s="9" t="s">
        <v>22</v>
      </c>
      <c r="C13" s="24">
        <f>(60*4)/60</f>
        <v>4</v>
      </c>
      <c r="D13" s="24">
        <f>(60*7)/60</f>
        <v>7</v>
      </c>
    </row>
    <row r="14" spans="2:18">
      <c r="B14" s="9" t="s">
        <v>23</v>
      </c>
      <c r="C14" s="24">
        <f>(60*4)/60</f>
        <v>4</v>
      </c>
      <c r="D14" s="24">
        <f>(60*7)/60</f>
        <v>7</v>
      </c>
    </row>
    <row r="15" spans="2:18">
      <c r="B15" s="9" t="s">
        <v>24</v>
      </c>
      <c r="C15" s="24">
        <f>(60*4)/60</f>
        <v>4</v>
      </c>
      <c r="D15" s="24">
        <f>(60*7)/60</f>
        <v>7</v>
      </c>
    </row>
    <row r="18" spans="1:4">
      <c r="B18" s="4" t="s">
        <v>29</v>
      </c>
    </row>
    <row r="19" spans="1:4">
      <c r="C19" s="5" t="s">
        <v>37</v>
      </c>
      <c r="D19" s="5" t="s">
        <v>38</v>
      </c>
    </row>
    <row r="20" spans="1:4">
      <c r="A20" s="5">
        <v>1</v>
      </c>
      <c r="B20" s="5" t="s">
        <v>17</v>
      </c>
      <c r="C20" s="5">
        <v>9</v>
      </c>
      <c r="D20" s="5">
        <v>4</v>
      </c>
    </row>
    <row r="21" spans="1:4">
      <c r="A21" s="5">
        <v>2</v>
      </c>
      <c r="B21" s="5" t="s">
        <v>18</v>
      </c>
      <c r="C21" s="5">
        <v>4</v>
      </c>
      <c r="D21" s="5">
        <v>7</v>
      </c>
    </row>
    <row r="22" spans="1:4">
      <c r="A22" s="5">
        <v>3</v>
      </c>
      <c r="B22" s="5" t="s">
        <v>19</v>
      </c>
      <c r="C22" s="5">
        <v>9</v>
      </c>
      <c r="D22" s="5">
        <v>4</v>
      </c>
    </row>
    <row r="23" spans="1:4">
      <c r="A23" s="5">
        <v>4</v>
      </c>
      <c r="B23" s="5" t="s">
        <v>20</v>
      </c>
      <c r="C23" s="5">
        <v>6</v>
      </c>
      <c r="D23" s="5">
        <v>0</v>
      </c>
    </row>
    <row r="24" spans="1:4">
      <c r="A24" s="5">
        <v>5</v>
      </c>
      <c r="B24" s="5" t="s">
        <v>21</v>
      </c>
      <c r="C24" s="5">
        <v>4</v>
      </c>
      <c r="D24" s="5">
        <v>7</v>
      </c>
    </row>
    <row r="25" spans="1:4">
      <c r="A25" s="5">
        <v>6</v>
      </c>
      <c r="B25" s="5" t="s">
        <v>22</v>
      </c>
      <c r="C25" s="5">
        <v>4</v>
      </c>
      <c r="D25" s="5">
        <v>7</v>
      </c>
    </row>
    <row r="26" spans="1:4">
      <c r="A26" s="5">
        <v>7</v>
      </c>
      <c r="B26" s="5" t="s">
        <v>23</v>
      </c>
      <c r="C26" s="5">
        <v>4</v>
      </c>
      <c r="D26" s="5">
        <v>7</v>
      </c>
    </row>
    <row r="27" spans="1:4">
      <c r="A27" s="5">
        <v>8</v>
      </c>
      <c r="B27" s="5" t="s">
        <v>24</v>
      </c>
      <c r="C27" s="5">
        <v>4</v>
      </c>
      <c r="D27" s="5">
        <v>7</v>
      </c>
    </row>
    <row r="29" spans="1:4">
      <c r="B29" s="5" t="s">
        <v>37</v>
      </c>
      <c r="C29" s="5" t="s">
        <v>50</v>
      </c>
    </row>
    <row r="30" spans="1:4">
      <c r="B30" s="5" t="s">
        <v>38</v>
      </c>
      <c r="C30" s="5" t="s">
        <v>51</v>
      </c>
    </row>
    <row r="32" spans="1:4">
      <c r="A32" s="3"/>
    </row>
    <row r="33" spans="1:1">
      <c r="A33" s="3"/>
    </row>
    <row r="34" spans="1:1">
      <c r="A34" s="3"/>
    </row>
    <row r="35" spans="1:1">
      <c r="A35" s="3"/>
    </row>
  </sheetData>
  <sortState ref="B8:D15">
    <sortCondition ref="B8:B15"/>
  </sortState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5"/>
  <sheetViews>
    <sheetView showGridLines="0" topLeftCell="J3" zoomScale="110" zoomScaleNormal="110" workbookViewId="0">
      <selection activeCell="P8" sqref="P8:R10"/>
    </sheetView>
  </sheetViews>
  <sheetFormatPr defaultColWidth="9.109375" defaultRowHeight="14.4"/>
  <cols>
    <col min="1" max="1" width="9.109375" style="1"/>
    <col min="2" max="2" width="18" style="1" bestFit="1" customWidth="1"/>
    <col min="3" max="4" width="11.44140625" style="1" bestFit="1" customWidth="1"/>
    <col min="5" max="5" width="9.44140625" style="1" customWidth="1"/>
    <col min="6" max="6" width="10.5546875" style="1" bestFit="1" customWidth="1"/>
    <col min="7" max="7" width="9.109375" style="1"/>
    <col min="8" max="8" width="10.5546875" style="1" bestFit="1" customWidth="1"/>
    <col min="9" max="9" width="9.109375" style="1"/>
    <col min="10" max="10" width="10.5546875" style="1" bestFit="1" customWidth="1"/>
    <col min="11" max="11" width="9.109375" style="1"/>
    <col min="12" max="12" width="10.5546875" style="1" bestFit="1" customWidth="1"/>
    <col min="13" max="13" width="9.109375" style="1"/>
    <col min="14" max="14" width="10.5546875" style="1" bestFit="1" customWidth="1"/>
    <col min="15" max="15" width="9.109375" style="1"/>
    <col min="16" max="16" width="15.6640625" style="1" bestFit="1" customWidth="1"/>
    <col min="17" max="17" width="9.109375" style="1"/>
    <col min="18" max="18" width="13.33203125" style="1" bestFit="1" customWidth="1"/>
    <col min="19" max="16384" width="9.109375" style="1"/>
  </cols>
  <sheetData>
    <row r="1" spans="2:18" ht="15.6">
      <c r="B1" s="10"/>
      <c r="C1" s="11" t="s">
        <v>4</v>
      </c>
      <c r="D1" s="11" t="s">
        <v>5</v>
      </c>
      <c r="E1" s="12" t="s">
        <v>3</v>
      </c>
      <c r="F1" s="12" t="s">
        <v>6</v>
      </c>
      <c r="G1" s="13" t="s">
        <v>7</v>
      </c>
      <c r="H1" s="13" t="s">
        <v>8</v>
      </c>
      <c r="I1" s="14" t="s">
        <v>9</v>
      </c>
      <c r="J1" s="14" t="s">
        <v>10</v>
      </c>
      <c r="K1" s="15" t="s">
        <v>11</v>
      </c>
      <c r="L1" s="15" t="s">
        <v>12</v>
      </c>
      <c r="M1" s="16" t="s">
        <v>13</v>
      </c>
      <c r="N1" s="16" t="s">
        <v>14</v>
      </c>
      <c r="O1" s="16" t="s">
        <v>25</v>
      </c>
      <c r="P1" s="16" t="s">
        <v>26</v>
      </c>
      <c r="Q1" s="16" t="s">
        <v>27</v>
      </c>
      <c r="R1" s="16" t="s">
        <v>28</v>
      </c>
    </row>
    <row r="2" spans="2:18" ht="15.6">
      <c r="B2" s="6" t="s">
        <v>1</v>
      </c>
      <c r="C2" s="31">
        <v>0</v>
      </c>
      <c r="D2" s="32">
        <f>C8</f>
        <v>4</v>
      </c>
      <c r="E2" s="31">
        <v>0</v>
      </c>
      <c r="F2" s="32">
        <f>C9</f>
        <v>4</v>
      </c>
      <c r="G2" s="31">
        <v>0</v>
      </c>
      <c r="H2" s="32">
        <f>C10</f>
        <v>4</v>
      </c>
      <c r="I2" s="31">
        <v>0</v>
      </c>
      <c r="J2" s="32">
        <f>C11</f>
        <v>4</v>
      </c>
      <c r="K2" s="31">
        <v>0</v>
      </c>
      <c r="L2" s="32">
        <f>C12</f>
        <v>7.333333333333333</v>
      </c>
      <c r="M2" s="31">
        <v>0</v>
      </c>
      <c r="N2" s="32">
        <f>C13</f>
        <v>10</v>
      </c>
      <c r="O2" s="31">
        <v>0</v>
      </c>
      <c r="P2" s="32">
        <f>C14</f>
        <v>15</v>
      </c>
      <c r="Q2" s="31">
        <v>0</v>
      </c>
      <c r="R2" s="32">
        <f>C15</f>
        <v>15</v>
      </c>
    </row>
    <row r="3" spans="2:18" ht="15.6">
      <c r="B3" s="6" t="s">
        <v>2</v>
      </c>
      <c r="C3" s="33">
        <f>D2</f>
        <v>4</v>
      </c>
      <c r="D3" s="34">
        <f>D8</f>
        <v>7</v>
      </c>
      <c r="E3" s="33">
        <f>IF(((C2+D2+E2+F2)-(C3+D3))&lt;0,0,((C2+D2+E2+F2)-(C3+D3)))</f>
        <v>0</v>
      </c>
      <c r="F3" s="34">
        <f>D9</f>
        <v>7</v>
      </c>
      <c r="G3" s="33">
        <f>IF(((C2+D2+E2+F2+G2+H2)-(C3+D3+E3+F3))&lt;0,0,((C2+D2+E2+F2+G2+H2)-(C3+D3+E3+F3)))</f>
        <v>0</v>
      </c>
      <c r="H3" s="34">
        <f>D10</f>
        <v>7</v>
      </c>
      <c r="I3" s="33">
        <f>IF(((C2+D2+E2+F2+G2+H2+I2+J2)-(C3+D3+E3+F3+G3+H3))&lt;0,0,((C2+D2+E2+F2+G2+H2+I2+J2)-(C3+D3+E3+F3+G3+H3)))</f>
        <v>0</v>
      </c>
      <c r="J3" s="34">
        <f>D11</f>
        <v>7</v>
      </c>
      <c r="K3" s="33">
        <f>IF(((C2+D2+E2+F2+G2+H2+I2+J2+K2+L2)-(C3+D3+E3+F3+G3+H3+I3+J3))&lt;0,0,((C2+D2+E2+F2+G2+H2+I2+J2+K2+L2)-(C3+D3+E3+F3+G3+H3+I3+J3)))</f>
        <v>0</v>
      </c>
      <c r="L3" s="34">
        <f>D12</f>
        <v>12.833333333333334</v>
      </c>
      <c r="M3" s="33">
        <f>IF(((C2+D2+E2+F2+G2+H2+I2+J2+K2+L2+M2+N2)-(C3+D3+E3+F3+G3+H3+I3+J3+K3+L3))&lt;0,0,((C2+D2+E2+F2+G2+H2+I2+J2+K2+L2+M2+N2)-(C3+D3+E3+F3+G3+H3+I3+J3+K3+L3)))</f>
        <v>0</v>
      </c>
      <c r="N3" s="35">
        <f>D13</f>
        <v>0</v>
      </c>
      <c r="O3" s="33">
        <f>IF(((C2+D2+E2+F2+G2+H2+I2+J2+K2+L2+M2+N2+O2+P2)-(C3+D3+E3+F3+G3+H3+I3+J3+K3+L3+M3+N3))&lt;0,0,((C2+D2+E2+F2+G2+H2+I2+J2+K2+L2+M2+N2+O2+P2)-(C3+D3+E3+F3+G3+H3+I3+J3+K3+L3+M3+N3)))</f>
        <v>3.4999999999999929</v>
      </c>
      <c r="P3" s="34">
        <f>D14</f>
        <v>6.666666666666667</v>
      </c>
      <c r="Q3" s="33">
        <f>IF(((C2+D2+E2+F2+G2+H2+I2+J2+K2+L2+M2+N2+O2+P2+Q2+R2)-(C3+D3+E3+F3+G3+H3+I3+J3+K3+L3+M3+N3+O3+P3))&lt;0,0,((C2+D2+E2+F2+G2+H2+I2+J2+K2+L2+M2+N2+O2+P2+Q2+R2)-(C3+D3+E3+F3+G3+H3+I3+J3+K3+L3+M3+N3+O3+P3)))</f>
        <v>8.3333333333333357</v>
      </c>
      <c r="R3" s="35">
        <f>D15</f>
        <v>6.666666666666667</v>
      </c>
    </row>
    <row r="4" spans="2:18" ht="16.2">
      <c r="B4" s="23" t="s">
        <v>15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9"/>
      <c r="O4" s="18"/>
      <c r="P4" s="19"/>
      <c r="Q4" s="18"/>
      <c r="R4" s="30">
        <f>SUM(C3:R3)</f>
        <v>70</v>
      </c>
    </row>
    <row r="5" spans="2:18" ht="15.6">
      <c r="B5" s="20" t="s">
        <v>16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2"/>
      <c r="O5" s="21"/>
      <c r="P5" s="22"/>
      <c r="Q5" s="21"/>
      <c r="R5" s="40">
        <f>M3+K3+I3+G3+E3+C3+O3+Q3</f>
        <v>15.833333333333329</v>
      </c>
    </row>
    <row r="6" spans="2:18" ht="15.6">
      <c r="B6" s="2"/>
      <c r="C6" s="2"/>
      <c r="D6" s="2"/>
      <c r="R6" s="41">
        <f>(R4-R5)/R4</f>
        <v>0.77380952380952384</v>
      </c>
    </row>
    <row r="7" spans="2:18" ht="15.6">
      <c r="B7" s="6" t="s">
        <v>0</v>
      </c>
      <c r="C7" s="7" t="s">
        <v>1</v>
      </c>
      <c r="D7" s="8" t="s">
        <v>2</v>
      </c>
    </row>
    <row r="8" spans="2:18">
      <c r="B8" s="9" t="s">
        <v>24</v>
      </c>
      <c r="C8" s="24">
        <f>(60*4)/60</f>
        <v>4</v>
      </c>
      <c r="D8" s="24">
        <f>(60*7)/60</f>
        <v>7</v>
      </c>
      <c r="P8" s="5" t="s">
        <v>52</v>
      </c>
      <c r="R8" s="43">
        <f>R4/8</f>
        <v>8.75</v>
      </c>
    </row>
    <row r="9" spans="2:18">
      <c r="B9" s="9" t="s">
        <v>22</v>
      </c>
      <c r="C9" s="24">
        <f>(60*4)/60</f>
        <v>4</v>
      </c>
      <c r="D9" s="24">
        <f>(60*7)/60</f>
        <v>7</v>
      </c>
      <c r="P9" s="42">
        <v>8</v>
      </c>
      <c r="R9" s="44">
        <f>R8/5</f>
        <v>1.75</v>
      </c>
    </row>
    <row r="10" spans="2:18">
      <c r="B10" s="9" t="s">
        <v>21</v>
      </c>
      <c r="C10" s="24">
        <f>(60*4)/60</f>
        <v>4</v>
      </c>
      <c r="D10" s="24">
        <f>(60*7)/60</f>
        <v>7</v>
      </c>
      <c r="P10" s="45">
        <v>5</v>
      </c>
    </row>
    <row r="11" spans="2:18">
      <c r="B11" s="9" t="s">
        <v>23</v>
      </c>
      <c r="C11" s="24">
        <f>(60*4)/60</f>
        <v>4</v>
      </c>
      <c r="D11" s="24">
        <f>(60*7)/60</f>
        <v>7</v>
      </c>
    </row>
    <row r="12" spans="2:18">
      <c r="B12" s="9" t="s">
        <v>18</v>
      </c>
      <c r="C12" s="24">
        <f>(110*4)/60</f>
        <v>7.333333333333333</v>
      </c>
      <c r="D12" s="24">
        <f>(110*7)/60</f>
        <v>12.833333333333334</v>
      </c>
    </row>
    <row r="13" spans="2:18">
      <c r="B13" s="9" t="s">
        <v>20</v>
      </c>
      <c r="C13" s="24">
        <f>(100*6)/60</f>
        <v>10</v>
      </c>
      <c r="D13" s="24">
        <f>(100*0)/60</f>
        <v>0</v>
      </c>
    </row>
    <row r="14" spans="2:18">
      <c r="B14" s="9" t="s">
        <v>19</v>
      </c>
      <c r="C14" s="24">
        <f>(100*9)/60</f>
        <v>15</v>
      </c>
      <c r="D14" s="24">
        <f>(100*4)/60</f>
        <v>6.666666666666667</v>
      </c>
    </row>
    <row r="15" spans="2:18">
      <c r="B15" s="9" t="s">
        <v>17</v>
      </c>
      <c r="C15" s="24">
        <f>(100*9)/60</f>
        <v>15</v>
      </c>
      <c r="D15" s="24">
        <f>(100*4)/60</f>
        <v>6.666666666666667</v>
      </c>
    </row>
    <row r="18" spans="1:4">
      <c r="B18" s="4" t="s">
        <v>29</v>
      </c>
    </row>
    <row r="19" spans="1:4">
      <c r="C19" s="5" t="s">
        <v>37</v>
      </c>
      <c r="D19" s="5" t="s">
        <v>38</v>
      </c>
    </row>
    <row r="20" spans="1:4">
      <c r="A20" s="5">
        <v>1</v>
      </c>
      <c r="B20" s="5" t="s">
        <v>17</v>
      </c>
      <c r="C20" s="5">
        <v>9</v>
      </c>
      <c r="D20" s="5">
        <v>4</v>
      </c>
    </row>
    <row r="21" spans="1:4">
      <c r="A21" s="5">
        <v>2</v>
      </c>
      <c r="B21" s="5" t="s">
        <v>18</v>
      </c>
      <c r="C21" s="5">
        <v>4</v>
      </c>
      <c r="D21" s="5">
        <v>7</v>
      </c>
    </row>
    <row r="22" spans="1:4">
      <c r="A22" s="5">
        <v>3</v>
      </c>
      <c r="B22" s="5" t="s">
        <v>19</v>
      </c>
      <c r="C22" s="5">
        <v>9</v>
      </c>
      <c r="D22" s="5">
        <v>4</v>
      </c>
    </row>
    <row r="23" spans="1:4">
      <c r="A23" s="5">
        <v>4</v>
      </c>
      <c r="B23" s="5" t="s">
        <v>20</v>
      </c>
      <c r="C23" s="5">
        <v>6</v>
      </c>
      <c r="D23" s="5">
        <v>0</v>
      </c>
    </row>
    <row r="24" spans="1:4">
      <c r="A24" s="5">
        <v>5</v>
      </c>
      <c r="B24" s="5" t="s">
        <v>21</v>
      </c>
      <c r="C24" s="5">
        <v>4</v>
      </c>
      <c r="D24" s="5">
        <v>7</v>
      </c>
    </row>
    <row r="25" spans="1:4">
      <c r="A25" s="5">
        <v>6</v>
      </c>
      <c r="B25" s="5" t="s">
        <v>22</v>
      </c>
      <c r="C25" s="5">
        <v>4</v>
      </c>
      <c r="D25" s="5">
        <v>7</v>
      </c>
    </row>
    <row r="26" spans="1:4">
      <c r="A26" s="5">
        <v>7</v>
      </c>
      <c r="B26" s="5" t="s">
        <v>23</v>
      </c>
      <c r="C26" s="5">
        <v>4</v>
      </c>
      <c r="D26" s="5">
        <v>7</v>
      </c>
    </row>
    <row r="27" spans="1:4">
      <c r="A27" s="5">
        <v>8</v>
      </c>
      <c r="B27" s="5" t="s">
        <v>24</v>
      </c>
      <c r="C27" s="5">
        <v>4</v>
      </c>
      <c r="D27" s="5">
        <v>7</v>
      </c>
    </row>
    <row r="32" spans="1:4">
      <c r="A32" s="3"/>
    </row>
    <row r="33" spans="1:1">
      <c r="A33" s="3"/>
    </row>
    <row r="34" spans="1:1">
      <c r="A34" s="3"/>
    </row>
    <row r="35" spans="1:1">
      <c r="A35" s="3"/>
    </row>
  </sheetData>
  <sortState ref="B8:D15">
    <sortCondition ref="C8:C15"/>
  </sortState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5"/>
  <sheetViews>
    <sheetView showGridLines="0" zoomScale="110" zoomScaleNormal="110" workbookViewId="0"/>
  </sheetViews>
  <sheetFormatPr defaultColWidth="9.109375" defaultRowHeight="14.4"/>
  <cols>
    <col min="1" max="1" width="9.109375" style="1"/>
    <col min="2" max="2" width="18" style="1" bestFit="1" customWidth="1"/>
    <col min="3" max="4" width="11.44140625" style="1" bestFit="1" customWidth="1"/>
    <col min="5" max="5" width="9.44140625" style="1" customWidth="1"/>
    <col min="6" max="6" width="10.5546875" style="1" bestFit="1" customWidth="1"/>
    <col min="7" max="7" width="9.109375" style="1"/>
    <col min="8" max="8" width="10.5546875" style="1" bestFit="1" customWidth="1"/>
    <col min="9" max="9" width="9.109375" style="1"/>
    <col min="10" max="10" width="10.5546875" style="1" bestFit="1" customWidth="1"/>
    <col min="11" max="11" width="9.109375" style="1"/>
    <col min="12" max="12" width="10.5546875" style="1" bestFit="1" customWidth="1"/>
    <col min="13" max="13" width="9.109375" style="1"/>
    <col min="14" max="14" width="10.5546875" style="1" bestFit="1" customWidth="1"/>
    <col min="15" max="15" width="9.109375" style="1"/>
    <col min="16" max="16" width="15.6640625" style="1" bestFit="1" customWidth="1"/>
    <col min="17" max="17" width="9.109375" style="1"/>
    <col min="18" max="18" width="13.33203125" style="1" bestFit="1" customWidth="1"/>
    <col min="19" max="16384" width="9.109375" style="1"/>
  </cols>
  <sheetData>
    <row r="1" spans="2:18" ht="15.6">
      <c r="B1" s="10"/>
      <c r="C1" s="11" t="s">
        <v>4</v>
      </c>
      <c r="D1" s="11" t="s">
        <v>5</v>
      </c>
      <c r="E1" s="12" t="s">
        <v>3</v>
      </c>
      <c r="F1" s="12" t="s">
        <v>6</v>
      </c>
      <c r="G1" s="13" t="s">
        <v>7</v>
      </c>
      <c r="H1" s="13" t="s">
        <v>8</v>
      </c>
      <c r="I1" s="14" t="s">
        <v>9</v>
      </c>
      <c r="J1" s="14" t="s">
        <v>10</v>
      </c>
      <c r="K1" s="15" t="s">
        <v>11</v>
      </c>
      <c r="L1" s="15" t="s">
        <v>12</v>
      </c>
      <c r="M1" s="16" t="s">
        <v>13</v>
      </c>
      <c r="N1" s="16" t="s">
        <v>14</v>
      </c>
      <c r="O1" s="16" t="s">
        <v>25</v>
      </c>
      <c r="P1" s="16" t="s">
        <v>26</v>
      </c>
      <c r="Q1" s="16" t="s">
        <v>27</v>
      </c>
      <c r="R1" s="16" t="s">
        <v>28</v>
      </c>
    </row>
    <row r="2" spans="2:18" ht="15.6">
      <c r="B2" s="6" t="s">
        <v>1</v>
      </c>
      <c r="C2" s="31">
        <v>0</v>
      </c>
      <c r="D2" s="32">
        <f>C8</f>
        <v>7.333333333333333</v>
      </c>
      <c r="E2" s="31">
        <v>0</v>
      </c>
      <c r="F2" s="32">
        <f>C9</f>
        <v>4</v>
      </c>
      <c r="G2" s="31">
        <v>0</v>
      </c>
      <c r="H2" s="32">
        <f>C10</f>
        <v>4</v>
      </c>
      <c r="I2" s="31">
        <v>0</v>
      </c>
      <c r="J2" s="32">
        <f>C11</f>
        <v>4</v>
      </c>
      <c r="K2" s="31">
        <v>0</v>
      </c>
      <c r="L2" s="32">
        <f>C12</f>
        <v>4</v>
      </c>
      <c r="M2" s="31">
        <v>0</v>
      </c>
      <c r="N2" s="32">
        <f>C13</f>
        <v>15</v>
      </c>
      <c r="O2" s="31">
        <v>0</v>
      </c>
      <c r="P2" s="32">
        <f>C14</f>
        <v>15</v>
      </c>
      <c r="Q2" s="31">
        <v>0</v>
      </c>
      <c r="R2" s="32">
        <f>C15</f>
        <v>10</v>
      </c>
    </row>
    <row r="3" spans="2:18" ht="15.6">
      <c r="B3" s="6" t="s">
        <v>2</v>
      </c>
      <c r="C3" s="33">
        <f>D2</f>
        <v>7.333333333333333</v>
      </c>
      <c r="D3" s="34">
        <f>D8</f>
        <v>12.833333333333334</v>
      </c>
      <c r="E3" s="33">
        <f>IF(((C2+D2+E2+F2)-(C3+D3))&lt;0,0,((C2+D2+E2+F2)-(C3+D3)))</f>
        <v>0</v>
      </c>
      <c r="F3" s="34">
        <f>D9</f>
        <v>7</v>
      </c>
      <c r="G3" s="33">
        <f>IF(((C2+D2+E2+F2+G2+H2)-(C3+D3+E3+F3))&lt;0,0,((C2+D2+E2+F2+G2+H2)-(C3+D3+E3+F3)))</f>
        <v>0</v>
      </c>
      <c r="H3" s="34">
        <f>D10</f>
        <v>7</v>
      </c>
      <c r="I3" s="33">
        <f>IF(((C2+D2+E2+F2+G2+H2+I2+J2)-(C3+D3+E3+F3+G3+H3))&lt;0,0,((C2+D2+E2+F2+G2+H2+I2+J2)-(C3+D3+E3+F3+G3+H3)))</f>
        <v>0</v>
      </c>
      <c r="J3" s="34">
        <f>D11</f>
        <v>7</v>
      </c>
      <c r="K3" s="33">
        <f>IF(((C2+D2+E2+F2+G2+H2+I2+J2+K2+L2)-(C3+D3+E3+F3+G3+H3+I3+J3))&lt;0,0,((C2+D2+E2+F2+G2+H2+I2+J2+K2+L2)-(C3+D3+E3+F3+G3+H3+I3+J3)))</f>
        <v>0</v>
      </c>
      <c r="L3" s="34">
        <f>D12</f>
        <v>7</v>
      </c>
      <c r="M3" s="33">
        <f>IF(((C2+D2+E2+F2+G2+H2+I2+J2+K2+L2+M2+N2)-(C3+D3+E3+F3+G3+H3+I3+J3+K3+L3))&lt;0,0,((C2+D2+E2+F2+G2+H2+I2+J2+K2+L2+M2+N2)-(C3+D3+E3+F3+G3+H3+I3+J3+K3+L3)))</f>
        <v>0</v>
      </c>
      <c r="N3" s="35">
        <f>D13</f>
        <v>6.666666666666667</v>
      </c>
      <c r="O3" s="33">
        <f>IF(((C2+D2+E2+F2+G2+H2+I2+J2+K2+L2+M2+N2+O2+P2)-(C3+D3+E3+F3+G3+H3+I3+J3+K3+L3+M3+N3))&lt;0,0,((C2+D2+E2+F2+G2+H2+I2+J2+K2+L2+M2+N2+O2+P2)-(C3+D3+E3+F3+G3+H3+I3+J3+K3+L3+M3+N3)))</f>
        <v>0</v>
      </c>
      <c r="P3" s="34">
        <f>D14</f>
        <v>6.666666666666667</v>
      </c>
      <c r="Q3" s="33">
        <f>IF(((C2+D2+E2+F2+G2+H2+I2+J2+K2+L2+M2+N2+O2+P2+Q2+R2)-(C3+D3+E3+F3+G3+H3+I3+J3+K3+L3+M3+N3+O3+P3))&lt;0,0,((C2+D2+E2+F2+G2+H2+I2+J2+K2+L2+M2+N2+O2+P2+Q2+R2)-(C3+D3+E3+F3+G3+H3+I3+J3+K3+L3+M3+N3+O3+P3)))</f>
        <v>1.8333333333333286</v>
      </c>
      <c r="R3" s="35">
        <f>D15</f>
        <v>0</v>
      </c>
    </row>
    <row r="4" spans="2:18" ht="16.2">
      <c r="B4" s="23" t="s">
        <v>15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9"/>
      <c r="O4" s="18"/>
      <c r="P4" s="19"/>
      <c r="Q4" s="18"/>
      <c r="R4" s="30">
        <f>SUM(C3:R3)</f>
        <v>63.333333333333329</v>
      </c>
    </row>
    <row r="5" spans="2:18" ht="15.6">
      <c r="B5" s="20" t="s">
        <v>16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2"/>
      <c r="O5" s="21"/>
      <c r="P5" s="22"/>
      <c r="Q5" s="21"/>
      <c r="R5" s="40">
        <f>M3+K3+I3+G3+E3+C3+O3+Q3</f>
        <v>9.1666666666666607</v>
      </c>
    </row>
    <row r="6" spans="2:18" ht="15.6">
      <c r="B6" s="2"/>
      <c r="C6" s="2"/>
      <c r="D6" s="2"/>
      <c r="R6" s="41">
        <f>(R4-R5)/R4</f>
        <v>0.85526315789473695</v>
      </c>
    </row>
    <row r="7" spans="2:18" ht="15.6">
      <c r="B7" s="6" t="s">
        <v>0</v>
      </c>
      <c r="C7" s="7" t="s">
        <v>1</v>
      </c>
      <c r="D7" s="8" t="s">
        <v>2</v>
      </c>
    </row>
    <row r="8" spans="2:18">
      <c r="B8" s="9" t="s">
        <v>18</v>
      </c>
      <c r="C8" s="24">
        <f>(110*4)/60</f>
        <v>7.333333333333333</v>
      </c>
      <c r="D8" s="24">
        <f>(110*7)/60</f>
        <v>12.833333333333334</v>
      </c>
      <c r="P8" s="5" t="s">
        <v>52</v>
      </c>
      <c r="R8" s="43">
        <f>R4/8</f>
        <v>7.9166666666666661</v>
      </c>
    </row>
    <row r="9" spans="2:18">
      <c r="B9" s="9" t="s">
        <v>24</v>
      </c>
      <c r="C9" s="24">
        <f>(60*4)/60</f>
        <v>4</v>
      </c>
      <c r="D9" s="24">
        <f>(60*7)/60</f>
        <v>7</v>
      </c>
      <c r="P9" s="42">
        <v>8</v>
      </c>
      <c r="R9" s="44">
        <f>R8/5</f>
        <v>1.5833333333333333</v>
      </c>
    </row>
    <row r="10" spans="2:18">
      <c r="B10" s="9" t="s">
        <v>22</v>
      </c>
      <c r="C10" s="24">
        <f>(60*4)/60</f>
        <v>4</v>
      </c>
      <c r="D10" s="24">
        <f>(60*7)/60</f>
        <v>7</v>
      </c>
      <c r="P10" s="45">
        <v>5</v>
      </c>
    </row>
    <row r="11" spans="2:18">
      <c r="B11" s="9" t="s">
        <v>21</v>
      </c>
      <c r="C11" s="24">
        <f>(60*4)/60</f>
        <v>4</v>
      </c>
      <c r="D11" s="24">
        <f>(60*7)/60</f>
        <v>7</v>
      </c>
    </row>
    <row r="12" spans="2:18">
      <c r="B12" s="9" t="s">
        <v>23</v>
      </c>
      <c r="C12" s="24">
        <f>(60*4)/60</f>
        <v>4</v>
      </c>
      <c r="D12" s="24">
        <f>(60*7)/60</f>
        <v>7</v>
      </c>
    </row>
    <row r="13" spans="2:18">
      <c r="B13" s="9" t="s">
        <v>19</v>
      </c>
      <c r="C13" s="24">
        <f>(100*9)/60</f>
        <v>15</v>
      </c>
      <c r="D13" s="24">
        <f>(100*4)/60</f>
        <v>6.666666666666667</v>
      </c>
    </row>
    <row r="14" spans="2:18">
      <c r="B14" s="9" t="s">
        <v>17</v>
      </c>
      <c r="C14" s="24">
        <f>(100*9)/60</f>
        <v>15</v>
      </c>
      <c r="D14" s="24">
        <f>(100*4)/60</f>
        <v>6.666666666666667</v>
      </c>
    </row>
    <row r="15" spans="2:18">
      <c r="B15" s="9" t="s">
        <v>20</v>
      </c>
      <c r="C15" s="24">
        <f>(100*6)/60</f>
        <v>10</v>
      </c>
      <c r="D15" s="24">
        <f>(100*0)/60</f>
        <v>0</v>
      </c>
    </row>
    <row r="18" spans="1:4">
      <c r="B18" s="4" t="s">
        <v>29</v>
      </c>
    </row>
    <row r="19" spans="1:4">
      <c r="C19" s="5" t="s">
        <v>37</v>
      </c>
      <c r="D19" s="5" t="s">
        <v>38</v>
      </c>
    </row>
    <row r="20" spans="1:4">
      <c r="A20" s="5">
        <v>1</v>
      </c>
      <c r="B20" s="5" t="s">
        <v>17</v>
      </c>
      <c r="C20" s="5">
        <v>9</v>
      </c>
      <c r="D20" s="5">
        <v>4</v>
      </c>
    </row>
    <row r="21" spans="1:4">
      <c r="A21" s="5">
        <v>2</v>
      </c>
      <c r="B21" s="5" t="s">
        <v>18</v>
      </c>
      <c r="C21" s="5">
        <v>4</v>
      </c>
      <c r="D21" s="5">
        <v>7</v>
      </c>
    </row>
    <row r="22" spans="1:4">
      <c r="A22" s="5">
        <v>3</v>
      </c>
      <c r="B22" s="5" t="s">
        <v>19</v>
      </c>
      <c r="C22" s="5">
        <v>9</v>
      </c>
      <c r="D22" s="5">
        <v>4</v>
      </c>
    </row>
    <row r="23" spans="1:4">
      <c r="A23" s="5">
        <v>4</v>
      </c>
      <c r="B23" s="5" t="s">
        <v>20</v>
      </c>
      <c r="C23" s="5">
        <v>6</v>
      </c>
      <c r="D23" s="5">
        <v>0</v>
      </c>
    </row>
    <row r="24" spans="1:4">
      <c r="A24" s="5">
        <v>5</v>
      </c>
      <c r="B24" s="5" t="s">
        <v>21</v>
      </c>
      <c r="C24" s="5">
        <v>4</v>
      </c>
      <c r="D24" s="5">
        <v>7</v>
      </c>
    </row>
    <row r="25" spans="1:4">
      <c r="A25" s="5">
        <v>6</v>
      </c>
      <c r="B25" s="5" t="s">
        <v>22</v>
      </c>
      <c r="C25" s="5">
        <v>4</v>
      </c>
      <c r="D25" s="5">
        <v>7</v>
      </c>
    </row>
    <row r="26" spans="1:4">
      <c r="A26" s="5">
        <v>7</v>
      </c>
      <c r="B26" s="5" t="s">
        <v>23</v>
      </c>
      <c r="C26" s="5">
        <v>4</v>
      </c>
      <c r="D26" s="5">
        <v>7</v>
      </c>
    </row>
    <row r="27" spans="1:4">
      <c r="A27" s="5">
        <v>8</v>
      </c>
      <c r="B27" s="5" t="s">
        <v>24</v>
      </c>
      <c r="C27" s="5">
        <v>4</v>
      </c>
      <c r="D27" s="5">
        <v>7</v>
      </c>
    </row>
    <row r="32" spans="1:4">
      <c r="A32" s="3"/>
    </row>
    <row r="33" spans="1:1">
      <c r="A33" s="3"/>
    </row>
    <row r="34" spans="1:1">
      <c r="A34" s="3"/>
    </row>
    <row r="35" spans="1:1">
      <c r="A35" s="3"/>
    </row>
  </sheetData>
  <sortState ref="B20:D27">
    <sortCondition ref="B20:B27"/>
  </sortState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5"/>
  <sheetViews>
    <sheetView showGridLines="0" topLeftCell="E7" zoomScale="110" zoomScaleNormal="110" workbookViewId="0">
      <selection activeCell="B12" sqref="B12"/>
    </sheetView>
  </sheetViews>
  <sheetFormatPr defaultColWidth="9.109375" defaultRowHeight="14.4"/>
  <cols>
    <col min="1" max="1" width="9.109375" style="1"/>
    <col min="2" max="2" width="18" style="1" bestFit="1" customWidth="1"/>
    <col min="3" max="4" width="11.44140625" style="1" bestFit="1" customWidth="1"/>
    <col min="5" max="5" width="9.44140625" style="1" customWidth="1"/>
    <col min="6" max="6" width="10.5546875" style="1" bestFit="1" customWidth="1"/>
    <col min="7" max="7" width="9.109375" style="1"/>
    <col min="8" max="8" width="10.5546875" style="1" bestFit="1" customWidth="1"/>
    <col min="9" max="9" width="9.109375" style="1"/>
    <col min="10" max="10" width="10.5546875" style="1" bestFit="1" customWidth="1"/>
    <col min="11" max="11" width="9.109375" style="1"/>
    <col min="12" max="12" width="10.5546875" style="1" bestFit="1" customWidth="1"/>
    <col min="13" max="13" width="9.109375" style="1"/>
    <col min="14" max="14" width="10.5546875" style="1" bestFit="1" customWidth="1"/>
    <col min="15" max="15" width="9.109375" style="1"/>
    <col min="16" max="16" width="15.6640625" style="1" bestFit="1" customWidth="1"/>
    <col min="17" max="17" width="9.109375" style="1"/>
    <col min="18" max="18" width="13.33203125" style="1" bestFit="1" customWidth="1"/>
    <col min="19" max="16384" width="9.109375" style="1"/>
  </cols>
  <sheetData>
    <row r="1" spans="1:18" ht="15.6">
      <c r="B1" s="10"/>
      <c r="C1" s="11" t="s">
        <v>4</v>
      </c>
      <c r="D1" s="11" t="s">
        <v>5</v>
      </c>
      <c r="E1" s="12" t="s">
        <v>3</v>
      </c>
      <c r="F1" s="12" t="s">
        <v>6</v>
      </c>
      <c r="G1" s="13" t="s">
        <v>7</v>
      </c>
      <c r="H1" s="13" t="s">
        <v>8</v>
      </c>
      <c r="I1" s="14" t="s">
        <v>9</v>
      </c>
      <c r="J1" s="14" t="s">
        <v>10</v>
      </c>
      <c r="K1" s="15" t="s">
        <v>11</v>
      </c>
      <c r="L1" s="15" t="s">
        <v>12</v>
      </c>
      <c r="M1" s="16" t="s">
        <v>13</v>
      </c>
      <c r="N1" s="16" t="s">
        <v>14</v>
      </c>
      <c r="O1" s="16" t="s">
        <v>25</v>
      </c>
      <c r="P1" s="16" t="s">
        <v>26</v>
      </c>
      <c r="Q1" s="16" t="s">
        <v>27</v>
      </c>
      <c r="R1" s="16" t="s">
        <v>28</v>
      </c>
    </row>
    <row r="2" spans="1:18" ht="15.6">
      <c r="B2" s="6" t="s">
        <v>1</v>
      </c>
      <c r="C2" s="31">
        <v>0</v>
      </c>
      <c r="D2" s="32">
        <f>C8</f>
        <v>4</v>
      </c>
      <c r="E2" s="31">
        <v>0</v>
      </c>
      <c r="F2" s="32">
        <f>C9</f>
        <v>4</v>
      </c>
      <c r="G2" s="31">
        <v>0</v>
      </c>
      <c r="H2" s="32">
        <f>C10</f>
        <v>4</v>
      </c>
      <c r="I2" s="31">
        <v>0</v>
      </c>
      <c r="J2" s="32">
        <f>C11</f>
        <v>4</v>
      </c>
      <c r="K2" s="31">
        <v>0</v>
      </c>
      <c r="L2" s="32">
        <f>C12</f>
        <v>7.333333333333333</v>
      </c>
      <c r="M2" s="31">
        <v>0</v>
      </c>
      <c r="N2" s="32">
        <f>C13</f>
        <v>15</v>
      </c>
      <c r="O2" s="31">
        <v>0</v>
      </c>
      <c r="P2" s="32">
        <f>C14</f>
        <v>15</v>
      </c>
      <c r="Q2" s="31">
        <v>0</v>
      </c>
      <c r="R2" s="32">
        <f>C15</f>
        <v>10</v>
      </c>
    </row>
    <row r="3" spans="1:18" ht="15.6">
      <c r="B3" s="6" t="s">
        <v>2</v>
      </c>
      <c r="C3" s="33">
        <f>D2</f>
        <v>4</v>
      </c>
      <c r="D3" s="34">
        <f>D8</f>
        <v>7</v>
      </c>
      <c r="E3" s="33">
        <f>IF(((C2+D2+E2+F2)-(C3+D3))&lt;0,0,((C2+D2+E2+F2)-(C3+D3)))</f>
        <v>0</v>
      </c>
      <c r="F3" s="34">
        <f>D9</f>
        <v>7</v>
      </c>
      <c r="G3" s="33">
        <f>IF(((C2+D2+E2+F2+G2+H2)-(C3+D3+E3+F3))&lt;0,0,((C2+D2+E2+F2+G2+H2)-(C3+D3+E3+F3)))</f>
        <v>0</v>
      </c>
      <c r="H3" s="34">
        <f>D10</f>
        <v>7</v>
      </c>
      <c r="I3" s="33">
        <f>IF(((C2+D2+E2+F2+G2+H2+I2+J2)-(C3+D3+E3+F3+G3+H3))&lt;0,0,((C2+D2+E2+F2+G2+H2+I2+J2)-(C3+D3+E3+F3+G3+H3)))</f>
        <v>0</v>
      </c>
      <c r="J3" s="34">
        <f>D11</f>
        <v>7</v>
      </c>
      <c r="K3" s="33">
        <f>IF(((C2+D2+E2+F2+G2+H2+I2+J2+K2+L2)-(C3+D3+E3+F3+G3+H3+I3+J3))&lt;0,0,((C2+D2+E2+F2+G2+H2+I2+J2+K2+L2)-(C3+D3+E3+F3+G3+H3+I3+J3)))</f>
        <v>0</v>
      </c>
      <c r="L3" s="34">
        <f>D12</f>
        <v>12.833333333333334</v>
      </c>
      <c r="M3" s="33">
        <f>IF(((C2+D2+E2+F2+G2+H2+I2+J2+K2+L2+M2+N2)-(C3+D3+E3+F3+G3+H3+I3+J3+K3+L3))&lt;0,0,((C2+D2+E2+F2+G2+H2+I2+J2+K2+L2+M2+N2)-(C3+D3+E3+F3+G3+H3+I3+J3+K3+L3)))</f>
        <v>0</v>
      </c>
      <c r="N3" s="35">
        <f>D13</f>
        <v>6.666666666666667</v>
      </c>
      <c r="O3" s="33">
        <f>IF(((C2+D2+E2+F2+G2+H2+I2+J2+K2+L2+M2+N2+O2+P2)-(C3+D3+E3+F3+G3+H3+I3+J3+K3+L3+M3+N3))&lt;0,0,((C2+D2+E2+F2+G2+H2+I2+J2+K2+L2+M2+N2+O2+P2)-(C3+D3+E3+F3+G3+H3+I3+J3+K3+L3+M3+N3)))</f>
        <v>1.8333333333333286</v>
      </c>
      <c r="P3" s="34">
        <f>D14</f>
        <v>6.666666666666667</v>
      </c>
      <c r="Q3" s="33">
        <f>IF(((C2+D2+E2+F2+G2+H2+I2+J2+K2+L2+M2+N2+O2+P2+Q2+R2)-(C3+D3+E3+F3+G3+H3+I3+J3+K3+L3+M3+N3+O3+P3))&lt;0,0,((C2+D2+E2+F2+G2+H2+I2+J2+K2+L2+M2+N2+O2+P2+Q2+R2)-(C3+D3+E3+F3+G3+H3+I3+J3+K3+L3+M3+N3+O3+P3)))</f>
        <v>3.3333333333333357</v>
      </c>
      <c r="R3" s="35">
        <f>D15</f>
        <v>0</v>
      </c>
    </row>
    <row r="4" spans="1:18" ht="16.2">
      <c r="B4" s="23" t="s">
        <v>15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9"/>
      <c r="O4" s="18"/>
      <c r="P4" s="19"/>
      <c r="Q4" s="18"/>
      <c r="R4" s="30">
        <f>SUM(C3:R3)</f>
        <v>63.333333333333329</v>
      </c>
    </row>
    <row r="5" spans="1:18" ht="15.6">
      <c r="B5" s="20" t="s">
        <v>16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2"/>
      <c r="O5" s="21"/>
      <c r="P5" s="22"/>
      <c r="Q5" s="21"/>
      <c r="R5" s="40">
        <f>M3+K3+I3+G3+E3+C3+O3+Q3</f>
        <v>9.1666666666666643</v>
      </c>
    </row>
    <row r="6" spans="1:18" ht="15.6">
      <c r="B6" s="2"/>
      <c r="C6" s="2"/>
      <c r="D6" s="2"/>
      <c r="R6" s="41">
        <f>(R4-R5)/R4</f>
        <v>0.85526315789473684</v>
      </c>
    </row>
    <row r="7" spans="1:18" ht="15.6">
      <c r="B7" s="6" t="s">
        <v>0</v>
      </c>
      <c r="C7" s="7" t="s">
        <v>1</v>
      </c>
      <c r="D7" s="8" t="s">
        <v>2</v>
      </c>
    </row>
    <row r="8" spans="1:18">
      <c r="B8" s="9" t="s">
        <v>24</v>
      </c>
      <c r="C8" s="24">
        <f>(60*4)/60</f>
        <v>4</v>
      </c>
      <c r="D8" s="24">
        <f>(60*7)/60</f>
        <v>7</v>
      </c>
      <c r="P8" s="5" t="s">
        <v>52</v>
      </c>
      <c r="R8" s="43">
        <f>R4/8</f>
        <v>7.9166666666666661</v>
      </c>
    </row>
    <row r="9" spans="1:18">
      <c r="B9" s="9" t="s">
        <v>22</v>
      </c>
      <c r="C9" s="24">
        <f>(60*4)/60</f>
        <v>4</v>
      </c>
      <c r="D9" s="24">
        <f>(60*7)/60</f>
        <v>7</v>
      </c>
      <c r="P9" s="42">
        <v>8</v>
      </c>
      <c r="R9" s="44">
        <f>R8/5</f>
        <v>1.5833333333333333</v>
      </c>
    </row>
    <row r="10" spans="1:18">
      <c r="B10" s="9" t="s">
        <v>21</v>
      </c>
      <c r="C10" s="24">
        <f>(60*4)/60</f>
        <v>4</v>
      </c>
      <c r="D10" s="24">
        <f>(60*7)/60</f>
        <v>7</v>
      </c>
      <c r="P10" s="45">
        <v>5</v>
      </c>
    </row>
    <row r="11" spans="1:18">
      <c r="B11" s="9" t="s">
        <v>23</v>
      </c>
      <c r="C11" s="24">
        <f>(60*4)/60</f>
        <v>4</v>
      </c>
      <c r="D11" s="24">
        <f>(60*7)/60</f>
        <v>7</v>
      </c>
    </row>
    <row r="12" spans="1:18">
      <c r="B12" s="9" t="s">
        <v>18</v>
      </c>
      <c r="C12" s="24">
        <f>(110*4)/60</f>
        <v>7.333333333333333</v>
      </c>
      <c r="D12" s="24">
        <f>(110*7)/60</f>
        <v>12.833333333333334</v>
      </c>
    </row>
    <row r="13" spans="1:18">
      <c r="B13" s="9" t="s">
        <v>19</v>
      </c>
      <c r="C13" s="24">
        <f>(100*9)/60</f>
        <v>15</v>
      </c>
      <c r="D13" s="24">
        <f>(100*4)/60</f>
        <v>6.666666666666667</v>
      </c>
    </row>
    <row r="14" spans="1:18">
      <c r="B14" s="9" t="s">
        <v>17</v>
      </c>
      <c r="C14" s="24">
        <f>(100*9)/60</f>
        <v>15</v>
      </c>
      <c r="D14" s="24">
        <f>(100*4)/60</f>
        <v>6.666666666666667</v>
      </c>
    </row>
    <row r="15" spans="1:18">
      <c r="A15" s="36" t="s">
        <v>39</v>
      </c>
      <c r="B15" s="9" t="s">
        <v>20</v>
      </c>
      <c r="C15" s="24">
        <f>(100*6)/60</f>
        <v>10</v>
      </c>
      <c r="D15" s="24">
        <f>(100*0)/60</f>
        <v>0</v>
      </c>
    </row>
    <row r="18" spans="1:4">
      <c r="B18" s="4" t="s">
        <v>29</v>
      </c>
    </row>
    <row r="19" spans="1:4">
      <c r="C19" s="5" t="s">
        <v>37</v>
      </c>
      <c r="D19" s="5" t="s">
        <v>38</v>
      </c>
    </row>
    <row r="20" spans="1:4">
      <c r="A20" s="5">
        <v>1</v>
      </c>
      <c r="B20" s="5" t="s">
        <v>17</v>
      </c>
      <c r="C20" s="5">
        <v>9</v>
      </c>
      <c r="D20" s="5">
        <v>4</v>
      </c>
    </row>
    <row r="21" spans="1:4">
      <c r="A21" s="5">
        <v>2</v>
      </c>
      <c r="B21" s="5" t="s">
        <v>18</v>
      </c>
      <c r="C21" s="5">
        <v>4</v>
      </c>
      <c r="D21" s="5">
        <v>7</v>
      </c>
    </row>
    <row r="22" spans="1:4">
      <c r="A22" s="5">
        <v>3</v>
      </c>
      <c r="B22" s="5" t="s">
        <v>19</v>
      </c>
      <c r="C22" s="5">
        <v>9</v>
      </c>
      <c r="D22" s="5">
        <v>4</v>
      </c>
    </row>
    <row r="23" spans="1:4">
      <c r="A23" s="5">
        <v>4</v>
      </c>
      <c r="B23" s="5" t="s">
        <v>20</v>
      </c>
      <c r="C23" s="5">
        <v>6</v>
      </c>
      <c r="D23" s="5">
        <v>0</v>
      </c>
    </row>
    <row r="24" spans="1:4">
      <c r="A24" s="5">
        <v>5</v>
      </c>
      <c r="B24" s="5" t="s">
        <v>21</v>
      </c>
      <c r="C24" s="5">
        <v>4</v>
      </c>
      <c r="D24" s="5">
        <v>7</v>
      </c>
    </row>
    <row r="25" spans="1:4">
      <c r="A25" s="5">
        <v>6</v>
      </c>
      <c r="B25" s="5" t="s">
        <v>22</v>
      </c>
      <c r="C25" s="5">
        <v>4</v>
      </c>
      <c r="D25" s="5">
        <v>7</v>
      </c>
    </row>
    <row r="26" spans="1:4">
      <c r="A26" s="5">
        <v>7</v>
      </c>
      <c r="B26" s="5" t="s">
        <v>23</v>
      </c>
      <c r="C26" s="5">
        <v>4</v>
      </c>
      <c r="D26" s="5">
        <v>7</v>
      </c>
    </row>
    <row r="27" spans="1:4">
      <c r="A27" s="5">
        <v>8</v>
      </c>
      <c r="B27" s="5" t="s">
        <v>24</v>
      </c>
      <c r="C27" s="5">
        <v>4</v>
      </c>
      <c r="D27" s="5">
        <v>7</v>
      </c>
    </row>
    <row r="32" spans="1:4">
      <c r="A32" s="3"/>
    </row>
    <row r="33" spans="1:1">
      <c r="A33" s="3"/>
    </row>
    <row r="34" spans="1:1">
      <c r="A34" s="3"/>
    </row>
    <row r="35" spans="1:1">
      <c r="A35" s="3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5"/>
  <sheetViews>
    <sheetView showGridLines="0" topLeftCell="A5" zoomScale="110" zoomScaleNormal="110" workbookViewId="0">
      <selection activeCell="E8" sqref="E8"/>
    </sheetView>
  </sheetViews>
  <sheetFormatPr defaultColWidth="9.109375" defaultRowHeight="14.4"/>
  <cols>
    <col min="1" max="1" width="9.6640625" style="1" bestFit="1" customWidth="1"/>
    <col min="2" max="2" width="18" style="1" bestFit="1" customWidth="1"/>
    <col min="3" max="4" width="11.44140625" style="1" bestFit="1" customWidth="1"/>
    <col min="5" max="5" width="9.44140625" style="1" customWidth="1"/>
    <col min="6" max="6" width="10.5546875" style="1" bestFit="1" customWidth="1"/>
    <col min="7" max="7" width="9.109375" style="1"/>
    <col min="8" max="8" width="10.5546875" style="1" bestFit="1" customWidth="1"/>
    <col min="9" max="9" width="9.109375" style="1"/>
    <col min="10" max="10" width="10.5546875" style="1" bestFit="1" customWidth="1"/>
    <col min="11" max="11" width="9.109375" style="1"/>
    <col min="12" max="12" width="10.5546875" style="1" bestFit="1" customWidth="1"/>
    <col min="13" max="13" width="9.109375" style="1"/>
    <col min="14" max="14" width="10.5546875" style="1" bestFit="1" customWidth="1"/>
    <col min="15" max="15" width="9.109375" style="1"/>
    <col min="16" max="16" width="15.6640625" style="1" bestFit="1" customWidth="1"/>
    <col min="17" max="17" width="9.109375" style="1"/>
    <col min="18" max="18" width="13.33203125" style="1" bestFit="1" customWidth="1"/>
    <col min="19" max="16384" width="9.109375" style="1"/>
  </cols>
  <sheetData>
    <row r="1" spans="1:18" ht="15.6">
      <c r="B1" s="10"/>
      <c r="C1" s="11" t="s">
        <v>4</v>
      </c>
      <c r="D1" s="11" t="s">
        <v>5</v>
      </c>
      <c r="E1" s="12" t="s">
        <v>3</v>
      </c>
      <c r="F1" s="12" t="s">
        <v>6</v>
      </c>
      <c r="G1" s="13" t="s">
        <v>7</v>
      </c>
      <c r="H1" s="13" t="s">
        <v>8</v>
      </c>
      <c r="I1" s="14" t="s">
        <v>9</v>
      </c>
      <c r="J1" s="14" t="s">
        <v>10</v>
      </c>
      <c r="K1" s="15" t="s">
        <v>11</v>
      </c>
      <c r="L1" s="15" t="s">
        <v>12</v>
      </c>
      <c r="M1" s="16" t="s">
        <v>13</v>
      </c>
      <c r="N1" s="16" t="s">
        <v>14</v>
      </c>
      <c r="O1" s="16" t="s">
        <v>25</v>
      </c>
      <c r="P1" s="16" t="s">
        <v>26</v>
      </c>
      <c r="Q1" s="16" t="s">
        <v>27</v>
      </c>
      <c r="R1" s="16" t="s">
        <v>28</v>
      </c>
    </row>
    <row r="2" spans="1:18" ht="15.6">
      <c r="B2" s="6" t="s">
        <v>1</v>
      </c>
      <c r="C2" s="31">
        <v>0</v>
      </c>
      <c r="D2" s="32">
        <f>C8</f>
        <v>7.333333333333333</v>
      </c>
      <c r="E2" s="31">
        <v>0</v>
      </c>
      <c r="F2" s="32">
        <f>C9</f>
        <v>15</v>
      </c>
      <c r="G2" s="31">
        <v>0</v>
      </c>
      <c r="H2" s="32">
        <f>C10</f>
        <v>10</v>
      </c>
      <c r="I2" s="31">
        <v>0</v>
      </c>
      <c r="J2" s="32">
        <f>C11</f>
        <v>4</v>
      </c>
      <c r="K2" s="31">
        <v>0</v>
      </c>
      <c r="L2" s="32">
        <f>C12</f>
        <v>15</v>
      </c>
      <c r="M2" s="31">
        <v>0</v>
      </c>
      <c r="N2" s="32">
        <f>C13</f>
        <v>4</v>
      </c>
      <c r="O2" s="31">
        <v>0</v>
      </c>
      <c r="P2" s="32">
        <f>C14</f>
        <v>4</v>
      </c>
      <c r="Q2" s="31">
        <v>0</v>
      </c>
      <c r="R2" s="32">
        <f>C15</f>
        <v>4</v>
      </c>
    </row>
    <row r="3" spans="1:18" ht="15.6">
      <c r="B3" s="6" t="s">
        <v>2</v>
      </c>
      <c r="C3" s="33">
        <f>D2</f>
        <v>7.333333333333333</v>
      </c>
      <c r="D3" s="34">
        <f>D8</f>
        <v>12.833333333333334</v>
      </c>
      <c r="E3" s="33">
        <f>IF(((C2+D2+E2+F2)-(C3+D3))&lt;0,0,((C2+D2+E2+F2)-(C3+D3)))</f>
        <v>2.1666666666666643</v>
      </c>
      <c r="F3" s="34">
        <f>D9</f>
        <v>6.666666666666667</v>
      </c>
      <c r="G3" s="33">
        <f>IF(((C2+D2+E2+F2+G2+H2)-(C3+D3+E3+F3))&lt;0,0,((C2+D2+E2+F2+G2+H2)-(C3+D3+E3+F3)))</f>
        <v>3.3333333333333286</v>
      </c>
      <c r="H3" s="34">
        <f>D10</f>
        <v>0</v>
      </c>
      <c r="I3" s="33">
        <f>IF(((C2+D2+E2+F2+G2+H2+I2+J2)-(C3+D3+E3+F3+G3+H3))&lt;0,0,((C2+D2+E2+F2+G2+H2+I2+J2)-(C3+D3+E3+F3+G3+H3)))</f>
        <v>4</v>
      </c>
      <c r="J3" s="34">
        <f>D11</f>
        <v>7</v>
      </c>
      <c r="K3" s="33">
        <f>IF(((C2+D2+E2+F2+G2+H2+I2+J2+K2+L2)-(C3+D3+E3+F3+G3+H3+I3+J3))&lt;0,0,((C2+D2+E2+F2+G2+H2+I2+J2+K2+L2)-(C3+D3+E3+F3+G3+H3+I3+J3)))</f>
        <v>8</v>
      </c>
      <c r="L3" s="34">
        <f>D12</f>
        <v>6.666666666666667</v>
      </c>
      <c r="M3" s="33">
        <f>IF(((C2+D2+E2+F2+G2+H2+I2+J2+K2+L2+M2+N2)-(C3+D3+E3+F3+G3+H3+I3+J3+K3+L3))&lt;0,0,((C2+D2+E2+F2+G2+H2+I2+J2+K2+L2+M2+N2)-(C3+D3+E3+F3+G3+H3+I3+J3+K3+L3)))</f>
        <v>0</v>
      </c>
      <c r="N3" s="35">
        <f>D13</f>
        <v>7</v>
      </c>
      <c r="O3" s="33">
        <f>IF(((C2+D2+E2+F2+G2+H2+I2+J2+K2+L2+M2+N2+O2+P2)-(C3+D3+E3+F3+G3+H3+I3+J3+K3+L3+M3+N3))&lt;0,0,((C2+D2+E2+F2+G2+H2+I2+J2+K2+L2+M2+N2+O2+P2)-(C3+D3+E3+F3+G3+H3+I3+J3+K3+L3+M3+N3)))</f>
        <v>0</v>
      </c>
      <c r="P3" s="34">
        <f>D14</f>
        <v>7</v>
      </c>
      <c r="Q3" s="33">
        <f>IF(((C2+D2+E2+F2+G2+H2+I2+J2+K2+L2+M2+N2+O2+P2+Q2+R2)-(C3+D3+E3+F3+G3+H3+I3+J3+K3+L3+M3+N3+O3+P3))&lt;0,0,((C2+D2+E2+F2+G2+H2+I2+J2+K2+L2+M2+N2+O2+P2+Q2+R2)-(C3+D3+E3+F3+G3+H3+I3+J3+K3+L3+M3+N3+O3+P3)))</f>
        <v>0</v>
      </c>
      <c r="R3" s="35">
        <f>D15</f>
        <v>7</v>
      </c>
    </row>
    <row r="4" spans="1:18" ht="16.2">
      <c r="B4" s="23" t="s">
        <v>15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9"/>
      <c r="O4" s="18"/>
      <c r="P4" s="19"/>
      <c r="Q4" s="18"/>
      <c r="R4" s="30">
        <f>SUM(C3:R3)</f>
        <v>79</v>
      </c>
    </row>
    <row r="5" spans="1:18" ht="15.6">
      <c r="B5" s="20" t="s">
        <v>16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2"/>
      <c r="O5" s="21"/>
      <c r="P5" s="22"/>
      <c r="Q5" s="21"/>
      <c r="R5" s="40">
        <f>M3+K3+I3+G3+E3+C3+O3+Q3</f>
        <v>24.833333333333325</v>
      </c>
    </row>
    <row r="6" spans="1:18" ht="15.6">
      <c r="B6" s="2"/>
      <c r="C6" s="2"/>
      <c r="D6" s="2"/>
      <c r="R6" s="41">
        <f>(R4-R5)/R4</f>
        <v>0.68565400843881863</v>
      </c>
    </row>
    <row r="7" spans="1:18" ht="15.6">
      <c r="A7" s="5" t="s">
        <v>60</v>
      </c>
      <c r="B7" s="6" t="s">
        <v>0</v>
      </c>
      <c r="C7" s="7" t="s">
        <v>1</v>
      </c>
      <c r="D7" s="8" t="s">
        <v>2</v>
      </c>
    </row>
    <row r="8" spans="1:18">
      <c r="A8" s="10">
        <v>1</v>
      </c>
      <c r="B8" s="9" t="s">
        <v>18</v>
      </c>
      <c r="C8" s="24">
        <f>(110*4)/60</f>
        <v>7.333333333333333</v>
      </c>
      <c r="D8" s="24">
        <f>(110*7)/60</f>
        <v>12.833333333333334</v>
      </c>
      <c r="E8" s="10" t="s">
        <v>31</v>
      </c>
      <c r="P8" s="5" t="s">
        <v>52</v>
      </c>
      <c r="R8" s="43">
        <f>R4/8</f>
        <v>9.875</v>
      </c>
    </row>
    <row r="9" spans="1:18">
      <c r="A9" s="10">
        <v>2</v>
      </c>
      <c r="B9" s="9" t="s">
        <v>19</v>
      </c>
      <c r="C9" s="24">
        <f>(100*9)/60</f>
        <v>15</v>
      </c>
      <c r="D9" s="24">
        <f>(100*4)/60</f>
        <v>6.666666666666667</v>
      </c>
      <c r="E9" s="10" t="s">
        <v>32</v>
      </c>
      <c r="P9" s="42">
        <v>8</v>
      </c>
      <c r="R9" s="44">
        <f>R8/5</f>
        <v>1.9750000000000001</v>
      </c>
    </row>
    <row r="10" spans="1:18">
      <c r="A10" s="5">
        <v>3</v>
      </c>
      <c r="B10" s="9" t="s">
        <v>20</v>
      </c>
      <c r="C10" s="24">
        <f>(100*6)/60</f>
        <v>10</v>
      </c>
      <c r="D10" s="24">
        <f>(100*0)/60</f>
        <v>0</v>
      </c>
      <c r="E10" s="10" t="s">
        <v>33</v>
      </c>
      <c r="P10" s="45">
        <v>5</v>
      </c>
    </row>
    <row r="11" spans="1:18">
      <c r="A11" s="10">
        <v>4</v>
      </c>
      <c r="B11" s="9" t="s">
        <v>23</v>
      </c>
      <c r="C11" s="24">
        <f>(60*4)/60</f>
        <v>4</v>
      </c>
      <c r="D11" s="24">
        <f>(60*7)/60</f>
        <v>7</v>
      </c>
      <c r="E11" s="10" t="s">
        <v>31</v>
      </c>
    </row>
    <row r="12" spans="1:18">
      <c r="A12" s="10">
        <v>5</v>
      </c>
      <c r="B12" s="9" t="s">
        <v>17</v>
      </c>
      <c r="C12" s="24">
        <f>(100*9)/60</f>
        <v>15</v>
      </c>
      <c r="D12" s="24">
        <f>(100*4)/60</f>
        <v>6.666666666666667</v>
      </c>
      <c r="E12" s="10" t="s">
        <v>32</v>
      </c>
    </row>
    <row r="13" spans="1:18">
      <c r="A13" s="10">
        <v>6</v>
      </c>
      <c r="B13" s="9" t="s">
        <v>21</v>
      </c>
      <c r="C13" s="24">
        <f>(60*4)/60</f>
        <v>4</v>
      </c>
      <c r="D13" s="24">
        <f>(60*7)/60</f>
        <v>7</v>
      </c>
      <c r="E13" s="10" t="s">
        <v>31</v>
      </c>
    </row>
    <row r="14" spans="1:18">
      <c r="A14" s="10">
        <v>7</v>
      </c>
      <c r="B14" s="9" t="s">
        <v>22</v>
      </c>
      <c r="C14" s="24">
        <f>(60*4)/60</f>
        <v>4</v>
      </c>
      <c r="D14" s="24">
        <f>(60*7)/60</f>
        <v>7</v>
      </c>
      <c r="E14" s="10" t="s">
        <v>31</v>
      </c>
    </row>
    <row r="15" spans="1:18">
      <c r="A15" s="10">
        <v>8</v>
      </c>
      <c r="B15" s="9" t="s">
        <v>24</v>
      </c>
      <c r="C15" s="24">
        <f>(60*4)/60</f>
        <v>4</v>
      </c>
      <c r="D15" s="24">
        <f>(60*7)/60</f>
        <v>7</v>
      </c>
      <c r="E15" s="10" t="s">
        <v>31</v>
      </c>
    </row>
    <row r="18" spans="1:4">
      <c r="B18" s="4" t="s">
        <v>29</v>
      </c>
    </row>
    <row r="19" spans="1:4">
      <c r="C19" s="5" t="s">
        <v>37</v>
      </c>
      <c r="D19" s="5" t="s">
        <v>38</v>
      </c>
    </row>
    <row r="20" spans="1:4">
      <c r="A20" s="5">
        <v>1</v>
      </c>
      <c r="B20" s="5" t="s">
        <v>17</v>
      </c>
      <c r="C20" s="5">
        <v>9</v>
      </c>
      <c r="D20" s="5">
        <v>4</v>
      </c>
    </row>
    <row r="21" spans="1:4">
      <c r="A21" s="5">
        <v>2</v>
      </c>
      <c r="B21" s="5" t="s">
        <v>18</v>
      </c>
      <c r="C21" s="5">
        <v>4</v>
      </c>
      <c r="D21" s="5">
        <v>7</v>
      </c>
    </row>
    <row r="22" spans="1:4">
      <c r="A22" s="5">
        <v>3</v>
      </c>
      <c r="B22" s="5" t="s">
        <v>19</v>
      </c>
      <c r="C22" s="5">
        <v>9</v>
      </c>
      <c r="D22" s="5">
        <v>4</v>
      </c>
    </row>
    <row r="23" spans="1:4">
      <c r="A23" s="5">
        <v>4</v>
      </c>
      <c r="B23" s="5" t="s">
        <v>20</v>
      </c>
      <c r="C23" s="5">
        <v>6</v>
      </c>
      <c r="D23" s="5">
        <v>0</v>
      </c>
    </row>
    <row r="24" spans="1:4">
      <c r="A24" s="5">
        <v>5</v>
      </c>
      <c r="B24" s="5" t="s">
        <v>21</v>
      </c>
      <c r="C24" s="5">
        <v>4</v>
      </c>
      <c r="D24" s="5">
        <v>7</v>
      </c>
    </row>
    <row r="25" spans="1:4">
      <c r="A25" s="5">
        <v>6</v>
      </c>
      <c r="B25" s="5" t="s">
        <v>22</v>
      </c>
      <c r="C25" s="5">
        <v>4</v>
      </c>
      <c r="D25" s="5">
        <v>7</v>
      </c>
    </row>
    <row r="26" spans="1:4">
      <c r="A26" s="5">
        <v>7</v>
      </c>
      <c r="B26" s="5" t="s">
        <v>23</v>
      </c>
      <c r="C26" s="5">
        <v>4</v>
      </c>
      <c r="D26" s="5">
        <v>7</v>
      </c>
    </row>
    <row r="27" spans="1:4">
      <c r="A27" s="5">
        <v>8</v>
      </c>
      <c r="B27" s="5" t="s">
        <v>24</v>
      </c>
      <c r="C27" s="5">
        <v>4</v>
      </c>
      <c r="D27" s="5">
        <v>7</v>
      </c>
    </row>
    <row r="32" spans="1:4">
      <c r="A32" s="3"/>
    </row>
    <row r="33" spans="1:1">
      <c r="A33" s="3"/>
    </row>
    <row r="34" spans="1:1">
      <c r="A34" s="3"/>
    </row>
    <row r="35" spans="1:1">
      <c r="A35" s="3"/>
    </row>
  </sheetData>
  <sortState ref="A8:E15">
    <sortCondition ref="A8:A15"/>
  </sortState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Plano_Produção</vt:lpstr>
      <vt:lpstr>sequenciamento_1</vt:lpstr>
      <vt:lpstr>sequenciamento_2</vt:lpstr>
      <vt:lpstr>sequenciamento_3</vt:lpstr>
      <vt:lpstr>sequenciamento_4</vt:lpstr>
      <vt:lpstr>sequenciamento_5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</dc:creator>
  <cp:lastModifiedBy>Darcy</cp:lastModifiedBy>
  <dcterms:created xsi:type="dcterms:W3CDTF">2018-06-23T17:03:07Z</dcterms:created>
  <dcterms:modified xsi:type="dcterms:W3CDTF">2020-11-19T11:52:08Z</dcterms:modified>
</cp:coreProperties>
</file>