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1940" windowHeight="16100" activeTab="2"/>
  </bookViews>
  <sheets>
    <sheet name="BALANÇO PATRIM" sheetId="1" r:id="rId1"/>
    <sheet name="DRE" sheetId="2" r:id="rId2"/>
    <sheet name="MUTAÇOES DO PL" sheetId="3" r:id="rId3"/>
    <sheet name="ENUNCIADO" sheetId="4" r:id="rId4"/>
    <sheet name="EXERCICIO RESOLVIDO" sheetId="5" r:id="rId5"/>
    <sheet name="T1 - EXERCICIO PROPOSTO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<sst xmlns="http://schemas.openxmlformats.org/spreadsheetml/2006/main" count="245" uniqueCount="106">
  <si>
    <t>VENDAS BRUTAS</t>
  </si>
  <si>
    <t>(-) IMPOSTOS E CONTRIBUIÇÕES SOBRE AS VENDAS</t>
  </si>
  <si>
    <t>VENDAS LÍQUIDAS</t>
  </si>
  <si>
    <t>CUSTO DAS MERCADORIAS VENDIDAS</t>
  </si>
  <si>
    <t>LUCRO OPERACIONAL BRUTO</t>
  </si>
  <si>
    <t>DESPESAS COMERCIAIS</t>
  </si>
  <si>
    <t>Comissões</t>
  </si>
  <si>
    <t>Propaganda e Publicidade</t>
  </si>
  <si>
    <t>Despesas de Assistência Técnica</t>
  </si>
  <si>
    <t>DESPESAS ADMINISTRATIVAS</t>
  </si>
  <si>
    <t>Honorários de Diretoria</t>
  </si>
  <si>
    <t>Despesas Gerais Administrativas</t>
  </si>
  <si>
    <t>LUCRO OPERACIONAL LÍQUIDO</t>
  </si>
  <si>
    <t>(-) DESPESAS FINANCEIRAS LÍQUIDAS</t>
  </si>
  <si>
    <t>(-) RESULTADO DA CORREÇÃO MONETÁRIA</t>
  </si>
  <si>
    <t>(+) RECEITAS NÃO OPERACIONAIS</t>
  </si>
  <si>
    <t>LUCRO FINAL</t>
  </si>
  <si>
    <t>(-) PROVISÃO PARA IMPOSTO DE RENDA</t>
  </si>
  <si>
    <t>LUCRO FINAL DEPOIS DO IR</t>
  </si>
  <si>
    <t>PARTICIPAÇÕES A ADMINISTRADORES</t>
  </si>
  <si>
    <t>LUCRO LÍQUIDO DO EXERCÍCIO</t>
  </si>
  <si>
    <t>LUCRO LÍQUIDO POR AÇÃO</t>
  </si>
  <si>
    <t>DEMONSTRATIVO DO RESULTADO</t>
  </si>
  <si>
    <t>R$</t>
  </si>
  <si>
    <t>%</t>
  </si>
  <si>
    <t>EVOLUÇÃO DO RESULTADO</t>
  </si>
  <si>
    <t>+</t>
  </si>
  <si>
    <t>-</t>
  </si>
  <si>
    <t>Caixa</t>
  </si>
  <si>
    <t>Contas a Pagar</t>
  </si>
  <si>
    <t>Estoques</t>
  </si>
  <si>
    <t>Capital</t>
  </si>
  <si>
    <t>ATIVO</t>
  </si>
  <si>
    <t>PASSIVO</t>
  </si>
  <si>
    <t>Circulante</t>
  </si>
  <si>
    <t>Valores a receber</t>
  </si>
  <si>
    <t>Ativo Permanente</t>
  </si>
  <si>
    <t xml:space="preserve"> </t>
  </si>
  <si>
    <t>Exígível a longo prazo</t>
  </si>
  <si>
    <t xml:space="preserve">  </t>
  </si>
  <si>
    <t>Patrimônio Líquido</t>
  </si>
  <si>
    <t>/1 – Investimento inicial de capital, em dinheiro, no valor de $ 12.000</t>
  </si>
  <si>
    <t>4/1 – Aquisição de um imóvel da Cia. A, por $ 5.000 com pagamento de $ 2.500 a vista e o restante a prazo.</t>
  </si>
  <si>
    <t>Imóvel</t>
  </si>
  <si>
    <t xml:space="preserve">   Caixa</t>
  </si>
  <si>
    <t xml:space="preserve">   Bancos</t>
  </si>
  <si>
    <t xml:space="preserve">   Clientes</t>
  </si>
  <si>
    <t xml:space="preserve">   Duplicatas</t>
  </si>
  <si>
    <t xml:space="preserve">   Equipamentos</t>
  </si>
  <si>
    <t xml:space="preserve">   Imóveis</t>
  </si>
  <si>
    <t xml:space="preserve">   Fornecedores</t>
  </si>
  <si>
    <t xml:space="preserve">   Duplicatas a pagar</t>
  </si>
  <si>
    <t xml:space="preserve">   Salários a pagar</t>
  </si>
  <si>
    <t xml:space="preserve">   Crédito c/terceiros</t>
  </si>
  <si>
    <t xml:space="preserve">   Capital social</t>
  </si>
  <si>
    <t xml:space="preserve">   Lucros/prejuízos</t>
  </si>
  <si>
    <t>5/1 – Compra a vista de instalações (divisórias, cortinas etc. por $ 2.000</t>
  </si>
  <si>
    <t>caixa</t>
  </si>
  <si>
    <t>Instalaçoes</t>
  </si>
  <si>
    <t>15/1 – Aquisição de um equipamento (maquinaria), a prazo, de M &amp; Cia. Por $ 4.000</t>
  </si>
  <si>
    <t>Equip</t>
  </si>
  <si>
    <t>18/1 – Obtenção de um empréstimo de $ 10.000, no Banco Alfa, c om emissão de uma nota promissória.</t>
  </si>
  <si>
    <t>23/1 – Pagamento de $ 1.000, a M &amp; Cia. Para liquidação de parte da dívida pela compra efetuada em 15/1</t>
  </si>
  <si>
    <t>26/1 – Investimento de mais de $ 5.000, aumentando o capital em dinheiro</t>
  </si>
  <si>
    <t>30/1 – Compra a vista,m por $ 8.500, de peças para reparo da Cia. Ômega.</t>
  </si>
  <si>
    <t>Equiip</t>
  </si>
  <si>
    <t>capital</t>
  </si>
  <si>
    <t>equipamentos</t>
  </si>
  <si>
    <t>Conta a pagar</t>
  </si>
  <si>
    <t>Cred terceirtos</t>
  </si>
  <si>
    <t>a que fornece é positivo</t>
  </si>
  <si>
    <t>a que recebe é negativo</t>
  </si>
  <si>
    <t>Procedimentos Contábeis Básicos (segundo o método das partidas dobradas)</t>
  </si>
  <si>
    <t>Abaixo estão relacionadas as operações realizadas pela sociedade de prestação de serviços REMENDÃO S. A . em janeiro de 2001 (em $ mil)</t>
  </si>
  <si>
    <t>1. INVESTIMENTO inicial de capital no valor de $ 10.000 em dinheiro</t>
  </si>
  <si>
    <t>2. Compra a vista de móveis e utensílios, na importância de $ 2.000</t>
  </si>
  <si>
    <t>3. Compra de peças para reparos, nas seguintes condições: % 500 a vista e $ 1000 a prazo</t>
  </si>
  <si>
    <t>4. Venda a prazo de $ 500 de peças para reparos, pelo preço de mcusto e a prazo</t>
  </si>
  <si>
    <t>5. Compra de um veículo, a prazo, por $ 600, mediante o aceite de uma letra de câmbio</t>
  </si>
  <si>
    <t>6. Pagamento de 50 % da dívida relativa à compra de peças para reparo</t>
  </si>
  <si>
    <t>7. Obtenção de um empréstimo de $ 5.000, no BANCO, mediante a emissão de uma nota promissória</t>
  </si>
  <si>
    <t>8. Investimento, aumentando o capital, em mais $ 5.000, sendo $ 2.500 em dinheiro e $ 2.500 em peças para reparo</t>
  </si>
  <si>
    <t>9. Venda a vista de $ 200 em peças para reparo, pelo preço de custo</t>
  </si>
  <si>
    <t>10. Recebimento do valor de venda a prazo referente ao item 4.</t>
  </si>
  <si>
    <t>Pede-se:</t>
  </si>
  <si>
    <t>A . indicar os efeitos das operações sobre o Ativo, o Passivo e o Patrimônio Líquido;</t>
  </si>
  <si>
    <t>B. Registrar as operações nas contas T (Razão)</t>
  </si>
  <si>
    <t>C. Levantar um Balancete de Verificação</t>
  </si>
  <si>
    <t>D. Elaborar o Balanço</t>
  </si>
  <si>
    <t>EXERCICIO</t>
  </si>
  <si>
    <t>O exigível é o Passivo (circulante e não circulante). São as dívidas que devem ser pagas</t>
  </si>
  <si>
    <t>O não exigível é o Patrimônio Liquido. É a riqueza líquida</t>
  </si>
  <si>
    <t>As 3 principais Demonstrações Financeiras</t>
  </si>
  <si>
    <t>Balanço Patrimnial</t>
  </si>
  <si>
    <t>DRE</t>
  </si>
  <si>
    <t>Demonstração de Lucros e Prejuízos Acumulados (Dem das Mutações do PL; ou Dem dos lucros e prejuízos acumulados)</t>
  </si>
  <si>
    <t>Saldo Ex anterior</t>
  </si>
  <si>
    <t>Lucro líquido</t>
  </si>
  <si>
    <t>(- dividendos)</t>
  </si>
  <si>
    <t>saldo final</t>
  </si>
  <si>
    <t>ficou no PL</t>
  </si>
  <si>
    <t>RAZONETES</t>
  </si>
  <si>
    <t>MUTAÇÕES DO PATRIMÔNIO</t>
  </si>
  <si>
    <t>OS 3 PRINCIPAIS DEM FINANCEIROS</t>
  </si>
  <si>
    <t>BALANÇO PATRIMONIAL</t>
  </si>
  <si>
    <t>MUTAÇØES DO PL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</si>
</sst>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59" applyFont="1" applyBorder="1" applyAlignment="1">
      <alignment/>
    </xf>
    <xf numFmtId="1" fontId="2" fillId="0" borderId="0" xfId="59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12</xdr:col>
      <xdr:colOff>152400</xdr:colOff>
      <xdr:row>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90600"/>
          <a:ext cx="54864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6"/>
  <sheetViews>
    <sheetView zoomScalePageLayoutView="0" workbookViewId="0" topLeftCell="A3">
      <selection activeCell="A13" sqref="A13"/>
    </sheetView>
  </sheetViews>
  <sheetFormatPr defaultColWidth="11.421875" defaultRowHeight="12.75"/>
  <sheetData>
    <row r="4" ht="39.75" customHeight="1"/>
    <row r="8" spans="1:14" ht="12.75">
      <c r="A8" t="s">
        <v>103</v>
      </c>
      <c r="N8" s="12" t="s">
        <v>90</v>
      </c>
    </row>
    <row r="9" ht="12.75">
      <c r="N9" s="12" t="s">
        <v>91</v>
      </c>
    </row>
    <row r="10" ht="12.75">
      <c r="A10" t="s">
        <v>104</v>
      </c>
    </row>
    <row r="11" ht="12.75">
      <c r="A11" t="s">
        <v>94</v>
      </c>
    </row>
    <row r="12" ht="12.75">
      <c r="A12" t="s">
        <v>105</v>
      </c>
    </row>
    <row r="13" ht="12.75">
      <c r="N13" s="12" t="s">
        <v>92</v>
      </c>
    </row>
    <row r="14" ht="12.75">
      <c r="N14" s="12" t="s">
        <v>93</v>
      </c>
    </row>
    <row r="15" ht="12.75">
      <c r="N15" s="12" t="s">
        <v>94</v>
      </c>
    </row>
    <row r="16" ht="12.75">
      <c r="N16" s="12" t="s">
        <v>95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K25"/>
  <sheetViews>
    <sheetView zoomScalePageLayoutView="0" workbookViewId="0" topLeftCell="E2">
      <selection activeCell="J26" sqref="J26"/>
    </sheetView>
  </sheetViews>
  <sheetFormatPr defaultColWidth="8.8515625" defaultRowHeight="12.75"/>
  <sheetData>
    <row r="2" spans="4:11" ht="13.5">
      <c r="D2" s="37" t="s">
        <v>22</v>
      </c>
      <c r="E2" s="37"/>
      <c r="F2" s="37"/>
      <c r="G2" s="37"/>
      <c r="H2" s="37"/>
      <c r="I2" s="1"/>
      <c r="J2" s="1"/>
      <c r="K2" s="1"/>
    </row>
    <row r="3" spans="4:11" ht="13.5">
      <c r="D3" s="1"/>
      <c r="E3" s="1"/>
      <c r="F3" s="1"/>
      <c r="G3" s="1"/>
      <c r="H3" s="1"/>
      <c r="I3" s="1"/>
      <c r="J3" s="2" t="s">
        <v>23</v>
      </c>
      <c r="K3" s="2" t="s">
        <v>24</v>
      </c>
    </row>
    <row r="4" spans="4:11" ht="13.5">
      <c r="D4" s="1" t="s">
        <v>0</v>
      </c>
      <c r="E4" s="1"/>
      <c r="F4" s="1"/>
      <c r="G4" s="1"/>
      <c r="H4" s="1"/>
      <c r="I4" s="1"/>
      <c r="J4" s="1">
        <v>1140</v>
      </c>
      <c r="K4" s="3">
        <f>J4/$J$4</f>
        <v>1</v>
      </c>
    </row>
    <row r="5" spans="4:11" ht="13.5">
      <c r="D5" s="1" t="s">
        <v>1</v>
      </c>
      <c r="E5" s="1"/>
      <c r="F5" s="1"/>
      <c r="G5" s="1"/>
      <c r="H5" s="1"/>
      <c r="I5" s="1"/>
      <c r="J5" s="1">
        <v>222</v>
      </c>
      <c r="K5" s="3">
        <f aca="true" t="shared" si="0" ref="K5:K24">J5/$J$4</f>
        <v>0.19473684210526315</v>
      </c>
    </row>
    <row r="6" spans="4:11" ht="13.5">
      <c r="D6" s="1" t="s">
        <v>2</v>
      </c>
      <c r="E6" s="1"/>
      <c r="F6" s="1"/>
      <c r="G6" s="1"/>
      <c r="H6" s="1"/>
      <c r="I6" s="1"/>
      <c r="J6" s="1">
        <f>J4-J5</f>
        <v>918</v>
      </c>
      <c r="K6" s="3">
        <f t="shared" si="0"/>
        <v>0.8052631578947368</v>
      </c>
    </row>
    <row r="7" spans="4:11" ht="13.5">
      <c r="D7" s="1" t="s">
        <v>3</v>
      </c>
      <c r="E7" s="1"/>
      <c r="F7" s="1"/>
      <c r="G7" s="1"/>
      <c r="H7" s="1"/>
      <c r="I7" s="1"/>
      <c r="J7" s="1">
        <v>452</v>
      </c>
      <c r="K7" s="3">
        <f t="shared" si="0"/>
        <v>0.39649122807017545</v>
      </c>
    </row>
    <row r="8" spans="4:11" ht="13.5">
      <c r="D8" s="1" t="s">
        <v>4</v>
      </c>
      <c r="E8" s="1"/>
      <c r="F8" s="1"/>
      <c r="G8" s="1"/>
      <c r="H8" s="1"/>
      <c r="I8" s="1"/>
      <c r="J8" s="1">
        <f>J6-J7</f>
        <v>466</v>
      </c>
      <c r="K8" s="3">
        <f t="shared" si="0"/>
        <v>0.4087719298245614</v>
      </c>
    </row>
    <row r="9" spans="4:11" ht="13.5">
      <c r="D9" s="1" t="s">
        <v>5</v>
      </c>
      <c r="E9" s="1"/>
      <c r="F9" s="1"/>
      <c r="G9" s="1"/>
      <c r="H9" s="1"/>
      <c r="I9" s="1"/>
      <c r="J9" s="1">
        <f>SUM(J10:J12)</f>
        <v>100</v>
      </c>
      <c r="K9" s="3">
        <f t="shared" si="0"/>
        <v>0.08771929824561403</v>
      </c>
    </row>
    <row r="10" spans="4:11" ht="13.5">
      <c r="D10" s="1"/>
      <c r="E10" s="1" t="s">
        <v>6</v>
      </c>
      <c r="F10" s="1"/>
      <c r="G10" s="1"/>
      <c r="H10" s="1"/>
      <c r="I10" s="1"/>
      <c r="J10" s="1">
        <v>24</v>
      </c>
      <c r="K10" s="3">
        <f t="shared" si="0"/>
        <v>0.021052631578947368</v>
      </c>
    </row>
    <row r="11" spans="4:11" ht="13.5">
      <c r="D11" s="1"/>
      <c r="E11" s="1" t="s">
        <v>7</v>
      </c>
      <c r="F11" s="1"/>
      <c r="G11" s="1"/>
      <c r="H11" s="1"/>
      <c r="I11" s="1"/>
      <c r="J11" s="1">
        <v>68</v>
      </c>
      <c r="K11" s="3">
        <f t="shared" si="0"/>
        <v>0.05964912280701754</v>
      </c>
    </row>
    <row r="12" spans="4:11" ht="13.5">
      <c r="D12" s="1"/>
      <c r="E12" s="1" t="s">
        <v>8</v>
      </c>
      <c r="F12" s="1"/>
      <c r="G12" s="1"/>
      <c r="H12" s="1"/>
      <c r="I12" s="1"/>
      <c r="J12" s="1">
        <v>8</v>
      </c>
      <c r="K12" s="3">
        <f t="shared" si="0"/>
        <v>0.007017543859649123</v>
      </c>
    </row>
    <row r="13" spans="4:11" ht="13.5">
      <c r="D13" s="1" t="s">
        <v>9</v>
      </c>
      <c r="E13" s="1"/>
      <c r="F13" s="1"/>
      <c r="G13" s="1"/>
      <c r="H13" s="1"/>
      <c r="I13" s="1"/>
      <c r="J13" s="1">
        <f>SUM(J14:J15)</f>
        <v>113</v>
      </c>
      <c r="K13" s="3">
        <f t="shared" si="0"/>
        <v>0.09912280701754386</v>
      </c>
    </row>
    <row r="14" spans="4:11" ht="13.5">
      <c r="D14" s="1"/>
      <c r="E14" s="1" t="s">
        <v>10</v>
      </c>
      <c r="F14" s="1"/>
      <c r="G14" s="1"/>
      <c r="H14" s="1"/>
      <c r="I14" s="1"/>
      <c r="J14" s="1">
        <v>40</v>
      </c>
      <c r="K14" s="3">
        <f t="shared" si="0"/>
        <v>0.03508771929824561</v>
      </c>
    </row>
    <row r="15" spans="4:11" ht="13.5">
      <c r="D15" s="1"/>
      <c r="E15" s="1" t="s">
        <v>11</v>
      </c>
      <c r="F15" s="1"/>
      <c r="G15" s="1"/>
      <c r="H15" s="1"/>
      <c r="I15" s="1"/>
      <c r="J15" s="1">
        <v>73</v>
      </c>
      <c r="K15" s="3">
        <f t="shared" si="0"/>
        <v>0.06403508771929825</v>
      </c>
    </row>
    <row r="16" spans="4:11" ht="13.5">
      <c r="D16" s="1" t="s">
        <v>12</v>
      </c>
      <c r="E16" s="1"/>
      <c r="F16" s="1"/>
      <c r="G16" s="1"/>
      <c r="H16" s="1"/>
      <c r="I16" s="1"/>
      <c r="J16" s="1">
        <f>J8-J9-J13</f>
        <v>253</v>
      </c>
      <c r="K16" s="3">
        <f t="shared" si="0"/>
        <v>0.2219298245614035</v>
      </c>
    </row>
    <row r="17" spans="4:11" ht="13.5">
      <c r="D17" s="1" t="s">
        <v>13</v>
      </c>
      <c r="E17" s="1"/>
      <c r="F17" s="1"/>
      <c r="G17" s="1"/>
      <c r="H17" s="1"/>
      <c r="I17" s="1"/>
      <c r="J17" s="1">
        <v>102</v>
      </c>
      <c r="K17" s="3">
        <f t="shared" si="0"/>
        <v>0.08947368421052632</v>
      </c>
    </row>
    <row r="18" spans="4:11" ht="13.5">
      <c r="D18" s="1" t="s">
        <v>14</v>
      </c>
      <c r="E18" s="1"/>
      <c r="F18" s="1"/>
      <c r="G18" s="1"/>
      <c r="H18" s="1"/>
      <c r="I18" s="1"/>
      <c r="J18" s="1">
        <v>95</v>
      </c>
      <c r="K18" s="3">
        <f t="shared" si="0"/>
        <v>0.08333333333333333</v>
      </c>
    </row>
    <row r="19" spans="4:11" ht="13.5">
      <c r="D19" s="1" t="s">
        <v>15</v>
      </c>
      <c r="E19" s="1"/>
      <c r="F19" s="1"/>
      <c r="G19" s="1"/>
      <c r="H19" s="1"/>
      <c r="I19" s="1"/>
      <c r="J19" s="1">
        <v>5</v>
      </c>
      <c r="K19" s="3">
        <f t="shared" si="0"/>
        <v>0.0043859649122807015</v>
      </c>
    </row>
    <row r="20" spans="4:11" ht="13.5">
      <c r="D20" s="1" t="s">
        <v>16</v>
      </c>
      <c r="E20" s="1"/>
      <c r="F20" s="1"/>
      <c r="G20" s="1"/>
      <c r="H20" s="1"/>
      <c r="I20" s="1"/>
      <c r="J20" s="1">
        <f>J16-J17-J18-J19</f>
        <v>51</v>
      </c>
      <c r="K20" s="3">
        <f t="shared" si="0"/>
        <v>0.04473684210526316</v>
      </c>
    </row>
    <row r="21" spans="4:11" ht="13.5">
      <c r="D21" s="1" t="s">
        <v>17</v>
      </c>
      <c r="E21" s="1"/>
      <c r="F21" s="1"/>
      <c r="G21" s="1"/>
      <c r="H21" s="1"/>
      <c r="I21" s="1"/>
      <c r="J21" s="1">
        <f>J20*0.3</f>
        <v>15.299999999999999</v>
      </c>
      <c r="K21" s="3">
        <f t="shared" si="0"/>
        <v>0.013421052631578946</v>
      </c>
    </row>
    <row r="22" spans="4:11" ht="13.5">
      <c r="D22" s="1" t="s">
        <v>18</v>
      </c>
      <c r="E22" s="1"/>
      <c r="F22" s="1"/>
      <c r="G22" s="1"/>
      <c r="H22" s="1"/>
      <c r="I22" s="1"/>
      <c r="J22" s="1">
        <f>J20-J21</f>
        <v>35.7</v>
      </c>
      <c r="K22" s="3">
        <f t="shared" si="0"/>
        <v>0.031315789473684214</v>
      </c>
    </row>
    <row r="23" spans="4:11" ht="13.5">
      <c r="D23" s="1" t="s">
        <v>19</v>
      </c>
      <c r="E23" s="1"/>
      <c r="F23" s="1"/>
      <c r="G23" s="1"/>
      <c r="H23" s="1"/>
      <c r="I23" s="1"/>
      <c r="J23" s="1">
        <f>J22*0.1</f>
        <v>3.5700000000000003</v>
      </c>
      <c r="K23" s="3">
        <f t="shared" si="0"/>
        <v>0.0031315789473684214</v>
      </c>
    </row>
    <row r="24" spans="4:11" ht="13.5">
      <c r="D24" s="1" t="s">
        <v>20</v>
      </c>
      <c r="E24" s="1"/>
      <c r="F24" s="1"/>
      <c r="G24" s="1"/>
      <c r="H24" s="1"/>
      <c r="I24" s="1"/>
      <c r="J24" s="1">
        <f>J22-J23</f>
        <v>32.13</v>
      </c>
      <c r="K24" s="3">
        <f t="shared" si="0"/>
        <v>0.02818421052631579</v>
      </c>
    </row>
    <row r="25" spans="4:11" ht="13.5">
      <c r="D25" s="1" t="s">
        <v>21</v>
      </c>
      <c r="E25" s="1"/>
      <c r="F25" s="1"/>
      <c r="G25" s="1"/>
      <c r="H25" s="1"/>
      <c r="I25" s="1"/>
      <c r="J25" s="1">
        <f>J24/136</f>
        <v>0.23625000000000002</v>
      </c>
      <c r="K25" s="1"/>
    </row>
  </sheetData>
  <sheetProtection/>
  <mergeCells count="1">
    <mergeCell ref="D2:H2"/>
  </mergeCells>
  <printOptions/>
  <pageMargins left="0.75" right="0.75" top="1" bottom="1" header="0.492125985" footer="0.49212598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27" sqref="G27"/>
    </sheetView>
  </sheetViews>
  <sheetFormatPr defaultColWidth="8.8515625" defaultRowHeight="12.75"/>
  <cols>
    <col min="1" max="5" width="8.8515625" style="0" customWidth="1"/>
    <col min="6" max="6" width="9.7109375" style="0" bestFit="1" customWidth="1"/>
  </cols>
  <sheetData>
    <row r="1" spans="1:6" ht="13.5">
      <c r="A1" s="37" t="s">
        <v>25</v>
      </c>
      <c r="B1" s="37"/>
      <c r="C1" s="37"/>
      <c r="D1" s="37"/>
      <c r="E1" s="1"/>
      <c r="F1" s="1"/>
    </row>
    <row r="2" spans="1:7" ht="13.5">
      <c r="A2" s="1"/>
      <c r="B2" s="1"/>
      <c r="C2" s="1"/>
      <c r="D2" s="1"/>
      <c r="E2" s="2">
        <v>2000</v>
      </c>
      <c r="F2" s="2">
        <v>2001</v>
      </c>
      <c r="G2">
        <v>2002</v>
      </c>
    </row>
    <row r="3" spans="1:7" ht="13.5">
      <c r="A3" s="1" t="s">
        <v>0</v>
      </c>
      <c r="B3" s="1"/>
      <c r="C3" s="1"/>
      <c r="D3" s="1"/>
      <c r="E3" s="1">
        <v>1140</v>
      </c>
      <c r="F3" s="4">
        <v>1245</v>
      </c>
      <c r="G3">
        <v>1346</v>
      </c>
    </row>
    <row r="4" spans="1:7" ht="13.5">
      <c r="A4" s="1" t="s">
        <v>2</v>
      </c>
      <c r="B4" s="1"/>
      <c r="C4" s="1"/>
      <c r="D4" s="1"/>
      <c r="E4" s="1">
        <v>1190</v>
      </c>
      <c r="F4" s="4">
        <v>1100</v>
      </c>
      <c r="G4">
        <v>1200</v>
      </c>
    </row>
    <row r="5" spans="1:7" ht="13.5">
      <c r="A5" s="1" t="s">
        <v>4</v>
      </c>
      <c r="B5" s="1"/>
      <c r="C5" s="1"/>
      <c r="D5" s="1"/>
      <c r="E5" s="1">
        <v>545</v>
      </c>
      <c r="F5" s="4">
        <v>567</v>
      </c>
      <c r="G5">
        <v>556</v>
      </c>
    </row>
    <row r="6" spans="1:7" ht="13.5">
      <c r="A6" s="1" t="s">
        <v>12</v>
      </c>
      <c r="B6" s="1"/>
      <c r="C6" s="1"/>
      <c r="D6" s="1"/>
      <c r="E6" s="1">
        <v>456</v>
      </c>
      <c r="F6" s="4">
        <v>480</v>
      </c>
      <c r="G6">
        <v>500</v>
      </c>
    </row>
    <row r="7" spans="1:7" ht="13.5">
      <c r="A7" s="1" t="s">
        <v>16</v>
      </c>
      <c r="B7" s="1"/>
      <c r="C7" s="1"/>
      <c r="D7" s="1"/>
      <c r="E7" s="1">
        <v>135</v>
      </c>
      <c r="F7" s="4">
        <v>170</v>
      </c>
      <c r="G7">
        <v>200</v>
      </c>
    </row>
    <row r="10" ht="13.5">
      <c r="A10" s="36" t="s">
        <v>102</v>
      </c>
    </row>
    <row r="11" spans="1:7" ht="12.75">
      <c r="A11" s="12" t="s">
        <v>96</v>
      </c>
      <c r="E11">
        <v>0</v>
      </c>
      <c r="F11">
        <f>E12+E13</f>
        <v>35</v>
      </c>
      <c r="G11">
        <f>F11+F12+F13</f>
        <v>65</v>
      </c>
    </row>
    <row r="12" spans="1:7" ht="12.75">
      <c r="A12" s="12" t="s">
        <v>97</v>
      </c>
      <c r="E12">
        <f>E7</f>
        <v>135</v>
      </c>
      <c r="F12">
        <f>F7</f>
        <v>170</v>
      </c>
      <c r="G12">
        <f>G7</f>
        <v>200</v>
      </c>
    </row>
    <row r="13" spans="1:7" ht="12.75">
      <c r="A13" s="12" t="s">
        <v>98</v>
      </c>
      <c r="E13">
        <v>-100</v>
      </c>
      <c r="F13">
        <v>-140</v>
      </c>
      <c r="G13">
        <v>-190</v>
      </c>
    </row>
    <row r="14" spans="1:8" ht="12.75">
      <c r="A14" s="34" t="s">
        <v>99</v>
      </c>
      <c r="B14" s="35"/>
      <c r="C14" s="35"/>
      <c r="D14" s="35"/>
      <c r="E14" s="35">
        <f>E12+E13</f>
        <v>35</v>
      </c>
      <c r="F14" s="35">
        <f>F11+F12+F13</f>
        <v>65</v>
      </c>
      <c r="G14" s="35">
        <f>G11+G12+G13</f>
        <v>75</v>
      </c>
      <c r="H14" s="34" t="s">
        <v>100</v>
      </c>
    </row>
  </sheetData>
  <sheetProtection/>
  <mergeCells count="1">
    <mergeCell ref="A1:D1"/>
  </mergeCells>
  <printOptions/>
  <pageMargins left="0.75" right="0.75" top="1" bottom="1" header="0.492125985" footer="0.49212598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1:S97"/>
  <sheetViews>
    <sheetView zoomScalePageLayoutView="0" workbookViewId="0" topLeftCell="D4">
      <selection activeCell="R30" sqref="R30"/>
    </sheetView>
  </sheetViews>
  <sheetFormatPr defaultColWidth="8.8515625" defaultRowHeight="12.75"/>
  <cols>
    <col min="1" max="4" width="8.8515625" style="0" customWidth="1"/>
    <col min="5" max="5" width="13.00390625" style="0" customWidth="1"/>
    <col min="6" max="15" width="8.8515625" style="0" customWidth="1"/>
    <col min="16" max="16" width="21.421875" style="0" customWidth="1"/>
    <col min="17" max="17" width="16.140625" style="11" customWidth="1"/>
    <col min="18" max="18" width="18.28125" style="0" customWidth="1"/>
    <col min="19" max="19" width="14.28125" style="11" customWidth="1"/>
  </cols>
  <sheetData>
    <row r="1" ht="12.75">
      <c r="D1" s="12" t="s">
        <v>101</v>
      </c>
    </row>
    <row r="2" ht="12.75">
      <c r="K2" s="12" t="s">
        <v>70</v>
      </c>
    </row>
    <row r="3" spans="2:11" ht="15.75" customHeight="1">
      <c r="B3" s="39"/>
      <c r="C3" s="39"/>
      <c r="K3" s="12" t="s">
        <v>71</v>
      </c>
    </row>
    <row r="4" spans="2:3" ht="12.75">
      <c r="B4" s="39"/>
      <c r="C4" s="39"/>
    </row>
    <row r="6" spans="8:12" ht="13.5" thickBot="1">
      <c r="H6" s="12" t="s">
        <v>28</v>
      </c>
      <c r="L6" s="12" t="s">
        <v>31</v>
      </c>
    </row>
    <row r="7" spans="4:19" ht="16.5" customHeight="1" thickBot="1">
      <c r="D7" s="38" t="s">
        <v>41</v>
      </c>
      <c r="E7" s="38"/>
      <c r="F7" s="38"/>
      <c r="H7" s="31" t="s">
        <v>27</v>
      </c>
      <c r="I7" s="6" t="s">
        <v>26</v>
      </c>
      <c r="L7" s="31" t="s">
        <v>27</v>
      </c>
      <c r="M7" s="6" t="s">
        <v>26</v>
      </c>
      <c r="P7" s="16" t="s">
        <v>32</v>
      </c>
      <c r="Q7" s="20"/>
      <c r="R7" s="18" t="s">
        <v>33</v>
      </c>
      <c r="S7" s="23"/>
    </row>
    <row r="8" spans="4:19" ht="12.75" customHeight="1" thickBot="1">
      <c r="D8" s="38"/>
      <c r="E8" s="38"/>
      <c r="F8" s="38"/>
      <c r="H8" s="8"/>
      <c r="I8" s="9"/>
      <c r="L8" s="8"/>
      <c r="M8" s="9"/>
      <c r="P8" s="17" t="s">
        <v>34</v>
      </c>
      <c r="Q8" s="21"/>
      <c r="R8" s="14" t="s">
        <v>34</v>
      </c>
      <c r="S8" s="24"/>
    </row>
    <row r="9" spans="4:19" ht="16.5">
      <c r="D9" s="38"/>
      <c r="E9" s="38"/>
      <c r="F9" s="38"/>
      <c r="P9" s="17" t="s">
        <v>44</v>
      </c>
      <c r="Q9" s="26">
        <f>H8-I17-I27+H51-H57+H73-I81</f>
        <v>0</v>
      </c>
      <c r="R9" s="14" t="s">
        <v>50</v>
      </c>
      <c r="S9" s="25"/>
    </row>
    <row r="10" spans="16:19" ht="16.5">
      <c r="P10" s="17" t="s">
        <v>45</v>
      </c>
      <c r="Q10" s="21"/>
      <c r="R10" s="14" t="s">
        <v>51</v>
      </c>
      <c r="S10" s="25">
        <f>I21+I37-H57</f>
        <v>0</v>
      </c>
    </row>
    <row r="11" spans="4:19" ht="18" thickBot="1">
      <c r="D11" s="38" t="s">
        <v>42</v>
      </c>
      <c r="E11" s="38"/>
      <c r="F11" s="38"/>
      <c r="H11" s="12" t="s">
        <v>43</v>
      </c>
      <c r="I11" s="12"/>
      <c r="L11" s="12"/>
      <c r="M11" s="12"/>
      <c r="P11" s="17"/>
      <c r="Q11" s="21"/>
      <c r="R11" s="14" t="s">
        <v>52</v>
      </c>
      <c r="S11" s="24"/>
    </row>
    <row r="12" spans="4:19" ht="18" thickBot="1">
      <c r="D12" s="38"/>
      <c r="E12" s="38"/>
      <c r="F12" s="38"/>
      <c r="H12" s="31" t="s">
        <v>27</v>
      </c>
      <c r="I12" s="6" t="s">
        <v>26</v>
      </c>
      <c r="L12" s="5"/>
      <c r="M12" s="6"/>
      <c r="P12" s="17" t="s">
        <v>35</v>
      </c>
      <c r="Q12" s="21"/>
      <c r="R12" s="14" t="s">
        <v>37</v>
      </c>
      <c r="S12" s="24"/>
    </row>
    <row r="13" spans="4:19" ht="27.75" customHeight="1" thickBot="1">
      <c r="D13" s="38"/>
      <c r="E13" s="38"/>
      <c r="F13" s="38"/>
      <c r="H13" s="9"/>
      <c r="L13" s="8"/>
      <c r="M13" s="9"/>
      <c r="P13" s="17" t="s">
        <v>46</v>
      </c>
      <c r="Q13" s="21"/>
      <c r="R13" s="14" t="s">
        <v>38</v>
      </c>
      <c r="S13" s="24"/>
    </row>
    <row r="14" spans="16:19" ht="16.5">
      <c r="P14" s="17" t="s">
        <v>47</v>
      </c>
      <c r="Q14" s="21"/>
      <c r="R14" s="14" t="s">
        <v>53</v>
      </c>
      <c r="S14" s="25">
        <f>I46</f>
        <v>0</v>
      </c>
    </row>
    <row r="15" spans="8:19" ht="18" thickBot="1">
      <c r="H15" s="12" t="s">
        <v>28</v>
      </c>
      <c r="P15" s="17"/>
      <c r="Q15" s="21"/>
      <c r="R15" s="14" t="s">
        <v>39</v>
      </c>
      <c r="S15" s="24"/>
    </row>
    <row r="16" spans="8:19" ht="18" thickBot="1">
      <c r="H16" s="31" t="s">
        <v>27</v>
      </c>
      <c r="I16" s="6" t="s">
        <v>26</v>
      </c>
      <c r="P16" s="17" t="s">
        <v>30</v>
      </c>
      <c r="Q16" s="21"/>
      <c r="R16" s="14" t="s">
        <v>40</v>
      </c>
      <c r="S16" s="24"/>
    </row>
    <row r="17" spans="8:19" ht="18" thickBot="1">
      <c r="H17" s="8"/>
      <c r="I17" s="9"/>
      <c r="P17" s="17"/>
      <c r="Q17" s="21"/>
      <c r="R17" s="14" t="s">
        <v>54</v>
      </c>
      <c r="S17" s="25">
        <f>M8+I68</f>
        <v>0</v>
      </c>
    </row>
    <row r="18" spans="2:19" ht="16.5">
      <c r="B18" s="39"/>
      <c r="C18" s="39"/>
      <c r="P18" s="17" t="s">
        <v>36</v>
      </c>
      <c r="Q18" s="21"/>
      <c r="R18" s="14" t="s">
        <v>55</v>
      </c>
      <c r="S18" s="24"/>
    </row>
    <row r="19" spans="2:19" ht="18" thickBot="1">
      <c r="B19" s="39"/>
      <c r="C19" s="39"/>
      <c r="H19" s="12" t="s">
        <v>29</v>
      </c>
      <c r="P19" s="17" t="s">
        <v>48</v>
      </c>
      <c r="Q19" s="26">
        <f>H32+H41+I81</f>
        <v>0</v>
      </c>
      <c r="R19" s="15"/>
      <c r="S19" s="24"/>
    </row>
    <row r="20" spans="8:19" ht="18" thickBot="1">
      <c r="H20" s="31" t="s">
        <v>27</v>
      </c>
      <c r="I20" s="6" t="s">
        <v>26</v>
      </c>
      <c r="P20" s="17" t="s">
        <v>49</v>
      </c>
      <c r="Q20" s="21">
        <f>H13</f>
        <v>0</v>
      </c>
      <c r="R20" s="15"/>
      <c r="S20" s="24"/>
    </row>
    <row r="21" spans="8:19" ht="16.5" thickBot="1">
      <c r="H21" s="8"/>
      <c r="I21" s="9"/>
      <c r="P21" s="27"/>
      <c r="Q21" s="21"/>
      <c r="R21" s="29"/>
      <c r="S21" s="24"/>
    </row>
    <row r="22" spans="16:19" ht="13.5" customHeight="1" thickBot="1">
      <c r="P22" s="28"/>
      <c r="Q22" s="22">
        <f>SUM(Q8:Q20)</f>
        <v>0</v>
      </c>
      <c r="R22" s="30"/>
      <c r="S22" s="22">
        <f>SUM(S8:S20)</f>
        <v>0</v>
      </c>
    </row>
    <row r="24" spans="4:7" ht="12.75">
      <c r="D24" s="38" t="s">
        <v>56</v>
      </c>
      <c r="E24" s="38"/>
      <c r="F24" s="38"/>
      <c r="G24" s="38"/>
    </row>
    <row r="25" spans="4:8" ht="13.5" thickBot="1">
      <c r="D25" s="38"/>
      <c r="E25" s="38"/>
      <c r="F25" s="38"/>
      <c r="G25" s="38"/>
      <c r="H25" s="12" t="s">
        <v>57</v>
      </c>
    </row>
    <row r="26" spans="4:9" ht="10.5" customHeight="1" thickBot="1">
      <c r="D26" s="38"/>
      <c r="E26" s="38"/>
      <c r="F26" s="38"/>
      <c r="G26" s="38"/>
      <c r="H26" s="31" t="s">
        <v>27</v>
      </c>
      <c r="I26" s="6" t="s">
        <v>26</v>
      </c>
    </row>
    <row r="27" spans="8:9" ht="16.5" thickBot="1">
      <c r="H27" s="19"/>
      <c r="I27" s="8"/>
    </row>
    <row r="28" ht="12.75">
      <c r="P28" s="7"/>
    </row>
    <row r="30" spans="4:16" ht="13.5" thickBot="1">
      <c r="D30" s="7"/>
      <c r="H30" s="12" t="s">
        <v>58</v>
      </c>
      <c r="P30" t="e">
        <f>Q9/S10</f>
        <v>#DIV/0!</v>
      </c>
    </row>
    <row r="31" spans="8:9" ht="18" thickBot="1">
      <c r="H31" s="31" t="s">
        <v>27</v>
      </c>
      <c r="I31" s="6" t="s">
        <v>26</v>
      </c>
    </row>
    <row r="32" ht="16.5" thickBot="1">
      <c r="H32" s="9"/>
    </row>
    <row r="33" ht="15.75">
      <c r="C33" s="10"/>
    </row>
    <row r="35" spans="4:8" ht="13.5" thickBot="1">
      <c r="D35" s="38" t="s">
        <v>59</v>
      </c>
      <c r="E35" s="38"/>
      <c r="F35" s="38"/>
      <c r="G35" s="38"/>
      <c r="H35" s="12" t="s">
        <v>68</v>
      </c>
    </row>
    <row r="36" spans="4:9" ht="18" thickBot="1">
      <c r="D36" s="38"/>
      <c r="E36" s="38"/>
      <c r="F36" s="38"/>
      <c r="G36" s="38"/>
      <c r="H36" s="31" t="s">
        <v>27</v>
      </c>
      <c r="I36" s="6" t="s">
        <v>26</v>
      </c>
    </row>
    <row r="37" spans="4:9" ht="18.75" customHeight="1" thickBot="1">
      <c r="D37" s="38"/>
      <c r="E37" s="38"/>
      <c r="F37" s="38"/>
      <c r="G37" s="38"/>
      <c r="H37" s="8"/>
      <c r="I37" s="9"/>
    </row>
    <row r="39" ht="13.5" thickBot="1">
      <c r="H39" s="12" t="s">
        <v>60</v>
      </c>
    </row>
    <row r="40" spans="8:9" ht="18" thickBot="1">
      <c r="H40" s="31" t="s">
        <v>27</v>
      </c>
      <c r="I40" s="6" t="s">
        <v>26</v>
      </c>
    </row>
    <row r="41" spans="8:9" ht="16.5" thickBot="1">
      <c r="H41" s="8"/>
      <c r="I41" s="9"/>
    </row>
    <row r="43" spans="4:7" ht="12.75">
      <c r="D43" s="38" t="s">
        <v>61</v>
      </c>
      <c r="E43" s="38"/>
      <c r="F43" s="38"/>
      <c r="G43" s="38"/>
    </row>
    <row r="44" spans="4:8" ht="13.5" thickBot="1">
      <c r="D44" s="38"/>
      <c r="E44" s="38"/>
      <c r="F44" s="38"/>
      <c r="G44" s="38"/>
      <c r="H44" s="12" t="s">
        <v>69</v>
      </c>
    </row>
    <row r="45" spans="4:9" ht="18" thickBot="1">
      <c r="D45" s="38"/>
      <c r="E45" s="38"/>
      <c r="F45" s="38"/>
      <c r="G45" s="38"/>
      <c r="H45" s="31" t="s">
        <v>27</v>
      </c>
      <c r="I45" s="6" t="s">
        <v>26</v>
      </c>
    </row>
    <row r="46" spans="4:9" ht="16.5" thickBot="1">
      <c r="D46" s="38"/>
      <c r="E46" s="38"/>
      <c r="F46" s="38"/>
      <c r="G46" s="38"/>
      <c r="H46" s="19"/>
      <c r="I46" s="8"/>
    </row>
    <row r="47" ht="15.75">
      <c r="C47" s="10"/>
    </row>
    <row r="48" ht="15.75">
      <c r="C48" s="10"/>
    </row>
    <row r="49" ht="13.5" thickBot="1">
      <c r="H49" s="12" t="s">
        <v>28</v>
      </c>
    </row>
    <row r="50" spans="8:9" ht="18" thickBot="1">
      <c r="H50" s="31" t="s">
        <v>27</v>
      </c>
      <c r="I50" s="6" t="s">
        <v>26</v>
      </c>
    </row>
    <row r="51" spans="8:9" ht="16.5" thickBot="1">
      <c r="H51" s="9"/>
      <c r="I51" s="19"/>
    </row>
    <row r="54" spans="4:7" ht="12.75">
      <c r="D54" s="38" t="s">
        <v>62</v>
      </c>
      <c r="E54" s="38"/>
      <c r="F54" s="38"/>
      <c r="G54" s="38"/>
    </row>
    <row r="55" spans="4:8" ht="13.5" thickBot="1">
      <c r="D55" s="38"/>
      <c r="E55" s="38"/>
      <c r="F55" s="38"/>
      <c r="G55" s="38"/>
      <c r="H55" s="12" t="s">
        <v>68</v>
      </c>
    </row>
    <row r="56" spans="4:9" ht="18" thickBot="1">
      <c r="D56" s="38"/>
      <c r="E56" s="38"/>
      <c r="F56" s="38"/>
      <c r="G56" s="38"/>
      <c r="H56" s="31" t="s">
        <v>27</v>
      </c>
      <c r="I56" s="6" t="s">
        <v>26</v>
      </c>
    </row>
    <row r="57" spans="4:9" ht="16.5" thickBot="1">
      <c r="D57" s="38"/>
      <c r="E57" s="38"/>
      <c r="F57" s="38"/>
      <c r="G57" s="38"/>
      <c r="H57" s="8"/>
      <c r="I57" s="9"/>
    </row>
    <row r="60" ht="13.5" thickBot="1">
      <c r="H60" s="12" t="s">
        <v>28</v>
      </c>
    </row>
    <row r="61" spans="8:9" ht="18" thickBot="1">
      <c r="H61" s="31" t="s">
        <v>27</v>
      </c>
      <c r="I61" s="6" t="s">
        <v>26</v>
      </c>
    </row>
    <row r="62" spans="8:9" ht="16.5" thickBot="1">
      <c r="H62" s="13"/>
      <c r="I62" s="19"/>
    </row>
    <row r="65" spans="4:7" ht="12.75">
      <c r="D65" s="38" t="s">
        <v>63</v>
      </c>
      <c r="E65" s="38"/>
      <c r="F65" s="38"/>
      <c r="G65" s="38"/>
    </row>
    <row r="66" spans="4:8" ht="13.5" thickBot="1">
      <c r="D66" s="38"/>
      <c r="E66" s="38"/>
      <c r="F66" s="38"/>
      <c r="G66" s="38"/>
      <c r="H66" s="12" t="s">
        <v>31</v>
      </c>
    </row>
    <row r="67" spans="4:9" ht="18" thickBot="1">
      <c r="D67" s="38"/>
      <c r="E67" s="38"/>
      <c r="F67" s="38"/>
      <c r="G67" s="38"/>
      <c r="H67" s="31" t="s">
        <v>27</v>
      </c>
      <c r="I67" s="6" t="s">
        <v>26</v>
      </c>
    </row>
    <row r="68" spans="4:9" ht="16.5" thickBot="1">
      <c r="D68" s="38"/>
      <c r="E68" s="38"/>
      <c r="F68" s="38"/>
      <c r="G68" s="38"/>
      <c r="H68" s="8"/>
      <c r="I68" s="9"/>
    </row>
    <row r="71" ht="13.5" thickBot="1">
      <c r="H71" s="12" t="s">
        <v>28</v>
      </c>
    </row>
    <row r="72" spans="8:9" ht="18" thickBot="1">
      <c r="H72" s="31" t="s">
        <v>27</v>
      </c>
      <c r="I72" s="6" t="s">
        <v>26</v>
      </c>
    </row>
    <row r="73" spans="8:9" ht="16.5" thickBot="1">
      <c r="H73" s="13"/>
      <c r="I73" s="19"/>
    </row>
    <row r="75" spans="4:7" ht="12.75">
      <c r="D75" s="38" t="s">
        <v>64</v>
      </c>
      <c r="E75" s="38"/>
      <c r="F75" s="38"/>
      <c r="G75" s="38"/>
    </row>
    <row r="76" spans="4:7" ht="12.75">
      <c r="D76" s="38"/>
      <c r="E76" s="38"/>
      <c r="F76" s="38"/>
      <c r="G76" s="38"/>
    </row>
    <row r="77" spans="4:7" ht="12.75">
      <c r="D77" s="38"/>
      <c r="E77" s="38"/>
      <c r="F77" s="38"/>
      <c r="G77" s="38"/>
    </row>
    <row r="78" spans="4:7" ht="12.75">
      <c r="D78" s="38"/>
      <c r="E78" s="38"/>
      <c r="F78" s="38"/>
      <c r="G78" s="38"/>
    </row>
    <row r="79" ht="13.5" thickBot="1">
      <c r="H79" s="12" t="s">
        <v>28</v>
      </c>
    </row>
    <row r="80" spans="8:9" ht="18" thickBot="1">
      <c r="H80" s="31" t="s">
        <v>27</v>
      </c>
      <c r="I80" s="6" t="s">
        <v>26</v>
      </c>
    </row>
    <row r="81" spans="8:9" ht="16.5" thickBot="1">
      <c r="H81" s="13"/>
      <c r="I81" s="19"/>
    </row>
    <row r="84" ht="13.5" thickBot="1">
      <c r="H84" s="12" t="s">
        <v>65</v>
      </c>
    </row>
    <row r="85" spans="8:9" ht="18" thickBot="1">
      <c r="H85" s="31" t="s">
        <v>27</v>
      </c>
      <c r="I85" s="6" t="s">
        <v>26</v>
      </c>
    </row>
    <row r="86" spans="8:9" ht="16.5" thickBot="1">
      <c r="H86" s="13"/>
      <c r="I86" s="19"/>
    </row>
    <row r="89" ht="13.5" thickBot="1"/>
    <row r="90" spans="8:9" ht="18" thickBot="1">
      <c r="H90" s="31" t="s">
        <v>27</v>
      </c>
      <c r="I90" s="6" t="s">
        <v>26</v>
      </c>
    </row>
    <row r="91" spans="7:10" ht="12.75">
      <c r="G91" s="12" t="s">
        <v>57</v>
      </c>
      <c r="H91" s="7">
        <f>H73+H51+H8</f>
        <v>0</v>
      </c>
      <c r="I91" s="7">
        <f>I81+I62+I27+I21</f>
        <v>0</v>
      </c>
      <c r="J91" s="7">
        <f>H91-I91</f>
        <v>0</v>
      </c>
    </row>
    <row r="94" spans="7:9" ht="12.75">
      <c r="G94" s="12" t="s">
        <v>66</v>
      </c>
      <c r="I94">
        <f>I68+M8</f>
        <v>0</v>
      </c>
    </row>
    <row r="97" spans="7:8" ht="12.75">
      <c r="G97" s="12" t="s">
        <v>67</v>
      </c>
      <c r="H97" s="7">
        <f>H86+H41+H32</f>
        <v>0</v>
      </c>
    </row>
  </sheetData>
  <sheetProtection/>
  <mergeCells count="10">
    <mergeCell ref="D43:G46"/>
    <mergeCell ref="D54:G57"/>
    <mergeCell ref="D65:G68"/>
    <mergeCell ref="D75:G78"/>
    <mergeCell ref="B3:C4"/>
    <mergeCell ref="D7:F9"/>
    <mergeCell ref="D11:F13"/>
    <mergeCell ref="B18:C19"/>
    <mergeCell ref="D24:G26"/>
    <mergeCell ref="D35:G37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2:S97"/>
  <sheetViews>
    <sheetView zoomScale="140" zoomScaleNormal="140" zoomScalePageLayoutView="0" workbookViewId="0" topLeftCell="P7">
      <selection activeCell="I21" sqref="I21"/>
    </sheetView>
  </sheetViews>
  <sheetFormatPr defaultColWidth="8.8515625" defaultRowHeight="12.75"/>
  <cols>
    <col min="1" max="4" width="8.8515625" style="0" customWidth="1"/>
    <col min="5" max="5" width="13.00390625" style="0" customWidth="1"/>
    <col min="6" max="15" width="8.8515625" style="0" customWidth="1"/>
    <col min="16" max="16" width="21.421875" style="0" customWidth="1"/>
    <col min="17" max="17" width="16.140625" style="11" customWidth="1"/>
    <col min="18" max="18" width="18.28125" style="0" customWidth="1"/>
    <col min="19" max="19" width="14.28125" style="11" customWidth="1"/>
  </cols>
  <sheetData>
    <row r="2" spans="4:11" ht="12.75">
      <c r="D2" s="12" t="s">
        <v>101</v>
      </c>
      <c r="K2" s="12" t="s">
        <v>70</v>
      </c>
    </row>
    <row r="3" spans="2:11" ht="15.75" customHeight="1">
      <c r="B3" s="39"/>
      <c r="C3" s="39"/>
      <c r="K3" s="12" t="s">
        <v>71</v>
      </c>
    </row>
    <row r="4" spans="2:3" ht="12.75">
      <c r="B4" s="39"/>
      <c r="C4" s="39"/>
    </row>
    <row r="6" spans="8:12" ht="13.5" thickBot="1">
      <c r="H6" s="12" t="s">
        <v>28</v>
      </c>
      <c r="L6" s="12" t="s">
        <v>31</v>
      </c>
    </row>
    <row r="7" spans="4:19" ht="16.5" customHeight="1" thickBot="1">
      <c r="D7" s="38" t="s">
        <v>41</v>
      </c>
      <c r="E7" s="38"/>
      <c r="F7" s="38"/>
      <c r="H7" s="31" t="s">
        <v>27</v>
      </c>
      <c r="I7" s="6" t="s">
        <v>26</v>
      </c>
      <c r="L7" s="31" t="s">
        <v>27</v>
      </c>
      <c r="M7" s="6" t="s">
        <v>26</v>
      </c>
      <c r="P7" s="16" t="s">
        <v>32</v>
      </c>
      <c r="Q7" s="20"/>
      <c r="R7" s="18" t="s">
        <v>33</v>
      </c>
      <c r="S7" s="23"/>
    </row>
    <row r="8" spans="4:19" ht="12.75" customHeight="1" thickBot="1">
      <c r="D8" s="38"/>
      <c r="E8" s="38"/>
      <c r="F8" s="38"/>
      <c r="H8" s="8">
        <v>12000</v>
      </c>
      <c r="I8" s="9"/>
      <c r="L8" s="8"/>
      <c r="M8" s="9">
        <v>12000</v>
      </c>
      <c r="P8" s="17" t="s">
        <v>34</v>
      </c>
      <c r="Q8" s="21"/>
      <c r="R8" s="14" t="s">
        <v>34</v>
      </c>
      <c r="S8" s="24"/>
    </row>
    <row r="9" spans="4:19" ht="16.5">
      <c r="D9" s="38"/>
      <c r="E9" s="38"/>
      <c r="F9" s="38"/>
      <c r="P9" s="17" t="s">
        <v>44</v>
      </c>
      <c r="Q9" s="26">
        <f>H8-I17-I27+H51-H57+H73-I81</f>
        <v>13000</v>
      </c>
      <c r="R9" s="14" t="s">
        <v>50</v>
      </c>
      <c r="S9" s="25"/>
    </row>
    <row r="10" spans="16:19" ht="16.5">
      <c r="P10" s="17" t="s">
        <v>45</v>
      </c>
      <c r="Q10" s="21"/>
      <c r="R10" s="14" t="s">
        <v>51</v>
      </c>
      <c r="S10" s="25">
        <f>I21+I37-H57</f>
        <v>5500</v>
      </c>
    </row>
    <row r="11" spans="4:19" ht="18" thickBot="1">
      <c r="D11" s="38" t="s">
        <v>42</v>
      </c>
      <c r="E11" s="38"/>
      <c r="F11" s="38"/>
      <c r="H11" s="12" t="s">
        <v>43</v>
      </c>
      <c r="I11" s="12"/>
      <c r="L11" s="12"/>
      <c r="M11" s="12"/>
      <c r="P11" s="17"/>
      <c r="Q11" s="21"/>
      <c r="R11" s="14" t="s">
        <v>52</v>
      </c>
      <c r="S11" s="24"/>
    </row>
    <row r="12" spans="4:19" ht="18" thickBot="1">
      <c r="D12" s="38"/>
      <c r="E12" s="38"/>
      <c r="F12" s="38"/>
      <c r="H12" s="31" t="s">
        <v>27</v>
      </c>
      <c r="I12" s="6" t="s">
        <v>26</v>
      </c>
      <c r="L12" s="5"/>
      <c r="M12" s="6"/>
      <c r="P12" s="17" t="s">
        <v>35</v>
      </c>
      <c r="Q12" s="21"/>
      <c r="R12" s="14" t="s">
        <v>37</v>
      </c>
      <c r="S12" s="24"/>
    </row>
    <row r="13" spans="4:19" ht="27.75" customHeight="1" thickBot="1">
      <c r="D13" s="38"/>
      <c r="E13" s="38"/>
      <c r="F13" s="38"/>
      <c r="H13" s="9">
        <v>5000</v>
      </c>
      <c r="L13" s="8"/>
      <c r="M13" s="9"/>
      <c r="P13" s="17" t="s">
        <v>46</v>
      </c>
      <c r="Q13" s="21"/>
      <c r="R13" s="14" t="s">
        <v>38</v>
      </c>
      <c r="S13" s="24"/>
    </row>
    <row r="14" spans="16:19" ht="16.5">
      <c r="P14" s="17" t="s">
        <v>47</v>
      </c>
      <c r="Q14" s="21"/>
      <c r="R14" s="14" t="s">
        <v>53</v>
      </c>
      <c r="S14" s="25">
        <f>I46</f>
        <v>10000</v>
      </c>
    </row>
    <row r="15" spans="8:19" ht="18" thickBot="1">
      <c r="H15" s="12" t="s">
        <v>28</v>
      </c>
      <c r="P15" s="17"/>
      <c r="Q15" s="21"/>
      <c r="R15" s="14" t="s">
        <v>39</v>
      </c>
      <c r="S15" s="24"/>
    </row>
    <row r="16" spans="8:19" ht="18" thickBot="1">
      <c r="H16" s="31" t="s">
        <v>27</v>
      </c>
      <c r="I16" s="6" t="s">
        <v>26</v>
      </c>
      <c r="P16" s="17" t="s">
        <v>30</v>
      </c>
      <c r="Q16" s="21"/>
      <c r="R16" s="14" t="s">
        <v>40</v>
      </c>
      <c r="S16" s="24"/>
    </row>
    <row r="17" spans="8:19" ht="18" thickBot="1">
      <c r="H17" s="8"/>
      <c r="I17" s="9">
        <v>2500</v>
      </c>
      <c r="P17" s="17"/>
      <c r="Q17" s="21"/>
      <c r="R17" s="14" t="s">
        <v>54</v>
      </c>
      <c r="S17" s="25">
        <f>M8+I68</f>
        <v>17000</v>
      </c>
    </row>
    <row r="18" spans="2:19" ht="16.5">
      <c r="B18" s="39"/>
      <c r="C18" s="39"/>
      <c r="P18" s="17" t="s">
        <v>36</v>
      </c>
      <c r="Q18" s="21"/>
      <c r="R18" s="14" t="s">
        <v>55</v>
      </c>
      <c r="S18" s="24"/>
    </row>
    <row r="19" spans="2:19" ht="18" thickBot="1">
      <c r="B19" s="39"/>
      <c r="C19" s="39"/>
      <c r="H19" s="12" t="s">
        <v>29</v>
      </c>
      <c r="P19" s="17" t="s">
        <v>48</v>
      </c>
      <c r="Q19" s="26">
        <f>H32+H41+I81</f>
        <v>14500</v>
      </c>
      <c r="R19" s="15"/>
      <c r="S19" s="24"/>
    </row>
    <row r="20" spans="8:19" ht="18" thickBot="1">
      <c r="H20" s="31" t="s">
        <v>27</v>
      </c>
      <c r="I20" s="6" t="s">
        <v>26</v>
      </c>
      <c r="P20" s="17" t="s">
        <v>49</v>
      </c>
      <c r="Q20" s="21">
        <f>H13</f>
        <v>5000</v>
      </c>
      <c r="R20" s="15"/>
      <c r="S20" s="24"/>
    </row>
    <row r="21" spans="8:19" ht="16.5" thickBot="1">
      <c r="H21" s="8"/>
      <c r="I21" s="9">
        <v>2500</v>
      </c>
      <c r="P21" s="27"/>
      <c r="Q21" s="21"/>
      <c r="R21" s="29"/>
      <c r="S21" s="24"/>
    </row>
    <row r="22" spans="16:19" ht="13.5" customHeight="1" thickBot="1">
      <c r="P22" s="28"/>
      <c r="Q22" s="22">
        <f>SUM(Q8:Q20)</f>
        <v>32500</v>
      </c>
      <c r="R22" s="30"/>
      <c r="S22" s="22">
        <f>SUM(S8:S20)</f>
        <v>32500</v>
      </c>
    </row>
    <row r="24" spans="4:7" ht="12.75">
      <c r="D24" s="38" t="s">
        <v>56</v>
      </c>
      <c r="E24" s="38"/>
      <c r="F24" s="38"/>
      <c r="G24" s="38"/>
    </row>
    <row r="25" spans="4:8" ht="13.5" thickBot="1">
      <c r="D25" s="38"/>
      <c r="E25" s="38"/>
      <c r="F25" s="38"/>
      <c r="G25" s="38"/>
      <c r="H25" s="12" t="s">
        <v>57</v>
      </c>
    </row>
    <row r="26" spans="4:9" ht="10.5" customHeight="1" thickBot="1">
      <c r="D26" s="38"/>
      <c r="E26" s="38"/>
      <c r="F26" s="38"/>
      <c r="G26" s="38"/>
      <c r="H26" s="31" t="s">
        <v>27</v>
      </c>
      <c r="I26" s="6" t="s">
        <v>26</v>
      </c>
    </row>
    <row r="27" spans="8:9" ht="16.5" thickBot="1">
      <c r="H27" s="19"/>
      <c r="I27" s="8">
        <v>2000</v>
      </c>
    </row>
    <row r="28" ht="12.75">
      <c r="P28" s="7"/>
    </row>
    <row r="30" spans="4:16" ht="13.5" thickBot="1">
      <c r="D30" s="7"/>
      <c r="H30" s="12" t="s">
        <v>58</v>
      </c>
      <c r="P30">
        <f>Q9/S10</f>
        <v>2.3636363636363638</v>
      </c>
    </row>
    <row r="31" spans="8:9" ht="18" thickBot="1">
      <c r="H31" s="31" t="s">
        <v>27</v>
      </c>
      <c r="I31" s="6" t="s">
        <v>26</v>
      </c>
    </row>
    <row r="32" ht="16.5" thickBot="1">
      <c r="H32" s="9">
        <v>2000</v>
      </c>
    </row>
    <row r="33" ht="15.75">
      <c r="C33" s="10"/>
    </row>
    <row r="35" spans="4:8" ht="13.5" thickBot="1">
      <c r="D35" s="38" t="s">
        <v>59</v>
      </c>
      <c r="E35" s="38"/>
      <c r="F35" s="38"/>
      <c r="G35" s="38"/>
      <c r="H35" s="12" t="s">
        <v>68</v>
      </c>
    </row>
    <row r="36" spans="4:9" ht="18" thickBot="1">
      <c r="D36" s="38"/>
      <c r="E36" s="38"/>
      <c r="F36" s="38"/>
      <c r="G36" s="38"/>
      <c r="H36" s="31" t="s">
        <v>27</v>
      </c>
      <c r="I36" s="6" t="s">
        <v>26</v>
      </c>
    </row>
    <row r="37" spans="4:9" ht="18.75" customHeight="1" thickBot="1">
      <c r="D37" s="38"/>
      <c r="E37" s="38"/>
      <c r="F37" s="38"/>
      <c r="G37" s="38"/>
      <c r="H37" s="8"/>
      <c r="I37" s="9">
        <v>4000</v>
      </c>
    </row>
    <row r="39" ht="13.5" thickBot="1">
      <c r="H39" s="12" t="s">
        <v>60</v>
      </c>
    </row>
    <row r="40" spans="8:9" ht="18" thickBot="1">
      <c r="H40" s="31" t="s">
        <v>27</v>
      </c>
      <c r="I40" s="6" t="s">
        <v>26</v>
      </c>
    </row>
    <row r="41" spans="8:9" ht="16.5" thickBot="1">
      <c r="H41" s="8">
        <v>4000</v>
      </c>
      <c r="I41" s="9"/>
    </row>
    <row r="43" spans="4:7" ht="12.75">
      <c r="D43" s="38" t="s">
        <v>61</v>
      </c>
      <c r="E43" s="38"/>
      <c r="F43" s="38"/>
      <c r="G43" s="38"/>
    </row>
    <row r="44" spans="4:8" ht="13.5" thickBot="1">
      <c r="D44" s="38"/>
      <c r="E44" s="38"/>
      <c r="F44" s="38"/>
      <c r="G44" s="38"/>
      <c r="H44" s="12" t="s">
        <v>69</v>
      </c>
    </row>
    <row r="45" spans="4:9" ht="18" thickBot="1">
      <c r="D45" s="38"/>
      <c r="E45" s="38"/>
      <c r="F45" s="38"/>
      <c r="G45" s="38"/>
      <c r="H45" s="31" t="s">
        <v>27</v>
      </c>
      <c r="I45" s="6" t="s">
        <v>26</v>
      </c>
    </row>
    <row r="46" spans="4:9" ht="16.5" thickBot="1">
      <c r="D46" s="38"/>
      <c r="E46" s="38"/>
      <c r="F46" s="38"/>
      <c r="G46" s="38"/>
      <c r="H46" s="19"/>
      <c r="I46" s="8">
        <v>10000</v>
      </c>
    </row>
    <row r="47" ht="15.75">
      <c r="C47" s="10"/>
    </row>
    <row r="48" ht="15.75">
      <c r="C48" s="10"/>
    </row>
    <row r="49" ht="13.5" thickBot="1">
      <c r="H49" s="12" t="s">
        <v>28</v>
      </c>
    </row>
    <row r="50" spans="8:9" ht="18" thickBot="1">
      <c r="H50" s="31" t="s">
        <v>27</v>
      </c>
      <c r="I50" s="6" t="s">
        <v>26</v>
      </c>
    </row>
    <row r="51" spans="8:9" ht="16.5" thickBot="1">
      <c r="H51" s="9">
        <v>10000</v>
      </c>
      <c r="I51" s="19"/>
    </row>
    <row r="54" spans="4:7" ht="12.75">
      <c r="D54" s="38" t="s">
        <v>62</v>
      </c>
      <c r="E54" s="38"/>
      <c r="F54" s="38"/>
      <c r="G54" s="38"/>
    </row>
    <row r="55" spans="4:8" ht="13.5" thickBot="1">
      <c r="D55" s="38"/>
      <c r="E55" s="38"/>
      <c r="F55" s="38"/>
      <c r="G55" s="38"/>
      <c r="H55" s="12" t="s">
        <v>68</v>
      </c>
    </row>
    <row r="56" spans="4:9" ht="18" thickBot="1">
      <c r="D56" s="38"/>
      <c r="E56" s="38"/>
      <c r="F56" s="38"/>
      <c r="G56" s="38"/>
      <c r="H56" s="31" t="s">
        <v>27</v>
      </c>
      <c r="I56" s="6" t="s">
        <v>26</v>
      </c>
    </row>
    <row r="57" spans="4:9" ht="16.5" thickBot="1">
      <c r="D57" s="38"/>
      <c r="E57" s="38"/>
      <c r="F57" s="38"/>
      <c r="G57" s="38"/>
      <c r="H57" s="8">
        <v>1000</v>
      </c>
      <c r="I57" s="9"/>
    </row>
    <row r="60" ht="13.5" thickBot="1">
      <c r="H60" s="12" t="s">
        <v>28</v>
      </c>
    </row>
    <row r="61" spans="8:9" ht="18" thickBot="1">
      <c r="H61" s="31" t="s">
        <v>27</v>
      </c>
      <c r="I61" s="6" t="s">
        <v>26</v>
      </c>
    </row>
    <row r="62" spans="8:9" ht="16.5" thickBot="1">
      <c r="H62" s="13"/>
      <c r="I62" s="19">
        <v>1000</v>
      </c>
    </row>
    <row r="65" spans="4:7" ht="12.75">
      <c r="D65" s="38" t="s">
        <v>63</v>
      </c>
      <c r="E65" s="38"/>
      <c r="F65" s="38"/>
      <c r="G65" s="38"/>
    </row>
    <row r="66" spans="4:8" ht="13.5" thickBot="1">
      <c r="D66" s="38"/>
      <c r="E66" s="38"/>
      <c r="F66" s="38"/>
      <c r="G66" s="38"/>
      <c r="H66" s="12" t="s">
        <v>31</v>
      </c>
    </row>
    <row r="67" spans="4:9" ht="18" thickBot="1">
      <c r="D67" s="38"/>
      <c r="E67" s="38"/>
      <c r="F67" s="38"/>
      <c r="G67" s="38"/>
      <c r="H67" s="31" t="s">
        <v>27</v>
      </c>
      <c r="I67" s="6" t="s">
        <v>26</v>
      </c>
    </row>
    <row r="68" spans="4:9" ht="16.5" thickBot="1">
      <c r="D68" s="38"/>
      <c r="E68" s="38"/>
      <c r="F68" s="38"/>
      <c r="G68" s="38"/>
      <c r="H68" s="8"/>
      <c r="I68" s="9">
        <v>5000</v>
      </c>
    </row>
    <row r="71" ht="13.5" thickBot="1">
      <c r="H71" s="12" t="s">
        <v>28</v>
      </c>
    </row>
    <row r="72" spans="8:9" ht="18" thickBot="1">
      <c r="H72" s="31" t="s">
        <v>27</v>
      </c>
      <c r="I72" s="6" t="s">
        <v>26</v>
      </c>
    </row>
    <row r="73" spans="8:9" ht="16.5" thickBot="1">
      <c r="H73" s="13">
        <v>5000</v>
      </c>
      <c r="I73" s="19"/>
    </row>
    <row r="75" spans="4:7" ht="12.75">
      <c r="D75" s="38" t="s">
        <v>64</v>
      </c>
      <c r="E75" s="38"/>
      <c r="F75" s="38"/>
      <c r="G75" s="38"/>
    </row>
    <row r="76" spans="4:7" ht="12.75">
      <c r="D76" s="38"/>
      <c r="E76" s="38"/>
      <c r="F76" s="38"/>
      <c r="G76" s="38"/>
    </row>
    <row r="77" spans="4:7" ht="12.75">
      <c r="D77" s="38"/>
      <c r="E77" s="38"/>
      <c r="F77" s="38"/>
      <c r="G77" s="38"/>
    </row>
    <row r="78" spans="4:7" ht="12.75">
      <c r="D78" s="38"/>
      <c r="E78" s="38"/>
      <c r="F78" s="38"/>
      <c r="G78" s="38"/>
    </row>
    <row r="79" ht="13.5" thickBot="1">
      <c r="H79" s="12" t="s">
        <v>28</v>
      </c>
    </row>
    <row r="80" spans="8:9" ht="18" thickBot="1">
      <c r="H80" s="31" t="s">
        <v>27</v>
      </c>
      <c r="I80" s="6" t="s">
        <v>26</v>
      </c>
    </row>
    <row r="81" spans="8:9" ht="16.5" thickBot="1">
      <c r="H81" s="13"/>
      <c r="I81" s="19">
        <v>8500</v>
      </c>
    </row>
    <row r="84" ht="13.5" thickBot="1">
      <c r="H84" s="12" t="s">
        <v>65</v>
      </c>
    </row>
    <row r="85" spans="8:9" ht="18" thickBot="1">
      <c r="H85" s="31" t="s">
        <v>27</v>
      </c>
      <c r="I85" s="6" t="s">
        <v>26</v>
      </c>
    </row>
    <row r="86" spans="8:9" ht="16.5" thickBot="1">
      <c r="H86" s="13">
        <v>8500</v>
      </c>
      <c r="I86" s="19"/>
    </row>
    <row r="89" ht="13.5" thickBot="1"/>
    <row r="90" spans="8:9" ht="18" thickBot="1">
      <c r="H90" s="31" t="s">
        <v>27</v>
      </c>
      <c r="I90" s="6" t="s">
        <v>26</v>
      </c>
    </row>
    <row r="91" spans="7:10" ht="12.75">
      <c r="G91" s="12" t="s">
        <v>57</v>
      </c>
      <c r="H91" s="7">
        <f>H73+H51+H8</f>
        <v>27000</v>
      </c>
      <c r="I91" s="7">
        <f>I81+I62+I27+I21</f>
        <v>14000</v>
      </c>
      <c r="J91" s="7">
        <f>H91-I91</f>
        <v>13000</v>
      </c>
    </row>
    <row r="94" spans="7:9" ht="12.75">
      <c r="G94" s="12" t="s">
        <v>66</v>
      </c>
      <c r="I94">
        <f>I68+M8</f>
        <v>17000</v>
      </c>
    </row>
    <row r="97" spans="7:8" ht="12.75">
      <c r="G97" s="12" t="s">
        <v>67</v>
      </c>
      <c r="H97" s="7">
        <f>H86+H41+H32</f>
        <v>14500</v>
      </c>
    </row>
  </sheetData>
  <sheetProtection/>
  <mergeCells count="10">
    <mergeCell ref="D75:G78"/>
    <mergeCell ref="D24:G26"/>
    <mergeCell ref="D35:G37"/>
    <mergeCell ref="D43:G46"/>
    <mergeCell ref="D54:G57"/>
    <mergeCell ref="B3:C4"/>
    <mergeCell ref="B18:C19"/>
    <mergeCell ref="D7:F9"/>
    <mergeCell ref="D11:F13"/>
    <mergeCell ref="D65:G68"/>
  </mergeCells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D5:L32"/>
  <sheetViews>
    <sheetView zoomScalePageLayoutView="0" workbookViewId="0" topLeftCell="C12">
      <selection activeCell="I32" sqref="I32"/>
    </sheetView>
  </sheetViews>
  <sheetFormatPr defaultColWidth="11.421875" defaultRowHeight="12.75"/>
  <sheetData>
    <row r="5" ht="15.75">
      <c r="D5" s="32" t="s">
        <v>72</v>
      </c>
    </row>
    <row r="6" ht="15.75">
      <c r="D6" s="32"/>
    </row>
    <row r="7" ht="15.75">
      <c r="D7" s="32" t="s">
        <v>73</v>
      </c>
    </row>
    <row r="8" ht="15.75">
      <c r="D8" s="32"/>
    </row>
    <row r="9" ht="15.75">
      <c r="D9" s="33" t="s">
        <v>74</v>
      </c>
    </row>
    <row r="10" ht="15.75">
      <c r="D10" s="33" t="s">
        <v>75</v>
      </c>
    </row>
    <row r="11" ht="15.75">
      <c r="D11" s="33" t="s">
        <v>76</v>
      </c>
    </row>
    <row r="12" ht="15.75">
      <c r="D12" s="33" t="s">
        <v>77</v>
      </c>
    </row>
    <row r="13" ht="15.75">
      <c r="D13" s="33" t="s">
        <v>78</v>
      </c>
    </row>
    <row r="14" ht="15.75">
      <c r="D14" s="33" t="s">
        <v>79</v>
      </c>
    </row>
    <row r="15" ht="15.75">
      <c r="D15" s="33" t="s">
        <v>80</v>
      </c>
    </row>
    <row r="16" ht="15.75">
      <c r="D16" s="33" t="s">
        <v>81</v>
      </c>
    </row>
    <row r="17" ht="15.75">
      <c r="D17" s="33" t="s">
        <v>82</v>
      </c>
    </row>
    <row r="18" ht="15.75">
      <c r="D18" s="33" t="s">
        <v>83</v>
      </c>
    </row>
    <row r="19" ht="15.75">
      <c r="D19" s="32"/>
    </row>
    <row r="20" ht="15.75">
      <c r="D20" s="32" t="s">
        <v>84</v>
      </c>
    </row>
    <row r="21" ht="15.75">
      <c r="D21" s="32" t="s">
        <v>85</v>
      </c>
    </row>
    <row r="22" ht="15.75">
      <c r="D22" s="32" t="s">
        <v>86</v>
      </c>
    </row>
    <row r="23" ht="15.75">
      <c r="D23" s="32" t="s">
        <v>87</v>
      </c>
    </row>
    <row r="24" ht="15.75">
      <c r="D24" s="32" t="s">
        <v>88</v>
      </c>
    </row>
    <row r="25" ht="15.75">
      <c r="D25" s="32"/>
    </row>
    <row r="26" ht="15.75">
      <c r="D26" s="32"/>
    </row>
    <row r="32" ht="12.75">
      <c r="L32" s="12" t="s">
        <v>89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REINALDO PACHECO DA COSTA</dc:creator>
  <cp:keywords/>
  <dc:description/>
  <cp:lastModifiedBy>Microsoft Office User</cp:lastModifiedBy>
  <cp:lastPrinted>2001-03-21T00:21:46Z</cp:lastPrinted>
  <dcterms:created xsi:type="dcterms:W3CDTF">2001-03-21T00:09:27Z</dcterms:created>
  <dcterms:modified xsi:type="dcterms:W3CDTF">2020-05-27T14:27:36Z</dcterms:modified>
  <cp:category/>
  <cp:version/>
  <cp:contentType/>
  <cp:contentStatus/>
</cp:coreProperties>
</file>