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 (TERRAFIRMA)\Documents\poli\Introduçao Eng. naval\2020\"/>
    </mc:Choice>
  </mc:AlternateContent>
  <xr:revisionPtr revIDLastSave="0" documentId="8_{36747B87-FB40-496E-81C8-1CBE31251654}" xr6:coauthVersionLast="45" xr6:coauthVersionMax="45" xr10:uidLastSave="{00000000-0000-0000-0000-000000000000}"/>
  <bookViews>
    <workbookView xWindow="-120" yWindow="-120" windowWidth="20730" windowHeight="11310" xr2:uid="{FE0509AB-1CE1-414C-9C4E-DB68B07D300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E15" i="1"/>
  <c r="E16" i="1"/>
  <c r="E17" i="1"/>
  <c r="E18" i="1"/>
  <c r="E19" i="1"/>
  <c r="E20" i="1"/>
  <c r="E21" i="1"/>
  <c r="E22" i="1"/>
  <c r="E23" i="1"/>
  <c r="E24" i="1"/>
  <c r="E14" i="1"/>
  <c r="B15" i="1"/>
  <c r="D15" i="1" s="1"/>
  <c r="G15" i="1" s="1"/>
  <c r="B16" i="1"/>
  <c r="C16" i="1" s="1"/>
  <c r="H16" i="1" s="1"/>
  <c r="B17" i="1"/>
  <c r="C17" i="1" s="1"/>
  <c r="H17" i="1" s="1"/>
  <c r="B18" i="1"/>
  <c r="C18" i="1" s="1"/>
  <c r="H18" i="1" s="1"/>
  <c r="B19" i="1"/>
  <c r="C19" i="1" s="1"/>
  <c r="H19" i="1" s="1"/>
  <c r="B20" i="1"/>
  <c r="C20" i="1" s="1"/>
  <c r="H20" i="1" s="1"/>
  <c r="B21" i="1"/>
  <c r="C21" i="1" s="1"/>
  <c r="H21" i="1" s="1"/>
  <c r="B22" i="1"/>
  <c r="D22" i="1" s="1"/>
  <c r="G22" i="1" s="1"/>
  <c r="B23" i="1"/>
  <c r="D23" i="1" s="1"/>
  <c r="G23" i="1" s="1"/>
  <c r="B24" i="1"/>
  <c r="D24" i="1" s="1"/>
  <c r="G24" i="1" s="1"/>
  <c r="B14" i="1"/>
  <c r="C14" i="1" s="1"/>
  <c r="H14" i="1" s="1"/>
  <c r="D21" i="1" l="1"/>
  <c r="G21" i="1" s="1"/>
  <c r="F24" i="1"/>
  <c r="F16" i="1"/>
  <c r="D17" i="1"/>
  <c r="G17" i="1" s="1"/>
  <c r="D16" i="1"/>
  <c r="G16" i="1" s="1"/>
  <c r="D19" i="1"/>
  <c r="G19" i="1" s="1"/>
  <c r="F19" i="1"/>
  <c r="I19" i="1" s="1"/>
  <c r="F14" i="1"/>
  <c r="D18" i="1"/>
  <c r="G18" i="1" s="1"/>
  <c r="D20" i="1"/>
  <c r="G20" i="1" s="1"/>
  <c r="F21" i="1"/>
  <c r="I21" i="1" s="1"/>
  <c r="D14" i="1"/>
  <c r="G14" i="1" s="1"/>
  <c r="C24" i="1"/>
  <c r="H24" i="1" s="1"/>
  <c r="F20" i="1"/>
  <c r="C23" i="1"/>
  <c r="H23" i="1" s="1"/>
  <c r="C15" i="1"/>
  <c r="H15" i="1" s="1"/>
  <c r="F15" i="1"/>
  <c r="C22" i="1"/>
  <c r="H22" i="1" s="1"/>
  <c r="F23" i="1"/>
  <c r="F18" i="1"/>
  <c r="F22" i="1"/>
  <c r="F17" i="1"/>
  <c r="I16" i="1" l="1"/>
  <c r="I18" i="1"/>
  <c r="I17" i="1"/>
  <c r="I24" i="1"/>
  <c r="I20" i="1"/>
  <c r="I14" i="1"/>
  <c r="I22" i="1"/>
  <c r="I23" i="1"/>
  <c r="I15" i="1"/>
</calcChain>
</file>

<file path=xl/sharedStrings.xml><?xml version="1.0" encoding="utf-8"?>
<sst xmlns="http://schemas.openxmlformats.org/spreadsheetml/2006/main" count="29" uniqueCount="26">
  <si>
    <t>1)      Determine a condição de estabilidade de uma chata de L=20m, B=4m, D=5m  que tem deslocamento e KG vazio respectivamente de 16t e 0.7m, em função da quantidade e do peso específico da carga a granel a ser carregada. Trace curvas de GM pelo volume da carga para três densidades (0,5t/m3; 1t/m3 e 3t/m3).</t>
  </si>
  <si>
    <t>Deslocamento</t>
  </si>
  <si>
    <t>L</t>
  </si>
  <si>
    <t>B</t>
  </si>
  <si>
    <t>D</t>
  </si>
  <si>
    <t>altura da carga</t>
  </si>
  <si>
    <t>quantidade de carga</t>
  </si>
  <si>
    <r>
      <rPr>
        <sz val="11"/>
        <color theme="1"/>
        <rFont val="Symbol"/>
        <family val="1"/>
        <charset val="2"/>
      </rPr>
      <t xml:space="preserve">g </t>
    </r>
    <r>
      <rPr>
        <sz val="11"/>
        <color theme="1"/>
        <rFont val="Arial"/>
        <family val="2"/>
      </rPr>
      <t>carga</t>
    </r>
  </si>
  <si>
    <t>KG carga</t>
  </si>
  <si>
    <t>KG total</t>
  </si>
  <si>
    <t>Peso leve</t>
  </si>
  <si>
    <t>H calado</t>
  </si>
  <si>
    <t>KB</t>
  </si>
  <si>
    <t>BM</t>
  </si>
  <si>
    <t>m4</t>
  </si>
  <si>
    <t>GM=KB+ BM-KG</t>
  </si>
  <si>
    <t>I/nabla</t>
  </si>
  <si>
    <t>H/2</t>
  </si>
  <si>
    <t>GM</t>
  </si>
  <si>
    <t>Resposta: A condição de estabilidade é dada pelo sinal do GM. Notamos que quanto maior a quantidade de carga, menor é o GM, o que deve orientar maiores periodos de roll, até o instante em que GM=0. Quando a carga tem densidade 0,5t/m3 a chata perde estabilidade com quantidades de carga acima de 4m de altura</t>
  </si>
  <si>
    <t>KGleve</t>
  </si>
  <si>
    <t>m</t>
  </si>
  <si>
    <t>t/m3</t>
  </si>
  <si>
    <r>
      <t>Momento Inercia linha dágua L.B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/12</t>
    </r>
  </si>
  <si>
    <t>t</t>
  </si>
  <si>
    <r>
      <rPr>
        <b/>
        <sz val="11"/>
        <color theme="1"/>
        <rFont val="Symbol"/>
        <family val="1"/>
        <charset val="2"/>
      </rPr>
      <t xml:space="preserve">g </t>
    </r>
    <r>
      <rPr>
        <b/>
        <sz val="11"/>
        <color theme="1"/>
        <rFont val="Arial"/>
        <family val="2"/>
      </rPr>
      <t>carga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</si>
</sst>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theme="1"/>
      <name val="Arial"/>
      <family val="2"/>
    </font>
    <font>
      <sz val="11"/>
      <color theme="1"/>
      <name val="Calibri"/>
      <family val="1"/>
      <charset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Calibri"/>
      <family val="1"/>
      <charset val="2"/>
    </font>
    <font>
      <b/>
      <sz val="11"/>
      <color theme="1"/>
      <name val="Symbol"/>
      <family val="1"/>
      <charset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/>
    <xf numFmtId="43" fontId="0" fillId="0" borderId="0" xfId="1" applyFont="1"/>
    <xf numFmtId="0" fontId="8" fillId="0" borderId="0" xfId="0" applyFont="1" applyAlignment="1">
      <alignment wrapText="1"/>
    </xf>
    <xf numFmtId="0" fontId="7" fillId="0" borderId="2" xfId="0" applyFont="1" applyBorder="1" applyAlignme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/>
    <xf numFmtId="0" fontId="12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9" fontId="2" fillId="0" borderId="0" xfId="1" applyNumberFormat="1" applyFont="1"/>
    <xf numFmtId="39" fontId="15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19F72-AE1C-4998-B0AA-F1BAC47E1648}">
  <dimension ref="A1:M24"/>
  <sheetViews>
    <sheetView tabSelected="1" topLeftCell="A8" zoomScale="103" workbookViewId="0">
      <selection activeCell="K9" sqref="K9"/>
    </sheetView>
  </sheetViews>
  <sheetFormatPr defaultRowHeight="15"/>
  <sheetData>
    <row r="1" spans="1:13" ht="15.75" customHeight="1">
      <c r="A1" s="9" t="s">
        <v>0</v>
      </c>
      <c r="B1" s="9"/>
      <c r="C1" s="9"/>
      <c r="D1" s="9"/>
      <c r="E1" s="9"/>
      <c r="F1" s="9"/>
      <c r="G1" s="9"/>
      <c r="H1" s="10" t="s">
        <v>19</v>
      </c>
      <c r="I1" s="10"/>
      <c r="J1" s="10"/>
      <c r="K1" s="10"/>
      <c r="L1" s="10"/>
      <c r="M1" s="10"/>
    </row>
    <row r="2" spans="1:13">
      <c r="A2" s="9"/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</row>
    <row r="3" spans="1:13">
      <c r="A3" s="9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</row>
    <row r="4" spans="1:13" ht="15" customHeight="1" thickBot="1">
      <c r="A4" s="3"/>
      <c r="B4" s="3"/>
      <c r="C4" s="3"/>
      <c r="D4" s="3"/>
      <c r="E4" s="3"/>
      <c r="F4" s="3"/>
      <c r="G4" s="3"/>
    </row>
    <row r="5" spans="1:13" ht="15" customHeight="1">
      <c r="A5" s="2" t="s">
        <v>2</v>
      </c>
      <c r="B5" s="2">
        <v>20</v>
      </c>
      <c r="C5" s="2" t="s">
        <v>21</v>
      </c>
      <c r="D5" s="2" t="s">
        <v>4</v>
      </c>
      <c r="E5" s="2">
        <v>5</v>
      </c>
      <c r="F5" s="2" t="s">
        <v>21</v>
      </c>
      <c r="H5" s="7" t="s">
        <v>7</v>
      </c>
      <c r="I5">
        <v>1.5</v>
      </c>
      <c r="J5" s="2" t="s">
        <v>22</v>
      </c>
    </row>
    <row r="6" spans="1:13" ht="15" customHeight="1">
      <c r="A6" s="2" t="s">
        <v>3</v>
      </c>
      <c r="B6" s="2">
        <v>4</v>
      </c>
      <c r="C6" s="2" t="s">
        <v>21</v>
      </c>
      <c r="D6" s="3" t="s">
        <v>20</v>
      </c>
      <c r="E6">
        <v>0.7</v>
      </c>
      <c r="F6" s="2" t="s">
        <v>21</v>
      </c>
      <c r="G6" s="1" t="s">
        <v>23</v>
      </c>
      <c r="H6" s="1"/>
      <c r="I6">
        <f>B5*B6^3/12</f>
        <v>106.66666666666667</v>
      </c>
      <c r="J6" t="s">
        <v>14</v>
      </c>
    </row>
    <row r="7" spans="1:13" ht="15.75">
      <c r="D7" t="s">
        <v>10</v>
      </c>
      <c r="E7">
        <v>16</v>
      </c>
      <c r="F7" s="2" t="s">
        <v>24</v>
      </c>
      <c r="G7" s="1"/>
      <c r="H7" s="1"/>
    </row>
    <row r="11" spans="1:13" ht="36" customHeight="1" thickBot="1">
      <c r="A11" s="6" t="s">
        <v>5</v>
      </c>
      <c r="B11" s="6" t="s">
        <v>6</v>
      </c>
      <c r="C11" s="6" t="s">
        <v>1</v>
      </c>
      <c r="D11" s="6" t="s">
        <v>11</v>
      </c>
      <c r="E11" s="6" t="s">
        <v>8</v>
      </c>
      <c r="F11" s="6" t="s">
        <v>9</v>
      </c>
      <c r="G11" s="6" t="s">
        <v>12</v>
      </c>
      <c r="H11" s="6" t="s">
        <v>13</v>
      </c>
      <c r="I11" s="6" t="s">
        <v>15</v>
      </c>
      <c r="K11" s="8" t="s">
        <v>18</v>
      </c>
      <c r="L11" s="8"/>
      <c r="M11" s="8"/>
    </row>
    <row r="12" spans="1:13">
      <c r="E12" s="4"/>
      <c r="F12" s="4"/>
      <c r="G12" t="s">
        <v>17</v>
      </c>
      <c r="H12" t="s">
        <v>16</v>
      </c>
      <c r="K12" s="11"/>
      <c r="L12" s="12" t="s">
        <v>25</v>
      </c>
      <c r="M12" s="13"/>
    </row>
    <row r="13" spans="1:13" ht="15.75" thickBot="1">
      <c r="K13" s="14">
        <v>0.5</v>
      </c>
      <c r="L13" s="15">
        <v>1</v>
      </c>
      <c r="M13" s="16">
        <v>1.5</v>
      </c>
    </row>
    <row r="14" spans="1:13">
      <c r="A14" s="5">
        <v>0</v>
      </c>
      <c r="B14" s="5">
        <f>$B$5*$B$6*A14*$I$5</f>
        <v>0</v>
      </c>
      <c r="C14" s="5">
        <f>B14+$E$7</f>
        <v>16</v>
      </c>
      <c r="D14" s="5">
        <f>($E$7+B14)/$B$5/$B$6</f>
        <v>0.2</v>
      </c>
      <c r="E14" s="5">
        <f>A14/2</f>
        <v>0</v>
      </c>
      <c r="F14" s="5">
        <f>(B14*E14+$E$6*$E$7)/($E$7+B14)</f>
        <v>0.7</v>
      </c>
      <c r="G14" s="5">
        <f>D14/2</f>
        <v>0.1</v>
      </c>
      <c r="H14" s="5">
        <f>$I$6/C14</f>
        <v>6.666666666666667</v>
      </c>
      <c r="I14" s="5">
        <f>G14+H14-F14</f>
        <v>6.0666666666666664</v>
      </c>
      <c r="K14" s="17">
        <v>6.0666666666666664</v>
      </c>
      <c r="L14" s="17">
        <v>6.0666666666666664</v>
      </c>
      <c r="M14" s="17">
        <v>6.0666666666666664</v>
      </c>
    </row>
    <row r="15" spans="1:13">
      <c r="A15" s="5">
        <v>0.5</v>
      </c>
      <c r="B15" s="5">
        <f>$B$5*$B$6*A15*$I$5</f>
        <v>60</v>
      </c>
      <c r="C15" s="5">
        <f>B15+$E$7</f>
        <v>76</v>
      </c>
      <c r="D15" s="5">
        <f>($E$7+B15)/$B$5/$B$6</f>
        <v>0.95</v>
      </c>
      <c r="E15" s="5">
        <f>A15/2</f>
        <v>0.25</v>
      </c>
      <c r="F15" s="5">
        <f>(B15*E15+$E$6*$E$7)/($E$7+B15)</f>
        <v>0.34473684210526317</v>
      </c>
      <c r="G15" s="5">
        <f t="shared" ref="G15:G24" si="0">D15/2</f>
        <v>0.47499999999999998</v>
      </c>
      <c r="H15" s="5">
        <f>$I$6/C15</f>
        <v>1.4035087719298247</v>
      </c>
      <c r="I15" s="5">
        <f t="shared" ref="I15:K24" si="1">G15+H15-F15</f>
        <v>1.5337719298245613</v>
      </c>
      <c r="K15" s="17">
        <v>2.7379629629629632</v>
      </c>
      <c r="L15" s="17">
        <v>1.8761904761904762</v>
      </c>
      <c r="M15" s="17">
        <v>1.5337719298245613</v>
      </c>
    </row>
    <row r="16" spans="1:13">
      <c r="A16" s="5">
        <v>1</v>
      </c>
      <c r="B16" s="5">
        <f>$B$5*$B$6*A16*$I$5</f>
        <v>120</v>
      </c>
      <c r="C16" s="5">
        <f>B16+$E$7</f>
        <v>136</v>
      </c>
      <c r="D16" s="5">
        <f>($E$7+B16)/$B$5/$B$6</f>
        <v>1.7</v>
      </c>
      <c r="E16" s="5">
        <f>A16/2</f>
        <v>0.5</v>
      </c>
      <c r="F16" s="5">
        <f>(B16*E16+$E$6*$E$7)/($E$7+B16)</f>
        <v>0.52352941176470591</v>
      </c>
      <c r="G16" s="5">
        <f t="shared" si="0"/>
        <v>0.85</v>
      </c>
      <c r="H16" s="5">
        <f>$I$6/C16</f>
        <v>0.78431372549019607</v>
      </c>
      <c r="I16" s="5">
        <f t="shared" si="1"/>
        <v>1.1107843137254902</v>
      </c>
      <c r="K16" s="17">
        <v>1.6976190476190476</v>
      </c>
      <c r="L16" s="17">
        <v>1.177777777777778</v>
      </c>
      <c r="M16" s="17">
        <v>1.1107843137254902</v>
      </c>
    </row>
    <row r="17" spans="1:13">
      <c r="A17" s="5">
        <v>1.5</v>
      </c>
      <c r="B17" s="5">
        <f>$B$5*$B$6*A17*$I$5</f>
        <v>180</v>
      </c>
      <c r="C17" s="5">
        <f>B17+$E$7</f>
        <v>196</v>
      </c>
      <c r="D17" s="5">
        <f>($E$7+B17)/$B$5/$B$6</f>
        <v>2.4500000000000002</v>
      </c>
      <c r="E17" s="5">
        <f>A17/2</f>
        <v>0.75</v>
      </c>
      <c r="F17" s="5">
        <f>(B17*E17+$E$6*$E$7)/($E$7+B17)</f>
        <v>0.74591836734693873</v>
      </c>
      <c r="G17" s="5">
        <f t="shared" si="0"/>
        <v>1.2250000000000001</v>
      </c>
      <c r="H17" s="5">
        <f>$I$6/C17</f>
        <v>0.54421768707482998</v>
      </c>
      <c r="I17" s="5">
        <f t="shared" si="1"/>
        <v>1.0232993197278915</v>
      </c>
      <c r="K17" s="17">
        <v>1.1390350877192983</v>
      </c>
      <c r="L17" s="17">
        <v>0.8901960784313725</v>
      </c>
      <c r="M17" s="17">
        <v>1.0232993197278915</v>
      </c>
    </row>
    <row r="18" spans="1:13">
      <c r="A18" s="5">
        <v>2</v>
      </c>
      <c r="B18" s="5">
        <f>$B$5*$B$6*A18*$I$5</f>
        <v>240</v>
      </c>
      <c r="C18" s="5">
        <f>B18+$E$7</f>
        <v>256</v>
      </c>
      <c r="D18" s="5">
        <f>($E$7+B18)/$B$5/$B$6</f>
        <v>3.2</v>
      </c>
      <c r="E18" s="5">
        <f>A18/2</f>
        <v>1</v>
      </c>
      <c r="F18" s="5">
        <f>(B18*E18+$E$6*$E$7)/($E$7+B18)</f>
        <v>0.98124999999999996</v>
      </c>
      <c r="G18" s="5">
        <f t="shared" si="0"/>
        <v>1.6</v>
      </c>
      <c r="H18" s="5">
        <f>$I$6/C18</f>
        <v>0.41666666666666669</v>
      </c>
      <c r="I18" s="5">
        <f t="shared" si="1"/>
        <v>1.0354166666666667</v>
      </c>
      <c r="K18" s="17">
        <v>0.76111111111111118</v>
      </c>
      <c r="L18" s="17">
        <v>0.73333333333333339</v>
      </c>
      <c r="M18" s="17">
        <v>1.0354166666666667</v>
      </c>
    </row>
    <row r="19" spans="1:13">
      <c r="A19" s="5">
        <v>2.5</v>
      </c>
      <c r="B19" s="5">
        <f>$B$5*$B$6*A19*$I$5</f>
        <v>300</v>
      </c>
      <c r="C19" s="5">
        <f>B19+$E$7</f>
        <v>316</v>
      </c>
      <c r="D19" s="5">
        <f>($E$7+B19)/$B$5/$B$6</f>
        <v>3.95</v>
      </c>
      <c r="E19" s="5">
        <f>A19/2</f>
        <v>1.25</v>
      </c>
      <c r="F19" s="5">
        <f>(B19*E19+$E$6*$E$7)/($E$7+B19)</f>
        <v>1.2221518987341773</v>
      </c>
      <c r="G19" s="5">
        <f t="shared" si="0"/>
        <v>1.9750000000000001</v>
      </c>
      <c r="H19" s="5">
        <f>$I$6/C19</f>
        <v>0.3375527426160338</v>
      </c>
      <c r="I19" s="5">
        <f t="shared" si="1"/>
        <v>1.0904008438818564</v>
      </c>
      <c r="K19" s="17">
        <v>0.47040229885057472</v>
      </c>
      <c r="L19" s="17">
        <v>0.63456790123456797</v>
      </c>
      <c r="M19" s="17">
        <v>1.0904008438818564</v>
      </c>
    </row>
    <row r="20" spans="1:13">
      <c r="A20" s="5">
        <v>3</v>
      </c>
      <c r="B20" s="5">
        <f>$B$5*$B$6*A20*$I$5</f>
        <v>360</v>
      </c>
      <c r="C20" s="5">
        <f>B20+$E$7</f>
        <v>376</v>
      </c>
      <c r="D20" s="5">
        <f>($E$7+B20)/$B$5/$B$6</f>
        <v>4.7</v>
      </c>
      <c r="E20" s="5">
        <f>A20/2</f>
        <v>1.5</v>
      </c>
      <c r="F20" s="5">
        <f>(B20*E20+$E$6*$E$7)/($E$7+B20)</f>
        <v>1.4659574468085108</v>
      </c>
      <c r="G20" s="5">
        <f t="shared" si="0"/>
        <v>2.35</v>
      </c>
      <c r="H20" s="5">
        <f>$I$6/C20</f>
        <v>0.28368794326241137</v>
      </c>
      <c r="I20" s="5">
        <f t="shared" si="1"/>
        <v>1.1677304964539006</v>
      </c>
      <c r="K20" s="17">
        <v>0.22843137254901968</v>
      </c>
      <c r="L20" s="17">
        <v>0.56666666666666665</v>
      </c>
      <c r="M20" s="17">
        <v>1.1677304964539006</v>
      </c>
    </row>
    <row r="21" spans="1:13">
      <c r="A21" s="5">
        <v>3.5</v>
      </c>
      <c r="B21" s="5">
        <f>$B$5*$B$6*A21*$I$5</f>
        <v>420</v>
      </c>
      <c r="C21" s="5">
        <f>B21+$E$7</f>
        <v>436</v>
      </c>
      <c r="D21" s="5">
        <f>($E$7+B21)/$B$5/$B$6</f>
        <v>5.45</v>
      </c>
      <c r="E21" s="5">
        <f>A21/2</f>
        <v>1.75</v>
      </c>
      <c r="F21" s="5">
        <f>(B21*E21+$E$6*$E$7)/($E$7+B21)</f>
        <v>1.7114678899082569</v>
      </c>
      <c r="G21" s="5">
        <f t="shared" si="0"/>
        <v>2.7250000000000001</v>
      </c>
      <c r="H21" s="5">
        <f>$I$6/C21</f>
        <v>0.24464831804281348</v>
      </c>
      <c r="I21" s="5">
        <f t="shared" si="1"/>
        <v>1.2581804281345568</v>
      </c>
      <c r="K21" s="17">
        <v>1.6452991452991395E-2</v>
      </c>
      <c r="L21" s="17">
        <v>0.51711711711711716</v>
      </c>
      <c r="M21" s="17">
        <v>1.2581804281345568</v>
      </c>
    </row>
    <row r="22" spans="1:13">
      <c r="A22" s="5">
        <v>4</v>
      </c>
      <c r="B22" s="5">
        <f>$B$5*$B$6*A22*$I$5</f>
        <v>480</v>
      </c>
      <c r="C22" s="5">
        <f>B22+$E$7</f>
        <v>496</v>
      </c>
      <c r="D22" s="5">
        <f>($E$7+B22)/$B$5/$B$6</f>
        <v>6.2</v>
      </c>
      <c r="E22" s="5">
        <f>A22/2</f>
        <v>2</v>
      </c>
      <c r="F22" s="5">
        <f>(B22*E22+$E$6*$E$7)/($E$7+B22)</f>
        <v>1.9580645161290324</v>
      </c>
      <c r="G22" s="5">
        <f t="shared" si="0"/>
        <v>3.1</v>
      </c>
      <c r="H22" s="5">
        <f>$I$6/C22</f>
        <v>0.21505376344086022</v>
      </c>
      <c r="I22" s="5">
        <f t="shared" si="1"/>
        <v>1.3569892473118277</v>
      </c>
      <c r="K22" s="18">
        <v>-0.17575757575757578</v>
      </c>
      <c r="L22" s="17">
        <v>0.47936507936507944</v>
      </c>
      <c r="M22" s="17">
        <v>1.3569892473118277</v>
      </c>
    </row>
    <row r="23" spans="1:13">
      <c r="A23" s="5">
        <v>4.5</v>
      </c>
      <c r="B23" s="5">
        <f>$B$5*$B$6*A23*$I$5</f>
        <v>540</v>
      </c>
      <c r="C23" s="5">
        <f>B23+$E$7</f>
        <v>556</v>
      </c>
      <c r="D23" s="5">
        <f>($E$7+B23)/$B$5/$B$6</f>
        <v>6.95</v>
      </c>
      <c r="E23" s="5">
        <f>A23/2</f>
        <v>2.25</v>
      </c>
      <c r="F23" s="5">
        <f>(B23*E23+$E$6*$E$7)/($E$7+B23)</f>
        <v>2.2053956834532373</v>
      </c>
      <c r="G23" s="5">
        <f t="shared" si="0"/>
        <v>3.4750000000000001</v>
      </c>
      <c r="H23" s="5">
        <f>$I$6/C23</f>
        <v>0.19184652278177458</v>
      </c>
      <c r="I23" s="5">
        <f t="shared" si="1"/>
        <v>1.4614508393285375</v>
      </c>
      <c r="K23" s="18">
        <v>-0.35425170068027168</v>
      </c>
      <c r="L23" s="17">
        <v>0.44964539007092208</v>
      </c>
      <c r="M23" s="17">
        <v>1.4614508393285375</v>
      </c>
    </row>
    <row r="24" spans="1:13">
      <c r="A24" s="5">
        <v>5</v>
      </c>
      <c r="B24" s="5">
        <f>$B$5*$B$6*A24*$I$5</f>
        <v>600</v>
      </c>
      <c r="C24" s="5">
        <f>B24+$E$7</f>
        <v>616</v>
      </c>
      <c r="D24" s="5">
        <f>($E$7+B24)/$B$5/$B$6</f>
        <v>7.7</v>
      </c>
      <c r="E24" s="5">
        <f>A24/2</f>
        <v>2.5</v>
      </c>
      <c r="F24" s="5">
        <f>(B24*E24+$E$6*$E$7)/($E$7+B24)</f>
        <v>2.4532467532467535</v>
      </c>
      <c r="G24" s="5">
        <f t="shared" si="0"/>
        <v>3.85</v>
      </c>
      <c r="H24" s="5">
        <f>$I$6/C24</f>
        <v>0.17316017316017318</v>
      </c>
      <c r="I24" s="5">
        <f t="shared" si="1"/>
        <v>1.5699134199134197</v>
      </c>
      <c r="K24" s="18">
        <v>-0.52283950617283947</v>
      </c>
      <c r="L24" s="17">
        <v>0.42564102564102546</v>
      </c>
      <c r="M24" s="17">
        <v>1.5699134199134197</v>
      </c>
    </row>
  </sheetData>
  <mergeCells count="4">
    <mergeCell ref="A1:G3"/>
    <mergeCell ref="K11:M11"/>
    <mergeCell ref="H1:M3"/>
    <mergeCell ref="G6:H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Pinto</dc:creator>
  <cp:lastModifiedBy>Marcos Pinto</cp:lastModifiedBy>
  <dcterms:created xsi:type="dcterms:W3CDTF">2020-04-19T20:28:08Z</dcterms:created>
  <dcterms:modified xsi:type="dcterms:W3CDTF">2020-04-19T21:36:57Z</dcterms:modified>
</cp:coreProperties>
</file>