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80" windowHeight="11640" activeTab="3"/>
  </bookViews>
  <sheets>
    <sheet name="Spreadsheet 5.1" sheetId="1" r:id="rId1"/>
    <sheet name="Spreadsheet 5.2" sheetId="2" r:id="rId2"/>
    <sheet name="Table 5.1" sheetId="3" r:id="rId3"/>
    <sheet name="Table 5.2" sheetId="4" r:id="rId4"/>
  </sheets>
  <externalReferences>
    <externalReference r:id="rId7"/>
    <externalReference r:id="rId8"/>
  </externalReferences>
  <definedNames>
    <definedName name="_xlnm.Print_Area" localSheetId="0">'Spreadsheet 5.1'!$A$1:$I$18</definedName>
    <definedName name="_xlnm.Print_Area" localSheetId="1">'Spreadsheet 5.2'!$A$1:$F$15</definedName>
  </definedNames>
  <calcPr fullCalcOnLoad="1"/>
</workbook>
</file>

<file path=xl/sharedStrings.xml><?xml version="1.0" encoding="utf-8"?>
<sst xmlns="http://schemas.openxmlformats.org/spreadsheetml/2006/main" count="113" uniqueCount="92">
  <si>
    <t>Rates of return expressed as decimals</t>
  </si>
  <si>
    <t xml:space="preserve">              Purchase Price =</t>
  </si>
  <si>
    <t xml:space="preserve">T-bill Rate = </t>
  </si>
  <si>
    <t>Squared</t>
  </si>
  <si>
    <t>State of the</t>
  </si>
  <si>
    <t>Year-end</t>
  </si>
  <si>
    <t>Cash</t>
  </si>
  <si>
    <t>Deviations</t>
  </si>
  <si>
    <t>Excess</t>
  </si>
  <si>
    <t>Economy</t>
  </si>
  <si>
    <t>Probability</t>
  </si>
  <si>
    <t>Price</t>
  </si>
  <si>
    <t>Dividends</t>
  </si>
  <si>
    <t>HPR</t>
  </si>
  <si>
    <t>from Mean</t>
  </si>
  <si>
    <t>Returns</t>
  </si>
  <si>
    <t>Expected Value (mean)</t>
  </si>
  <si>
    <t>Standard Deviation of HPR</t>
  </si>
  <si>
    <t>Risk Premium</t>
  </si>
  <si>
    <t>Standard Deviation of Excess Return</t>
  </si>
  <si>
    <t xml:space="preserve">Spreadsheet 5.1:  Distribution of HPR on the Stock Index Fund  </t>
  </si>
  <si>
    <t>Crash</t>
  </si>
  <si>
    <t>Excellent</t>
  </si>
  <si>
    <t>Good</t>
  </si>
  <si>
    <t>Poor</t>
  </si>
  <si>
    <t>Variance of HPR</t>
  </si>
  <si>
    <t>SUMPRODUCT(b9:b12,e9:e12) =</t>
  </si>
  <si>
    <t>SUMPRODUCT(b9:b12,h9:h12) =</t>
  </si>
  <si>
    <t>SQRT(E15) =</t>
  </si>
  <si>
    <t>SUMPRODUCT(b9:b12,g9:g12)=</t>
  </si>
  <si>
    <t>SQRT(SUMPRODUCT(b9:b12,i9:i12)) =</t>
  </si>
  <si>
    <t>Spreadsheet 5.2:  Time Series of HPR for the S&amp;P 500</t>
  </si>
  <si>
    <t>Implicitly Assumed</t>
  </si>
  <si>
    <t>Gross HPR =</t>
  </si>
  <si>
    <t>Wealth</t>
  </si>
  <si>
    <t>Period</t>
  </si>
  <si>
    <t>Probability = 1/5</t>
  </si>
  <si>
    <t>HPR (decimal)</t>
  </si>
  <si>
    <t>Deviation</t>
  </si>
  <si>
    <t>1+HPR</t>
  </si>
  <si>
    <t>Index*</t>
  </si>
  <si>
    <t>Arithmetic average</t>
  </si>
  <si>
    <t>AVERAGE(c5:c9) =</t>
  </si>
  <si>
    <t>Expected HPR</t>
  </si>
  <si>
    <t>SUMPRODUCT(b5:b9) =</t>
  </si>
  <si>
    <t>Standard Deviation</t>
  </si>
  <si>
    <t>SUMPRODUCT(b5:b9,c5:c9)^.5 =</t>
  </si>
  <si>
    <t>Check:</t>
  </si>
  <si>
    <t xml:space="preserve">                STDEV(c5:c9) =</t>
  </si>
  <si>
    <t>1.0054^5=</t>
  </si>
  <si>
    <t>Geometric average return</t>
  </si>
  <si>
    <t>GEOMEAN(e5:e9) – 1 =</t>
  </si>
  <si>
    <t>* The value of $1 invested at the beginning of the sample period (1/1/2001).</t>
  </si>
  <si>
    <t>Table 5.1:    Annual Percentage Rate (APR) and Effective Annual Rates (EAR)</t>
  </si>
  <si>
    <t>Compounding</t>
  </si>
  <si>
    <r>
      <t>EAR = [1+r</t>
    </r>
    <r>
      <rPr>
        <vertAlign val="subscript"/>
        <sz val="11"/>
        <rFont val="Palatino"/>
        <family val="0"/>
      </rPr>
      <t>f</t>
    </r>
    <r>
      <rPr>
        <sz val="11"/>
        <rFont val="Palatino"/>
        <family val="0"/>
      </rPr>
      <t>(T)]</t>
    </r>
    <r>
      <rPr>
        <vertAlign val="superscript"/>
        <sz val="11"/>
        <rFont val="Palatino"/>
        <family val="0"/>
      </rPr>
      <t>1/T</t>
    </r>
    <r>
      <rPr>
        <sz val="11"/>
        <rFont val="Palatino"/>
        <family val="0"/>
      </rPr>
      <t xml:space="preserve"> – 1 = 0.058</t>
    </r>
  </si>
  <si>
    <r>
      <t>APR= r</t>
    </r>
    <r>
      <rPr>
        <vertAlign val="subscript"/>
        <sz val="11"/>
        <rFont val="Palatino"/>
        <family val="0"/>
      </rPr>
      <t>f</t>
    </r>
    <r>
      <rPr>
        <sz val="11"/>
        <rFont val="Palatino"/>
        <family val="0"/>
      </rPr>
      <t>(T)*(1/T) = 0.058</t>
    </r>
  </si>
  <si>
    <t>T</t>
  </si>
  <si>
    <r>
      <t>r</t>
    </r>
    <r>
      <rPr>
        <vertAlign val="subscript"/>
        <sz val="14"/>
        <rFont val="Palatino"/>
        <family val="0"/>
      </rPr>
      <t>f</t>
    </r>
    <r>
      <rPr>
        <sz val="10"/>
        <rFont val="Palatino"/>
        <family val="0"/>
      </rPr>
      <t>(T)</t>
    </r>
  </si>
  <si>
    <t>APR=[(1+EAR)^T-1]/T</t>
  </si>
  <si>
    <t>EAR=(1+APR*T)^(1/T)-1</t>
  </si>
  <si>
    <t>One year</t>
  </si>
  <si>
    <t>Six months</t>
  </si>
  <si>
    <t>Quarter</t>
  </si>
  <si>
    <t>One month</t>
  </si>
  <si>
    <t>One week</t>
  </si>
  <si>
    <t>One day</t>
  </si>
  <si>
    <t>Continuous</t>
  </si>
  <si>
    <r>
      <t>r</t>
    </r>
    <r>
      <rPr>
        <b/>
        <vertAlign val="subscript"/>
        <sz val="11"/>
        <rFont val="Palatino"/>
        <family val="0"/>
      </rPr>
      <t>cc</t>
    </r>
    <r>
      <rPr>
        <b/>
        <sz val="11"/>
        <rFont val="Palatino"/>
        <family val="0"/>
      </rPr>
      <t>=ln(1+EAR)</t>
    </r>
  </si>
  <si>
    <r>
      <t>EAR=exp(r</t>
    </r>
    <r>
      <rPr>
        <b/>
        <vertAlign val="subscript"/>
        <sz val="11"/>
        <rFont val="Palatino"/>
        <family val="0"/>
      </rPr>
      <t>cc</t>
    </r>
    <r>
      <rPr>
        <b/>
        <sz val="11"/>
        <rFont val="Palatino"/>
        <family val="0"/>
      </rPr>
      <t>)-1</t>
    </r>
  </si>
  <si>
    <t>Inflation data: Bureau of Labor Statistics (inflation-cpiu-dec2dec)</t>
  </si>
  <si>
    <t>T-bills: Fama &amp; French risk free rate</t>
  </si>
  <si>
    <t>LT Government bonds: Lehman Bros. LT Treasury index</t>
  </si>
  <si>
    <t>Large stocks: S&amp;P 500</t>
  </si>
  <si>
    <t>Small Stocks: Fama &amp; French 1st quantile</t>
  </si>
  <si>
    <t>World bond:  Elroy Dimson, Paul Marsh, and Mike Staunton</t>
  </si>
  <si>
    <t>World portfolio : Datastream</t>
  </si>
  <si>
    <t>Sources:</t>
  </si>
  <si>
    <t>real T-bill rate</t>
  </si>
  <si>
    <t>Inflation</t>
  </si>
  <si>
    <t>T-Bills</t>
  </si>
  <si>
    <t>Long-Term T-Bonds</t>
  </si>
  <si>
    <t>Large Stock</t>
  </si>
  <si>
    <t>Small Stocks</t>
  </si>
  <si>
    <t>World Equity Return in US Dollars</t>
  </si>
  <si>
    <t>Real T-bill Rates</t>
  </si>
  <si>
    <t>Year</t>
  </si>
  <si>
    <t>US Markets</t>
  </si>
  <si>
    <t>World Portfolios</t>
  </si>
  <si>
    <t>World Portfolio</t>
  </si>
  <si>
    <t>Wealth Index  1926-2008</t>
  </si>
  <si>
    <t>Rates of Return 1926-2009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</si>
</sst>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0"/>
    <numFmt numFmtId="175" formatCode="0.0"/>
    <numFmt numFmtId="176" formatCode="0.0000000"/>
    <numFmt numFmtId="177" formatCode="0.00000"/>
    <numFmt numFmtId="178" formatCode="0.00000000"/>
    <numFmt numFmtId="179" formatCode="_(* #,##0_);_(* \(#,##0\);_(* &quot;-&quot;??_);_(@_)"/>
    <numFmt numFmtId="180" formatCode="_(* #,##0.0000_);_(* \(#,##0.0000\);_(* &quot;-&quot;??_);_(@_)"/>
    <numFmt numFmtId="181" formatCode="_(* #,##0.000000_);_(* \(#,##0.000000\);_(* &quot;-&quot;??_);_(@_)"/>
    <numFmt numFmtId="182" formatCode="_(* #,##0.00000000_);_(* \(#,##0.00000000\);_(* &quot;-&quot;??_);_(@_)"/>
    <numFmt numFmtId="183" formatCode="0.00E+00;\4"/>
  </numFmts>
  <fonts count="57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b/>
      <sz val="10"/>
      <color indexed="28"/>
      <name val="Arial"/>
      <family val="2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14"/>
      <name val="Palatino"/>
      <family val="0"/>
    </font>
    <font>
      <sz val="10"/>
      <name val="Arial"/>
      <family val="2"/>
    </font>
    <font>
      <sz val="11"/>
      <name val="Palatino"/>
      <family val="0"/>
    </font>
    <font>
      <b/>
      <sz val="11"/>
      <name val="Palatino"/>
      <family val="0"/>
    </font>
    <font>
      <sz val="9"/>
      <name val="Palatino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Geneva"/>
      <family val="0"/>
    </font>
    <font>
      <sz val="14"/>
      <name val="Palatino"/>
      <family val="0"/>
    </font>
    <font>
      <vertAlign val="subscript"/>
      <sz val="11"/>
      <name val="Palatino"/>
      <family val="0"/>
    </font>
    <font>
      <vertAlign val="superscript"/>
      <sz val="11"/>
      <name val="Palatino"/>
      <family val="0"/>
    </font>
    <font>
      <vertAlign val="subscript"/>
      <sz val="14"/>
      <name val="Palatino"/>
      <family val="0"/>
    </font>
    <font>
      <b/>
      <vertAlign val="subscript"/>
      <sz val="11"/>
      <name val="Palatino"/>
      <family val="0"/>
    </font>
    <font>
      <sz val="9"/>
      <color indexed="10"/>
      <name val="Geneva"/>
      <family val="0"/>
    </font>
    <font>
      <b/>
      <sz val="12"/>
      <color indexed="10"/>
      <name val="Geneva"/>
      <family val="0"/>
    </font>
    <font>
      <b/>
      <sz val="12"/>
      <color indexed="28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4" fillId="2" borderId="1" applyFont="0" applyFill="0" applyBorder="0" applyAlignment="0">
      <protection/>
    </xf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2" applyNumberFormat="0" applyAlignment="0" applyProtection="0"/>
    <xf numFmtId="0" fontId="44" fillId="23" borderId="3" applyNumberFormat="0" applyAlignment="0" applyProtection="0"/>
    <xf numFmtId="0" fontId="45" fillId="0" borderId="4" applyNumberFormat="0" applyFill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6" fillId="30" borderId="2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49" fillId="22" borderId="6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2" fontId="0" fillId="0" borderId="12" xfId="58" applyNumberFormat="1" applyFont="1" applyBorder="1" applyAlignment="1">
      <alignment/>
    </xf>
    <xf numFmtId="173" fontId="0" fillId="0" borderId="12" xfId="58" applyNumberFormat="1" applyFont="1" applyBorder="1" applyAlignment="1">
      <alignment/>
    </xf>
    <xf numFmtId="2" fontId="0" fillId="0" borderId="11" xfId="58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2" fontId="0" fillId="0" borderId="0" xfId="58" applyNumberFormat="1" applyFont="1" applyBorder="1" applyAlignment="1">
      <alignment/>
    </xf>
    <xf numFmtId="173" fontId="0" fillId="0" borderId="0" xfId="58" applyNumberFormat="1" applyFont="1" applyBorder="1" applyAlignment="1">
      <alignment/>
    </xf>
    <xf numFmtId="2" fontId="0" fillId="0" borderId="14" xfId="58" applyNumberFormat="1" applyFont="1" applyBorder="1" applyAlignment="1">
      <alignment/>
    </xf>
    <xf numFmtId="173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58" applyNumberFormat="1" applyFont="1" applyBorder="1" applyAlignment="1">
      <alignment/>
    </xf>
    <xf numFmtId="173" fontId="0" fillId="0" borderId="17" xfId="58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0" fontId="9" fillId="0" borderId="14" xfId="0" applyFont="1" applyFill="1" applyBorder="1" applyAlignment="1">
      <alignment/>
    </xf>
    <xf numFmtId="0" fontId="11" fillId="0" borderId="0" xfId="0" applyFont="1" applyBorder="1" applyAlignment="1">
      <alignment/>
    </xf>
    <xf numFmtId="9" fontId="0" fillId="0" borderId="0" xfId="58" applyFont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0" fontId="9" fillId="0" borderId="0" xfId="0" applyFont="1" applyAlignment="1">
      <alignment/>
    </xf>
    <xf numFmtId="0" fontId="0" fillId="34" borderId="12" xfId="0" applyFont="1" applyFill="1" applyBorder="1" applyAlignment="1">
      <alignment/>
    </xf>
    <xf numFmtId="2" fontId="0" fillId="34" borderId="12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165" fontId="0" fillId="34" borderId="0" xfId="0" applyNumberFormat="1" applyFont="1" applyFill="1" applyBorder="1" applyAlignment="1">
      <alignment/>
    </xf>
    <xf numFmtId="2" fontId="9" fillId="34" borderId="0" xfId="58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173" fontId="0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9" fillId="34" borderId="14" xfId="52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172" fontId="29" fillId="34" borderId="12" xfId="52" applyNumberFormat="1" applyFill="1" applyBorder="1">
      <alignment/>
      <protection/>
    </xf>
    <xf numFmtId="172" fontId="0" fillId="0" borderId="12" xfId="0" applyNumberFormat="1" applyBorder="1" applyAlignment="1">
      <alignment/>
    </xf>
    <xf numFmtId="172" fontId="0" fillId="0" borderId="19" xfId="0" applyNumberFormat="1" applyBorder="1" applyAlignment="1">
      <alignment/>
    </xf>
    <xf numFmtId="0" fontId="0" fillId="0" borderId="14" xfId="0" applyBorder="1" applyAlignment="1">
      <alignment horizontal="center"/>
    </xf>
    <xf numFmtId="172" fontId="29" fillId="34" borderId="0" xfId="52" applyNumberFormat="1" applyFill="1" applyBorder="1">
      <alignment/>
      <protection/>
    </xf>
    <xf numFmtId="172" fontId="0" fillId="0" borderId="0" xfId="0" applyNumberFormat="1" applyBorder="1" applyAlignment="1">
      <alignment/>
    </xf>
    <xf numFmtId="172" fontId="0" fillId="0" borderId="21" xfId="0" applyNumberFormat="1" applyBorder="1" applyAlignment="1">
      <alignment/>
    </xf>
    <xf numFmtId="0" fontId="0" fillId="0" borderId="16" xfId="0" applyBorder="1" applyAlignment="1">
      <alignment horizontal="center"/>
    </xf>
    <xf numFmtId="172" fontId="29" fillId="34" borderId="17" xfId="52" applyNumberFormat="1" applyFill="1" applyBorder="1">
      <alignment/>
      <protection/>
    </xf>
    <xf numFmtId="172" fontId="0" fillId="0" borderId="17" xfId="0" applyNumberFormat="1" applyBorder="1" applyAlignment="1">
      <alignment/>
    </xf>
    <xf numFmtId="172" fontId="0" fillId="0" borderId="2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9" xfId="0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172" fontId="0" fillId="0" borderId="17" xfId="58" applyNumberFormat="1" applyBorder="1" applyAlignment="1">
      <alignment/>
    </xf>
    <xf numFmtId="0" fontId="30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8" fillId="0" borderId="0" xfId="51">
      <alignment/>
      <protection/>
    </xf>
    <xf numFmtId="0" fontId="9" fillId="0" borderId="11" xfId="55" applyFont="1" applyBorder="1" applyAlignment="1">
      <alignment horizontal="center"/>
      <protection/>
    </xf>
    <xf numFmtId="0" fontId="9" fillId="0" borderId="19" xfId="55" applyFont="1" applyBorder="1" applyAlignment="1">
      <alignment horizontal="center"/>
      <protection/>
    </xf>
    <xf numFmtId="0" fontId="9" fillId="0" borderId="22" xfId="55" applyFont="1" applyBorder="1" applyAlignment="1">
      <alignment horizontal="center"/>
      <protection/>
    </xf>
    <xf numFmtId="0" fontId="0" fillId="0" borderId="23" xfId="55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9" fillId="0" borderId="20" xfId="55" applyFont="1" applyBorder="1" applyAlignment="1">
      <alignment horizontal="center"/>
      <protection/>
    </xf>
    <xf numFmtId="0" fontId="0" fillId="0" borderId="24" xfId="55" applyFont="1" applyBorder="1">
      <alignment/>
      <protection/>
    </xf>
    <xf numFmtId="0" fontId="9" fillId="0" borderId="18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9" fillId="0" borderId="18" xfId="55" applyFont="1" applyBorder="1" applyAlignment="1">
      <alignment/>
      <protection/>
    </xf>
    <xf numFmtId="0" fontId="0" fillId="0" borderId="11" xfId="55" applyBorder="1">
      <alignment/>
      <protection/>
    </xf>
    <xf numFmtId="172" fontId="0" fillId="0" borderId="19" xfId="55" applyNumberFormat="1" applyBorder="1" applyAlignment="1">
      <alignment horizontal="center"/>
      <protection/>
    </xf>
    <xf numFmtId="172" fontId="0" fillId="0" borderId="19" xfId="55" applyNumberFormat="1" applyBorder="1">
      <alignment/>
      <protection/>
    </xf>
    <xf numFmtId="177" fontId="0" fillId="0" borderId="13" xfId="55" applyNumberFormat="1" applyBorder="1" applyAlignment="1">
      <alignment horizontal="center"/>
      <protection/>
    </xf>
    <xf numFmtId="0" fontId="0" fillId="0" borderId="14" xfId="55" applyBorder="1">
      <alignment/>
      <protection/>
    </xf>
    <xf numFmtId="172" fontId="0" fillId="0" borderId="21" xfId="55" applyNumberFormat="1" applyBorder="1" applyAlignment="1">
      <alignment horizontal="center"/>
      <protection/>
    </xf>
    <xf numFmtId="172" fontId="0" fillId="0" borderId="21" xfId="55" applyNumberFormat="1" applyBorder="1">
      <alignment/>
      <protection/>
    </xf>
    <xf numFmtId="177" fontId="0" fillId="0" borderId="15" xfId="55" applyNumberFormat="1" applyBorder="1" applyAlignment="1">
      <alignment horizontal="center"/>
      <protection/>
    </xf>
    <xf numFmtId="0" fontId="0" fillId="0" borderId="16" xfId="55" applyBorder="1">
      <alignment/>
      <protection/>
    </xf>
    <xf numFmtId="172" fontId="0" fillId="0" borderId="20" xfId="55" applyNumberFormat="1" applyBorder="1" applyAlignment="1">
      <alignment horizontal="center"/>
      <protection/>
    </xf>
    <xf numFmtId="172" fontId="0" fillId="0" borderId="20" xfId="55" applyNumberFormat="1" applyBorder="1">
      <alignment/>
      <protection/>
    </xf>
    <xf numFmtId="177" fontId="0" fillId="0" borderId="18" xfId="55" applyNumberFormat="1" applyBorder="1" applyAlignment="1">
      <alignment horizontal="center"/>
      <protection/>
    </xf>
    <xf numFmtId="0" fontId="10" fillId="0" borderId="11" xfId="55" applyFont="1" applyBorder="1" applyAlignment="1">
      <alignment horizontal="center"/>
      <protection/>
    </xf>
    <xf numFmtId="0" fontId="0" fillId="0" borderId="13" xfId="55" applyBorder="1">
      <alignment/>
      <protection/>
    </xf>
    <xf numFmtId="0" fontId="0" fillId="0" borderId="12" xfId="55" applyBorder="1">
      <alignment/>
      <protection/>
    </xf>
    <xf numFmtId="0" fontId="10" fillId="0" borderId="13" xfId="55" applyFont="1" applyBorder="1" applyAlignment="1">
      <alignment horizontal="center"/>
      <protection/>
    </xf>
    <xf numFmtId="0" fontId="0" fillId="0" borderId="18" xfId="55" applyBorder="1">
      <alignment/>
      <protection/>
    </xf>
    <xf numFmtId="0" fontId="0" fillId="0" borderId="17" xfId="55" applyBorder="1">
      <alignment/>
      <protection/>
    </xf>
    <xf numFmtId="177" fontId="0" fillId="0" borderId="18" xfId="55" applyNumberFormat="1" applyFill="1" applyBorder="1" applyAlignment="1">
      <alignment horizontal="center"/>
      <protection/>
    </xf>
    <xf numFmtId="0" fontId="29" fillId="0" borderId="0" xfId="54" applyFill="1">
      <alignment/>
      <protection/>
    </xf>
    <xf numFmtId="4" fontId="29" fillId="0" borderId="0" xfId="70" applyNumberFormat="1" applyFont="1" applyFill="1" applyAlignment="1">
      <alignment/>
    </xf>
    <xf numFmtId="0" fontId="29" fillId="0" borderId="0" xfId="54">
      <alignment/>
      <protection/>
    </xf>
    <xf numFmtId="2" fontId="29" fillId="0" borderId="0" xfId="54" applyNumberFormat="1">
      <alignment/>
      <protection/>
    </xf>
    <xf numFmtId="0" fontId="29" fillId="0" borderId="0" xfId="54" applyFill="1" applyBorder="1">
      <alignment/>
      <protection/>
    </xf>
    <xf numFmtId="2" fontId="35" fillId="0" borderId="0" xfId="15" applyNumberFormat="1" applyFont="1" applyFill="1" applyBorder="1" applyAlignment="1">
      <alignment/>
      <protection/>
    </xf>
    <xf numFmtId="0" fontId="35" fillId="0" borderId="0" xfId="54" applyFont="1" applyFill="1">
      <alignment/>
      <protection/>
    </xf>
    <xf numFmtId="0" fontId="29" fillId="0" borderId="0" xfId="54" applyFont="1" applyFill="1">
      <alignment/>
      <protection/>
    </xf>
    <xf numFmtId="2" fontId="29" fillId="0" borderId="0" xfId="54" applyNumberFormat="1" applyFill="1">
      <alignment/>
      <protection/>
    </xf>
    <xf numFmtId="0" fontId="8" fillId="0" borderId="0" xfId="56" applyFont="1" applyFill="1">
      <alignment/>
      <protection/>
    </xf>
    <xf numFmtId="0" fontId="29" fillId="0" borderId="0" xfId="54" applyFont="1">
      <alignment/>
      <protection/>
    </xf>
    <xf numFmtId="0" fontId="29" fillId="0" borderId="0" xfId="54" applyBorder="1">
      <alignment/>
      <protection/>
    </xf>
    <xf numFmtId="0" fontId="29" fillId="0" borderId="0" xfId="53" applyBorder="1">
      <alignment/>
      <protection/>
    </xf>
    <xf numFmtId="2" fontId="29" fillId="0" borderId="20" xfId="54" applyNumberFormat="1" applyBorder="1">
      <alignment/>
      <protection/>
    </xf>
    <xf numFmtId="2" fontId="29" fillId="0" borderId="16" xfId="54" applyNumberFormat="1" applyBorder="1">
      <alignment/>
      <protection/>
    </xf>
    <xf numFmtId="2" fontId="29" fillId="0" borderId="18" xfId="54" applyNumberFormat="1" applyBorder="1">
      <alignment/>
      <protection/>
    </xf>
    <xf numFmtId="2" fontId="29" fillId="0" borderId="17" xfId="54" applyNumberFormat="1" applyBorder="1">
      <alignment/>
      <protection/>
    </xf>
    <xf numFmtId="4" fontId="29" fillId="0" borderId="0" xfId="70" applyNumberFormat="1" applyFont="1" applyAlignment="1">
      <alignment/>
    </xf>
    <xf numFmtId="2" fontId="29" fillId="0" borderId="18" xfId="54" applyNumberFormat="1" applyFill="1" applyBorder="1">
      <alignment/>
      <protection/>
    </xf>
    <xf numFmtId="2" fontId="29" fillId="0" borderId="17" xfId="54" applyNumberFormat="1" applyFill="1" applyBorder="1">
      <alignment/>
      <protection/>
    </xf>
    <xf numFmtId="0" fontId="29" fillId="0" borderId="17" xfId="54" applyBorder="1">
      <alignment/>
      <protection/>
    </xf>
    <xf numFmtId="0" fontId="35" fillId="0" borderId="16" xfId="54" applyFont="1" applyBorder="1">
      <alignment/>
      <protection/>
    </xf>
    <xf numFmtId="2" fontId="29" fillId="0" borderId="21" xfId="54" applyNumberFormat="1" applyBorder="1">
      <alignment/>
      <protection/>
    </xf>
    <xf numFmtId="2" fontId="29" fillId="0" borderId="14" xfId="54" applyNumberFormat="1" applyBorder="1">
      <alignment/>
      <protection/>
    </xf>
    <xf numFmtId="2" fontId="29" fillId="0" borderId="15" xfId="54" applyNumberFormat="1" applyBorder="1">
      <alignment/>
      <protection/>
    </xf>
    <xf numFmtId="2" fontId="29" fillId="0" borderId="0" xfId="54" applyNumberFormat="1" applyBorder="1">
      <alignment/>
      <protection/>
    </xf>
    <xf numFmtId="2" fontId="8" fillId="0" borderId="0" xfId="51" applyNumberFormat="1">
      <alignment/>
      <protection/>
    </xf>
    <xf numFmtId="2" fontId="29" fillId="0" borderId="15" xfId="54" applyNumberFormat="1" applyFill="1" applyBorder="1">
      <alignment/>
      <protection/>
    </xf>
    <xf numFmtId="2" fontId="29" fillId="0" borderId="0" xfId="54" applyNumberFormat="1" applyFill="1" applyBorder="1">
      <alignment/>
      <protection/>
    </xf>
    <xf numFmtId="0" fontId="35" fillId="0" borderId="14" xfId="54" applyFont="1" applyBorder="1">
      <alignment/>
      <protection/>
    </xf>
    <xf numFmtId="0" fontId="29" fillId="0" borderId="14" xfId="54" applyBorder="1">
      <alignment/>
      <protection/>
    </xf>
    <xf numFmtId="2" fontId="29" fillId="0" borderId="13" xfId="54" applyNumberFormat="1" applyBorder="1">
      <alignment/>
      <protection/>
    </xf>
    <xf numFmtId="2" fontId="29" fillId="0" borderId="12" xfId="54" applyNumberFormat="1" applyBorder="1">
      <alignment/>
      <protection/>
    </xf>
    <xf numFmtId="2" fontId="29" fillId="0" borderId="11" xfId="54" applyNumberFormat="1" applyBorder="1">
      <alignment/>
      <protection/>
    </xf>
    <xf numFmtId="2" fontId="29" fillId="0" borderId="13" xfId="54" applyNumberFormat="1" applyFill="1" applyBorder="1">
      <alignment/>
      <protection/>
    </xf>
    <xf numFmtId="2" fontId="29" fillId="0" borderId="12" xfId="54" applyNumberFormat="1" applyFill="1" applyBorder="1">
      <alignment/>
      <protection/>
    </xf>
    <xf numFmtId="0" fontId="29" fillId="0" borderId="12" xfId="54" applyBorder="1">
      <alignment/>
      <protection/>
    </xf>
    <xf numFmtId="0" fontId="29" fillId="0" borderId="11" xfId="54" applyBorder="1">
      <alignment/>
      <protection/>
    </xf>
    <xf numFmtId="172" fontId="36" fillId="2" borderId="19" xfId="54" applyNumberFormat="1" applyFont="1" applyFill="1" applyBorder="1" applyAlignment="1">
      <alignment horizontal="center" wrapText="1"/>
      <protection/>
    </xf>
    <xf numFmtId="172" fontId="37" fillId="2" borderId="19" xfId="54" applyNumberFormat="1" applyFont="1" applyFill="1" applyBorder="1" applyAlignment="1">
      <alignment horizontal="center" wrapText="1"/>
      <protection/>
    </xf>
    <xf numFmtId="0" fontId="38" fillId="2" borderId="0" xfId="54" applyFont="1" applyFill="1" applyBorder="1" applyAlignment="1">
      <alignment horizontal="centerContinuous"/>
      <protection/>
    </xf>
    <xf numFmtId="0" fontId="38" fillId="2" borderId="23" xfId="54" applyFont="1" applyFill="1" applyBorder="1" applyAlignment="1">
      <alignment horizontal="centerContinuous"/>
      <protection/>
    </xf>
    <xf numFmtId="0" fontId="38" fillId="2" borderId="25" xfId="54" applyFont="1" applyFill="1" applyBorder="1" applyAlignment="1">
      <alignment horizontal="centerContinuous"/>
      <protection/>
    </xf>
    <xf numFmtId="0" fontId="38" fillId="2" borderId="22" xfId="54" applyFont="1" applyFill="1" applyBorder="1" applyAlignment="1">
      <alignment horizontal="centerContinuous"/>
      <protection/>
    </xf>
    <xf numFmtId="0" fontId="38" fillId="0" borderId="0" xfId="54" applyFont="1" applyFill="1">
      <alignment/>
      <protection/>
    </xf>
    <xf numFmtId="0" fontId="39" fillId="0" borderId="0" xfId="54" applyFont="1" applyAlignment="1">
      <alignment horizontal="centerContinuous"/>
      <protection/>
    </xf>
    <xf numFmtId="0" fontId="38" fillId="0" borderId="0" xfId="54" applyFont="1" applyFill="1" applyAlignment="1">
      <alignment horizontal="centerContinuous"/>
      <protection/>
    </xf>
    <xf numFmtId="0" fontId="38" fillId="0" borderId="0" xfId="54" applyFont="1">
      <alignment/>
      <protection/>
    </xf>
    <xf numFmtId="0" fontId="38" fillId="0" borderId="0" xfId="54" applyFont="1" applyAlignment="1">
      <alignment horizontal="centerContinuous"/>
      <protection/>
    </xf>
  </cellXfs>
  <cellStyles count="57">
    <cellStyle name="Normal" xfId="0"/>
    <cellStyle name="0.00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_BKM ch 5 7ed 1.xls" xfId="52"/>
    <cellStyle name="Normal_Ch5+7 ROR(5ed)" xfId="53"/>
    <cellStyle name="Normal_ESS ch 5.3 8ed (2008).xls" xfId="54"/>
    <cellStyle name="Normal_Sheet1" xfId="55"/>
    <cellStyle name="Normal_World Stk Bond.xls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eadsheet_5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n_fisher\Desktop\Authors\FIRE\Investments\Bodie%209e\Supplements\OLC\Excel%20Templates\Chapter%205\9e_Annual_Holding_Period_Returns_on_Different_Asset_Clas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readsheet 5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turn data 2009"/>
      <sheetName val="Data  for website"/>
      <sheetName val="Table 5.2"/>
      <sheetName val="Figure 5.2"/>
      <sheetName val="Figure 5.3"/>
      <sheetName val="Spreadsheet 5.1"/>
      <sheetName val="Data"/>
      <sheetName val="Figure 5.6"/>
      <sheetName val="Data(2)"/>
      <sheetName val="Table 5.3"/>
      <sheetName val="Sheet1"/>
    </sheetNames>
    <sheetDataSet>
      <sheetData sheetId="0">
        <row r="4">
          <cell r="B4">
            <v>25.24</v>
          </cell>
          <cell r="D4">
            <v>-8.914862981610739</v>
          </cell>
          <cell r="E4">
            <v>12.21</v>
          </cell>
          <cell r="F4">
            <v>4.54</v>
          </cell>
          <cell r="G4">
            <v>3.19</v>
          </cell>
          <cell r="H4">
            <v>-1.12</v>
          </cell>
          <cell r="I4">
            <v>4.358818770226538</v>
          </cell>
        </row>
        <row r="5">
          <cell r="B5">
            <v>23.15</v>
          </cell>
          <cell r="D5">
            <v>35.48</v>
          </cell>
          <cell r="E5">
            <v>35.99</v>
          </cell>
          <cell r="F5">
            <v>8.11</v>
          </cell>
          <cell r="G5">
            <v>3.13</v>
          </cell>
          <cell r="H5">
            <v>-2.26</v>
          </cell>
          <cell r="I5">
            <v>5.514630652752199</v>
          </cell>
        </row>
        <row r="6">
          <cell r="B6">
            <v>28.62</v>
          </cell>
          <cell r="D6">
            <v>51.31</v>
          </cell>
          <cell r="E6">
            <v>39.29</v>
          </cell>
          <cell r="F6">
            <v>-0.93</v>
          </cell>
          <cell r="G6">
            <v>3.54</v>
          </cell>
          <cell r="H6">
            <v>-1.16</v>
          </cell>
          <cell r="I6">
            <v>4.755159854309996</v>
          </cell>
        </row>
        <row r="7">
          <cell r="B7">
            <v>-12.56</v>
          </cell>
          <cell r="D7">
            <v>-48.35</v>
          </cell>
          <cell r="E7">
            <v>-7.66</v>
          </cell>
          <cell r="F7">
            <v>4.41</v>
          </cell>
          <cell r="G7">
            <v>4.74</v>
          </cell>
          <cell r="H7">
            <v>0.59</v>
          </cell>
          <cell r="I7">
            <v>4.12565861417636</v>
          </cell>
        </row>
        <row r="8">
          <cell r="B8">
            <v>-22.6</v>
          </cell>
          <cell r="D8">
            <v>-48.36</v>
          </cell>
          <cell r="E8">
            <v>-25.9</v>
          </cell>
          <cell r="F8">
            <v>6.22</v>
          </cell>
          <cell r="G8">
            <v>2.43</v>
          </cell>
          <cell r="H8">
            <v>-6.4</v>
          </cell>
          <cell r="I8">
            <v>9.433760683760685</v>
          </cell>
        </row>
        <row r="9">
          <cell r="B9">
            <v>-39.94</v>
          </cell>
          <cell r="D9">
            <v>-53.17</v>
          </cell>
          <cell r="E9">
            <v>-45.56</v>
          </cell>
          <cell r="F9">
            <v>-5.31</v>
          </cell>
          <cell r="G9">
            <v>1.09</v>
          </cell>
          <cell r="H9">
            <v>-9.32</v>
          </cell>
          <cell r="I9">
            <v>11.479929422143801</v>
          </cell>
        </row>
        <row r="10">
          <cell r="B10">
            <v>1.46</v>
          </cell>
          <cell r="D10">
            <v>8.58</v>
          </cell>
          <cell r="E10">
            <v>-9.14</v>
          </cell>
          <cell r="F10">
            <v>11.89</v>
          </cell>
          <cell r="G10">
            <v>0.95</v>
          </cell>
          <cell r="H10">
            <v>-10.27</v>
          </cell>
          <cell r="I10">
            <v>12.504179204279504</v>
          </cell>
        </row>
        <row r="11">
          <cell r="B11">
            <v>70.81</v>
          </cell>
          <cell r="D11">
            <v>153.18</v>
          </cell>
          <cell r="E11">
            <v>54.56</v>
          </cell>
          <cell r="F11">
            <v>1.03</v>
          </cell>
          <cell r="G11">
            <v>0.3</v>
          </cell>
          <cell r="H11">
            <v>0.76</v>
          </cell>
          <cell r="I11">
            <v>-0.45653036919412465</v>
          </cell>
        </row>
        <row r="12">
          <cell r="B12">
            <v>0.15</v>
          </cell>
          <cell r="D12">
            <v>34.78</v>
          </cell>
          <cell r="E12">
            <v>-2.32</v>
          </cell>
          <cell r="F12">
            <v>10.15</v>
          </cell>
          <cell r="G12">
            <v>0.18</v>
          </cell>
          <cell r="H12">
            <v>1.52</v>
          </cell>
          <cell r="I12">
            <v>-1.3199369582348306</v>
          </cell>
        </row>
        <row r="13">
          <cell r="B13">
            <v>22.44</v>
          </cell>
          <cell r="D13">
            <v>72.87</v>
          </cell>
          <cell r="E13">
            <v>45.67</v>
          </cell>
          <cell r="F13">
            <v>4.98</v>
          </cell>
          <cell r="G13">
            <v>0.14</v>
          </cell>
          <cell r="H13">
            <v>2.99</v>
          </cell>
          <cell r="I13">
            <v>-2.767258957180309</v>
          </cell>
        </row>
        <row r="14">
          <cell r="B14">
            <v>18.84</v>
          </cell>
          <cell r="D14">
            <v>77.01</v>
          </cell>
          <cell r="E14">
            <v>33.55</v>
          </cell>
          <cell r="F14">
            <v>6.52</v>
          </cell>
          <cell r="G14">
            <v>0.18</v>
          </cell>
          <cell r="H14">
            <v>1.45</v>
          </cell>
          <cell r="I14">
            <v>-1.251848201084278</v>
          </cell>
        </row>
        <row r="15">
          <cell r="B15">
            <v>-17.7</v>
          </cell>
          <cell r="D15">
            <v>-55.05</v>
          </cell>
          <cell r="E15">
            <v>-36.03</v>
          </cell>
          <cell r="F15">
            <v>0.43</v>
          </cell>
          <cell r="G15">
            <v>0.29</v>
          </cell>
          <cell r="H15">
            <v>2.86</v>
          </cell>
          <cell r="I15">
            <v>-2.498541707174801</v>
          </cell>
        </row>
        <row r="16">
          <cell r="B16">
            <v>6.21</v>
          </cell>
          <cell r="D16">
            <v>15.46</v>
          </cell>
          <cell r="E16">
            <v>29.42</v>
          </cell>
          <cell r="F16">
            <v>5.25</v>
          </cell>
          <cell r="G16">
            <v>-0.04</v>
          </cell>
          <cell r="H16">
            <v>-2.78</v>
          </cell>
          <cell r="I16">
            <v>2.818350133717342</v>
          </cell>
        </row>
        <row r="17">
          <cell r="B17">
            <v>-5.6</v>
          </cell>
          <cell r="D17">
            <v>-6.79</v>
          </cell>
          <cell r="E17">
            <v>-1.06</v>
          </cell>
          <cell r="F17">
            <v>5.9</v>
          </cell>
          <cell r="G17">
            <v>0.01</v>
          </cell>
          <cell r="H17">
            <v>0</v>
          </cell>
          <cell r="I17">
            <v>0.01</v>
          </cell>
        </row>
        <row r="18">
          <cell r="B18">
            <v>7.97</v>
          </cell>
          <cell r="D18">
            <v>-14.15</v>
          </cell>
          <cell r="E18">
            <v>-9.65</v>
          </cell>
          <cell r="F18">
            <v>6.54</v>
          </cell>
          <cell r="G18">
            <v>-0.02</v>
          </cell>
          <cell r="H18">
            <v>0.71</v>
          </cell>
          <cell r="I18">
            <v>-0.7248535398669446</v>
          </cell>
        </row>
        <row r="19">
          <cell r="B19">
            <v>13.26</v>
          </cell>
          <cell r="D19">
            <v>-13.42</v>
          </cell>
          <cell r="E19">
            <v>-11.2</v>
          </cell>
          <cell r="F19">
            <v>0.99</v>
          </cell>
          <cell r="G19">
            <v>0.04</v>
          </cell>
          <cell r="H19">
            <v>9.93</v>
          </cell>
          <cell r="I19">
            <v>-8.996634221777496</v>
          </cell>
        </row>
        <row r="20">
          <cell r="B20">
            <v>-0.56</v>
          </cell>
          <cell r="D20">
            <v>39.66</v>
          </cell>
          <cell r="E20">
            <v>20.8</v>
          </cell>
          <cell r="F20">
            <v>5.39</v>
          </cell>
          <cell r="G20">
            <v>0.28</v>
          </cell>
          <cell r="H20">
            <v>9.03</v>
          </cell>
          <cell r="I20">
            <v>-8.025314133724663</v>
          </cell>
        </row>
        <row r="21">
          <cell r="B21">
            <v>19.3</v>
          </cell>
          <cell r="D21">
            <v>108.74</v>
          </cell>
          <cell r="E21">
            <v>26.54</v>
          </cell>
          <cell r="F21">
            <v>4.87</v>
          </cell>
          <cell r="G21">
            <v>0.36</v>
          </cell>
          <cell r="H21">
            <v>2.96</v>
          </cell>
          <cell r="I21">
            <v>-2.525252525252525</v>
          </cell>
        </row>
        <row r="22">
          <cell r="B22">
            <v>13.49</v>
          </cell>
          <cell r="D22">
            <v>61.46</v>
          </cell>
          <cell r="E22">
            <v>20.96</v>
          </cell>
          <cell r="F22">
            <v>3.59</v>
          </cell>
          <cell r="G22">
            <v>0.33</v>
          </cell>
          <cell r="H22">
            <v>2.3</v>
          </cell>
          <cell r="I22">
            <v>-1.9257086999022481</v>
          </cell>
        </row>
        <row r="23">
          <cell r="B23">
            <v>13.72</v>
          </cell>
          <cell r="D23">
            <v>81.98</v>
          </cell>
          <cell r="E23">
            <v>36.11</v>
          </cell>
          <cell r="F23">
            <v>6.84</v>
          </cell>
          <cell r="G23">
            <v>0.32</v>
          </cell>
          <cell r="H23">
            <v>2.25</v>
          </cell>
          <cell r="I23">
            <v>-1.8875305623471883</v>
          </cell>
        </row>
        <row r="24">
          <cell r="B24">
            <v>-16.91</v>
          </cell>
          <cell r="D24">
            <v>-13.17</v>
          </cell>
          <cell r="E24">
            <v>-9.26</v>
          </cell>
          <cell r="F24">
            <v>0.15</v>
          </cell>
          <cell r="G24">
            <v>0.36</v>
          </cell>
          <cell r="H24">
            <v>18.13</v>
          </cell>
          <cell r="I24">
            <v>-15.042749513248117</v>
          </cell>
        </row>
        <row r="25">
          <cell r="B25">
            <v>-1.09</v>
          </cell>
          <cell r="D25">
            <v>-1.91</v>
          </cell>
          <cell r="E25">
            <v>4.88</v>
          </cell>
          <cell r="F25">
            <v>-1.19</v>
          </cell>
          <cell r="G25">
            <v>0.5</v>
          </cell>
          <cell r="H25">
            <v>8.88</v>
          </cell>
          <cell r="I25">
            <v>-7.696546656869949</v>
          </cell>
        </row>
        <row r="26">
          <cell r="B26">
            <v>3.06</v>
          </cell>
          <cell r="D26">
            <v>-6.5</v>
          </cell>
          <cell r="E26">
            <v>5.29</v>
          </cell>
          <cell r="F26">
            <v>3.07</v>
          </cell>
          <cell r="G26">
            <v>0.81</v>
          </cell>
          <cell r="H26">
            <v>2.73</v>
          </cell>
          <cell r="I26">
            <v>-1.8689769298160224</v>
          </cell>
        </row>
        <row r="27">
          <cell r="B27">
            <v>17.35</v>
          </cell>
          <cell r="D27">
            <v>21.2</v>
          </cell>
          <cell r="E27">
            <v>18.24</v>
          </cell>
          <cell r="F27">
            <v>6.03</v>
          </cell>
          <cell r="G27">
            <v>1.12</v>
          </cell>
          <cell r="H27">
            <v>-1.83</v>
          </cell>
          <cell r="I27">
            <v>3.004991341550372</v>
          </cell>
        </row>
        <row r="28">
          <cell r="B28">
            <v>24.44</v>
          </cell>
          <cell r="D28">
            <v>46.88</v>
          </cell>
          <cell r="E28">
            <v>32.68</v>
          </cell>
          <cell r="F28">
            <v>-0.96</v>
          </cell>
          <cell r="G28">
            <v>1.22</v>
          </cell>
          <cell r="H28">
            <v>5.8</v>
          </cell>
          <cell r="I28">
            <v>-4.328922495274102</v>
          </cell>
        </row>
        <row r="29">
          <cell r="B29">
            <v>28.69</v>
          </cell>
          <cell r="D29">
            <v>6.68</v>
          </cell>
          <cell r="E29">
            <v>23.47</v>
          </cell>
          <cell r="F29">
            <v>-1.95</v>
          </cell>
          <cell r="G29">
            <v>1.49</v>
          </cell>
          <cell r="H29">
            <v>5.97</v>
          </cell>
          <cell r="I29">
            <v>-4.227611588185335</v>
          </cell>
        </row>
        <row r="30">
          <cell r="B30">
            <v>14.21</v>
          </cell>
          <cell r="D30">
            <v>5.12</v>
          </cell>
          <cell r="E30">
            <v>18.91</v>
          </cell>
          <cell r="F30">
            <v>1.93</v>
          </cell>
          <cell r="G30">
            <v>1.65</v>
          </cell>
          <cell r="H30">
            <v>0.91</v>
          </cell>
          <cell r="I30">
            <v>0.733326726786245</v>
          </cell>
        </row>
        <row r="31">
          <cell r="B31">
            <v>5.37</v>
          </cell>
          <cell r="D31">
            <v>-5.6</v>
          </cell>
          <cell r="E31">
            <v>-1.74</v>
          </cell>
          <cell r="F31">
            <v>3.83</v>
          </cell>
          <cell r="G31">
            <v>1.83</v>
          </cell>
          <cell r="H31">
            <v>0.6</v>
          </cell>
          <cell r="I31">
            <v>1.2226640159045725</v>
          </cell>
        </row>
        <row r="32">
          <cell r="B32">
            <v>48.2</v>
          </cell>
          <cell r="D32">
            <v>63.7</v>
          </cell>
          <cell r="E32">
            <v>52.55</v>
          </cell>
          <cell r="F32">
            <v>4.88</v>
          </cell>
          <cell r="G32">
            <v>0.86</v>
          </cell>
          <cell r="H32">
            <v>-0.37</v>
          </cell>
          <cell r="I32">
            <v>1.2345679012345678</v>
          </cell>
        </row>
        <row r="33">
          <cell r="B33">
            <v>22.94</v>
          </cell>
          <cell r="D33">
            <v>24.62</v>
          </cell>
          <cell r="E33">
            <v>31.44</v>
          </cell>
          <cell r="F33">
            <v>-1.34</v>
          </cell>
          <cell r="G33">
            <v>1.57</v>
          </cell>
          <cell r="H33">
            <v>0.37</v>
          </cell>
          <cell r="I33">
            <v>1.1955763674404705</v>
          </cell>
        </row>
        <row r="34">
          <cell r="B34">
            <v>8.62</v>
          </cell>
          <cell r="D34">
            <v>4.3</v>
          </cell>
          <cell r="E34">
            <v>6.45</v>
          </cell>
          <cell r="F34">
            <v>-5.12</v>
          </cell>
          <cell r="G34">
            <v>2.47</v>
          </cell>
          <cell r="H34">
            <v>2.83</v>
          </cell>
          <cell r="I34">
            <v>-0.35009238549061544</v>
          </cell>
        </row>
        <row r="35">
          <cell r="B35">
            <v>-6.86</v>
          </cell>
          <cell r="D35">
            <v>-13.99</v>
          </cell>
          <cell r="E35">
            <v>-11.14</v>
          </cell>
          <cell r="F35">
            <v>9.46</v>
          </cell>
          <cell r="G35">
            <v>3.15</v>
          </cell>
          <cell r="H35">
            <v>3.04</v>
          </cell>
          <cell r="I35">
            <v>0.10675465838509304</v>
          </cell>
        </row>
        <row r="36">
          <cell r="B36">
            <v>36.78</v>
          </cell>
          <cell r="D36">
            <v>65.52</v>
          </cell>
          <cell r="E36">
            <v>43.78</v>
          </cell>
          <cell r="F36">
            <v>-3.71</v>
          </cell>
          <cell r="G36">
            <v>1.53</v>
          </cell>
          <cell r="H36">
            <v>1.76</v>
          </cell>
          <cell r="I36">
            <v>-0.22602201257861632</v>
          </cell>
        </row>
        <row r="37">
          <cell r="B37">
            <v>24.96</v>
          </cell>
          <cell r="D37">
            <v>21.84</v>
          </cell>
          <cell r="E37">
            <v>12.95</v>
          </cell>
          <cell r="F37">
            <v>-3.55</v>
          </cell>
          <cell r="G37">
            <v>2.98</v>
          </cell>
          <cell r="H37">
            <v>1.52</v>
          </cell>
          <cell r="I37">
            <v>1.4381402679275017</v>
          </cell>
        </row>
        <row r="38">
          <cell r="B38">
            <v>7.71</v>
          </cell>
          <cell r="D38">
            <v>-4.72</v>
          </cell>
          <cell r="E38">
            <v>0.19</v>
          </cell>
          <cell r="F38">
            <v>13.78</v>
          </cell>
          <cell r="G38">
            <v>2.67</v>
          </cell>
          <cell r="H38">
            <v>1.36</v>
          </cell>
          <cell r="I38">
            <v>1.2924230465666928</v>
          </cell>
        </row>
        <row r="39">
          <cell r="B39">
            <v>19.86</v>
          </cell>
          <cell r="D39">
            <v>29.48</v>
          </cell>
          <cell r="E39">
            <v>27.63</v>
          </cell>
          <cell r="F39">
            <v>0.19</v>
          </cell>
          <cell r="G39">
            <v>2.12</v>
          </cell>
          <cell r="H39">
            <v>0.67</v>
          </cell>
          <cell r="I39">
            <v>1.4403496572961163</v>
          </cell>
        </row>
        <row r="40">
          <cell r="B40">
            <v>-7.2</v>
          </cell>
          <cell r="D40">
            <v>-11.56</v>
          </cell>
          <cell r="E40">
            <v>-8.79</v>
          </cell>
          <cell r="F40">
            <v>6.81</v>
          </cell>
          <cell r="G40">
            <v>2.73</v>
          </cell>
          <cell r="H40">
            <v>1.23</v>
          </cell>
          <cell r="I40">
            <v>1.4817741776153315</v>
          </cell>
        </row>
        <row r="41">
          <cell r="B41">
            <v>14.35</v>
          </cell>
          <cell r="D41">
            <v>18.51</v>
          </cell>
          <cell r="E41">
            <v>22.63</v>
          </cell>
          <cell r="F41">
            <v>-0.49</v>
          </cell>
          <cell r="G41">
            <v>3.11</v>
          </cell>
          <cell r="H41">
            <v>1.65</v>
          </cell>
          <cell r="I41">
            <v>1.4363010329562222</v>
          </cell>
        </row>
        <row r="42">
          <cell r="B42">
            <v>11.05</v>
          </cell>
          <cell r="D42">
            <v>19.05</v>
          </cell>
          <cell r="E42">
            <v>16.67</v>
          </cell>
          <cell r="F42">
            <v>4.51</v>
          </cell>
          <cell r="G42">
            <v>3.53</v>
          </cell>
          <cell r="H42">
            <v>1.2</v>
          </cell>
          <cell r="I42">
            <v>2.3023715415019765</v>
          </cell>
        </row>
        <row r="43">
          <cell r="B43">
            <v>10.49</v>
          </cell>
          <cell r="D43">
            <v>39.27</v>
          </cell>
          <cell r="E43">
            <v>12.5</v>
          </cell>
          <cell r="F43">
            <v>-0.27</v>
          </cell>
          <cell r="G43">
            <v>3.92</v>
          </cell>
          <cell r="H43">
            <v>1.92</v>
          </cell>
          <cell r="I43">
            <v>1.9623233908948192</v>
          </cell>
        </row>
        <row r="44">
          <cell r="B44">
            <v>-6.47</v>
          </cell>
          <cell r="D44">
            <v>-6.9</v>
          </cell>
          <cell r="E44">
            <v>-10.25</v>
          </cell>
          <cell r="F44">
            <v>3.7</v>
          </cell>
          <cell r="G44">
            <v>4.75</v>
          </cell>
          <cell r="H44">
            <v>3.36</v>
          </cell>
          <cell r="I44">
            <v>1.3448142414860682</v>
          </cell>
        </row>
        <row r="45">
          <cell r="B45">
            <v>23.75</v>
          </cell>
          <cell r="D45">
            <v>104.15</v>
          </cell>
          <cell r="E45">
            <v>24.11</v>
          </cell>
          <cell r="F45">
            <v>-7.41</v>
          </cell>
          <cell r="G45">
            <v>4.21</v>
          </cell>
          <cell r="H45">
            <v>3.28</v>
          </cell>
          <cell r="I45">
            <v>0.9004647560030986</v>
          </cell>
        </row>
        <row r="46">
          <cell r="B46">
            <v>19.92</v>
          </cell>
          <cell r="D46">
            <v>50.43</v>
          </cell>
          <cell r="E46">
            <v>11</v>
          </cell>
          <cell r="F46">
            <v>-1.2</v>
          </cell>
          <cell r="G46">
            <v>5.22</v>
          </cell>
          <cell r="H46">
            <v>4.71</v>
          </cell>
          <cell r="I46">
            <v>0.48705949766020423</v>
          </cell>
        </row>
        <row r="47">
          <cell r="B47">
            <v>-6.21</v>
          </cell>
          <cell r="D47">
            <v>-31.38</v>
          </cell>
          <cell r="E47">
            <v>-8.33</v>
          </cell>
          <cell r="F47">
            <v>-6.52</v>
          </cell>
          <cell r="G47">
            <v>6.57</v>
          </cell>
          <cell r="H47">
            <v>5.9</v>
          </cell>
          <cell r="I47">
            <v>0.6326723323890462</v>
          </cell>
        </row>
        <row r="48">
          <cell r="B48">
            <v>-2.94</v>
          </cell>
          <cell r="D48">
            <v>-17.95</v>
          </cell>
          <cell r="E48">
            <v>4.1</v>
          </cell>
          <cell r="F48">
            <v>12.69</v>
          </cell>
          <cell r="G48">
            <v>6.52</v>
          </cell>
          <cell r="H48">
            <v>5.57</v>
          </cell>
          <cell r="I48">
            <v>0.8998768589561421</v>
          </cell>
        </row>
        <row r="49">
          <cell r="B49">
            <v>19.22</v>
          </cell>
          <cell r="D49">
            <v>17.96</v>
          </cell>
          <cell r="E49">
            <v>14.17</v>
          </cell>
          <cell r="F49">
            <v>17.47</v>
          </cell>
          <cell r="G49">
            <v>4.39</v>
          </cell>
          <cell r="H49">
            <v>3.27</v>
          </cell>
          <cell r="I49">
            <v>1.0845356831606465</v>
          </cell>
        </row>
        <row r="50">
          <cell r="B50">
            <v>25.23</v>
          </cell>
          <cell r="D50">
            <v>0.2</v>
          </cell>
          <cell r="E50">
            <v>19.14</v>
          </cell>
          <cell r="F50">
            <v>5.55</v>
          </cell>
          <cell r="G50">
            <v>3.84</v>
          </cell>
          <cell r="H50">
            <v>3.41</v>
          </cell>
          <cell r="I50">
            <v>0.4158205202591623</v>
          </cell>
        </row>
        <row r="51">
          <cell r="B51">
            <v>-15.81</v>
          </cell>
          <cell r="D51">
            <v>-38.33</v>
          </cell>
          <cell r="E51">
            <v>-14.75</v>
          </cell>
          <cell r="F51">
            <v>1.4</v>
          </cell>
          <cell r="G51">
            <v>6.93</v>
          </cell>
          <cell r="H51">
            <v>8.94</v>
          </cell>
          <cell r="I51">
            <v>-1.8450523223792912</v>
          </cell>
        </row>
        <row r="52">
          <cell r="B52">
            <v>-25.48</v>
          </cell>
          <cell r="D52">
            <v>-27.4</v>
          </cell>
          <cell r="E52">
            <v>-26.4</v>
          </cell>
          <cell r="F52">
            <v>5.53</v>
          </cell>
          <cell r="G52">
            <v>8.01</v>
          </cell>
          <cell r="H52">
            <v>12.1</v>
          </cell>
          <cell r="I52">
            <v>-3.6485280999107936</v>
          </cell>
        </row>
        <row r="53">
          <cell r="B53">
            <v>36.65</v>
          </cell>
          <cell r="D53">
            <v>59.51</v>
          </cell>
          <cell r="E53">
            <v>37.26</v>
          </cell>
          <cell r="F53">
            <v>8.5</v>
          </cell>
          <cell r="G53">
            <v>5.8</v>
          </cell>
          <cell r="H53">
            <v>7.13</v>
          </cell>
          <cell r="I53">
            <v>-1.2414823112106788</v>
          </cell>
        </row>
        <row r="54">
          <cell r="B54">
            <v>17.89</v>
          </cell>
          <cell r="D54">
            <v>49.03</v>
          </cell>
          <cell r="E54">
            <v>23.98</v>
          </cell>
          <cell r="F54">
            <v>11.07</v>
          </cell>
          <cell r="G54">
            <v>5.08</v>
          </cell>
          <cell r="H54">
            <v>5.04</v>
          </cell>
          <cell r="I54">
            <v>0.038080731150038113</v>
          </cell>
        </row>
        <row r="55">
          <cell r="B55">
            <v>4.95</v>
          </cell>
          <cell r="D55">
            <v>27.63</v>
          </cell>
          <cell r="E55">
            <v>-7.26</v>
          </cell>
          <cell r="F55">
            <v>0.9</v>
          </cell>
          <cell r="G55">
            <v>5.13</v>
          </cell>
          <cell r="H55">
            <v>6.68</v>
          </cell>
          <cell r="I55">
            <v>-1.4529433820772402</v>
          </cell>
        </row>
        <row r="56">
          <cell r="B56">
            <v>21.28</v>
          </cell>
          <cell r="D56">
            <v>24.96</v>
          </cell>
          <cell r="E56">
            <v>6.5</v>
          </cell>
          <cell r="F56">
            <v>-4.16</v>
          </cell>
          <cell r="G56">
            <v>7.19</v>
          </cell>
          <cell r="H56">
            <v>8.99</v>
          </cell>
          <cell r="I56">
            <v>-1.6515276630883564</v>
          </cell>
        </row>
        <row r="57">
          <cell r="B57">
            <v>8.52</v>
          </cell>
          <cell r="D57">
            <v>41.32</v>
          </cell>
          <cell r="E57">
            <v>18.77</v>
          </cell>
          <cell r="F57">
            <v>9.02</v>
          </cell>
          <cell r="G57">
            <v>10.38</v>
          </cell>
          <cell r="H57">
            <v>13.26</v>
          </cell>
          <cell r="I57">
            <v>-2.542821825887338</v>
          </cell>
        </row>
        <row r="58">
          <cell r="B58">
            <v>28.07</v>
          </cell>
          <cell r="D58">
            <v>40.26</v>
          </cell>
          <cell r="E58">
            <v>32.48</v>
          </cell>
          <cell r="F58">
            <v>13.17</v>
          </cell>
          <cell r="G58">
            <v>11.26</v>
          </cell>
          <cell r="H58">
            <v>12.35</v>
          </cell>
          <cell r="I58">
            <v>-0.9701824655095682</v>
          </cell>
        </row>
        <row r="59">
          <cell r="B59">
            <v>-2.86</v>
          </cell>
          <cell r="D59">
            <v>-1.71</v>
          </cell>
          <cell r="E59">
            <v>-4.98</v>
          </cell>
          <cell r="F59">
            <v>3.61</v>
          </cell>
          <cell r="G59">
            <v>14.72</v>
          </cell>
          <cell r="H59">
            <v>8.91</v>
          </cell>
          <cell r="I59">
            <v>5.334680011018273</v>
          </cell>
        </row>
        <row r="60">
          <cell r="B60">
            <v>12.49</v>
          </cell>
          <cell r="D60">
            <v>27.84</v>
          </cell>
          <cell r="E60">
            <v>22.09</v>
          </cell>
          <cell r="F60">
            <v>6.52</v>
          </cell>
          <cell r="G60">
            <v>10.53</v>
          </cell>
          <cell r="H60">
            <v>3.83</v>
          </cell>
          <cell r="I60">
            <v>6.452855629394201</v>
          </cell>
        </row>
        <row r="61">
          <cell r="B61">
            <v>24.61</v>
          </cell>
          <cell r="D61">
            <v>34.34</v>
          </cell>
          <cell r="E61">
            <v>22.37</v>
          </cell>
          <cell r="F61">
            <v>-0.53</v>
          </cell>
          <cell r="G61">
            <v>8.8</v>
          </cell>
          <cell r="H61">
            <v>3.79</v>
          </cell>
          <cell r="I61">
            <v>4.827054629540418</v>
          </cell>
        </row>
        <row r="62">
          <cell r="B62">
            <v>6.97</v>
          </cell>
          <cell r="D62">
            <v>-10.49</v>
          </cell>
          <cell r="E62">
            <v>6.46</v>
          </cell>
          <cell r="F62">
            <v>15.29</v>
          </cell>
          <cell r="G62">
            <v>9.84</v>
          </cell>
          <cell r="H62">
            <v>4.04</v>
          </cell>
          <cell r="I62">
            <v>5.574778931180315</v>
          </cell>
        </row>
        <row r="63">
          <cell r="B63">
            <v>40.98</v>
          </cell>
          <cell r="D63">
            <v>29.22</v>
          </cell>
          <cell r="E63">
            <v>32</v>
          </cell>
          <cell r="F63">
            <v>32.68</v>
          </cell>
          <cell r="G63">
            <v>7.72</v>
          </cell>
          <cell r="H63">
            <v>3.79</v>
          </cell>
          <cell r="I63">
            <v>3.7864919549089504</v>
          </cell>
        </row>
        <row r="64">
          <cell r="B64">
            <v>45.1</v>
          </cell>
          <cell r="D64">
            <v>3.59</v>
          </cell>
          <cell r="E64">
            <v>18.4</v>
          </cell>
          <cell r="F64">
            <v>23.96</v>
          </cell>
          <cell r="G64">
            <v>6.16</v>
          </cell>
          <cell r="H64">
            <v>1.19</v>
          </cell>
          <cell r="I64">
            <v>4.911552524953059</v>
          </cell>
        </row>
        <row r="65">
          <cell r="B65">
            <v>23.11</v>
          </cell>
          <cell r="D65">
            <v>-14.3</v>
          </cell>
          <cell r="E65">
            <v>5.34</v>
          </cell>
          <cell r="F65">
            <v>-2.65</v>
          </cell>
          <cell r="G65">
            <v>5.47</v>
          </cell>
          <cell r="H65">
            <v>4.33</v>
          </cell>
          <cell r="I65">
            <v>1.0926866673056645</v>
          </cell>
        </row>
        <row r="66">
          <cell r="B66">
            <v>22.61</v>
          </cell>
          <cell r="D66">
            <v>18.61</v>
          </cell>
          <cell r="E66">
            <v>16.86</v>
          </cell>
          <cell r="F66">
            <v>8.4</v>
          </cell>
          <cell r="G66">
            <v>6.36</v>
          </cell>
          <cell r="H66">
            <v>4.41</v>
          </cell>
          <cell r="I66">
            <v>1.8676371995019636</v>
          </cell>
        </row>
        <row r="67">
          <cell r="B67">
            <v>16.83</v>
          </cell>
          <cell r="D67">
            <v>9.01</v>
          </cell>
          <cell r="E67">
            <v>31.34</v>
          </cell>
          <cell r="F67">
            <v>19.49</v>
          </cell>
          <cell r="G67">
            <v>8.38</v>
          </cell>
          <cell r="H67">
            <v>4.64</v>
          </cell>
          <cell r="I67">
            <v>3.5741590214067287</v>
          </cell>
        </row>
        <row r="68">
          <cell r="B68">
            <v>-17.85</v>
          </cell>
          <cell r="D68">
            <v>-27.24</v>
          </cell>
          <cell r="E68">
            <v>-3.2</v>
          </cell>
          <cell r="F68">
            <v>7.13</v>
          </cell>
          <cell r="G68">
            <v>7.84</v>
          </cell>
          <cell r="H68">
            <v>6.26</v>
          </cell>
          <cell r="I68">
            <v>1.486918878223226</v>
          </cell>
        </row>
        <row r="69">
          <cell r="B69">
            <v>18.89</v>
          </cell>
          <cell r="D69">
            <v>49.09</v>
          </cell>
          <cell r="E69">
            <v>30.66</v>
          </cell>
          <cell r="F69">
            <v>18.39</v>
          </cell>
          <cell r="G69">
            <v>5.6</v>
          </cell>
          <cell r="H69">
            <v>2.98</v>
          </cell>
          <cell r="I69">
            <v>2.5441833365702076</v>
          </cell>
        </row>
        <row r="70">
          <cell r="B70">
            <v>-5.24</v>
          </cell>
          <cell r="D70">
            <v>21.11</v>
          </cell>
          <cell r="E70">
            <v>7.71</v>
          </cell>
          <cell r="F70">
            <v>7.79</v>
          </cell>
          <cell r="G70">
            <v>3.5</v>
          </cell>
          <cell r="H70">
            <v>2.97</v>
          </cell>
          <cell r="I70">
            <v>0.5147130232106436</v>
          </cell>
        </row>
        <row r="71">
          <cell r="B71">
            <v>25.94</v>
          </cell>
          <cell r="D71">
            <v>19.01</v>
          </cell>
          <cell r="E71">
            <v>9.87</v>
          </cell>
          <cell r="F71">
            <v>15.48</v>
          </cell>
          <cell r="G71">
            <v>2.9</v>
          </cell>
          <cell r="H71">
            <v>2.81</v>
          </cell>
          <cell r="I71">
            <v>0.08754012255617144</v>
          </cell>
        </row>
        <row r="72">
          <cell r="B72">
            <v>6.08</v>
          </cell>
          <cell r="D72">
            <v>-5.59</v>
          </cell>
          <cell r="E72">
            <v>1.29</v>
          </cell>
          <cell r="F72">
            <v>-7.18</v>
          </cell>
          <cell r="G72">
            <v>3.91</v>
          </cell>
          <cell r="H72">
            <v>2.6</v>
          </cell>
          <cell r="I72">
            <v>1.2768031189083822</v>
          </cell>
        </row>
        <row r="73">
          <cell r="B73">
            <v>16.88</v>
          </cell>
          <cell r="D73">
            <v>34.01</v>
          </cell>
          <cell r="E73">
            <v>37.71</v>
          </cell>
          <cell r="F73">
            <v>31.67</v>
          </cell>
          <cell r="G73">
            <v>5.6</v>
          </cell>
          <cell r="H73">
            <v>2.53</v>
          </cell>
          <cell r="I73">
            <v>2.9942455866575632</v>
          </cell>
        </row>
        <row r="74">
          <cell r="B74">
            <v>13.1</v>
          </cell>
          <cell r="D74">
            <v>16.54</v>
          </cell>
          <cell r="E74">
            <v>23.07</v>
          </cell>
          <cell r="F74">
            <v>-0.81</v>
          </cell>
          <cell r="G74">
            <v>5.2</v>
          </cell>
          <cell r="H74">
            <v>3.38</v>
          </cell>
          <cell r="I74">
            <v>1.760495260205069</v>
          </cell>
        </row>
        <row r="75">
          <cell r="B75">
            <v>13.37</v>
          </cell>
          <cell r="D75">
            <v>23.82</v>
          </cell>
          <cell r="E75">
            <v>33.17</v>
          </cell>
          <cell r="F75">
            <v>15.08</v>
          </cell>
          <cell r="G75">
            <v>5.25</v>
          </cell>
          <cell r="H75">
            <v>1.7</v>
          </cell>
          <cell r="I75">
            <v>3.4906588003933137</v>
          </cell>
        </row>
        <row r="76">
          <cell r="B76">
            <v>21.64</v>
          </cell>
          <cell r="D76">
            <v>-7.36</v>
          </cell>
          <cell r="E76">
            <v>28.58</v>
          </cell>
          <cell r="F76">
            <v>13.52</v>
          </cell>
          <cell r="G76">
            <v>4.85</v>
          </cell>
          <cell r="H76">
            <v>1.61</v>
          </cell>
          <cell r="I76">
            <v>3.188662533215234</v>
          </cell>
        </row>
        <row r="77">
          <cell r="B77">
            <v>32.7</v>
          </cell>
          <cell r="D77">
            <v>40.55</v>
          </cell>
          <cell r="E77">
            <v>21.04</v>
          </cell>
          <cell r="F77">
            <v>-8.74</v>
          </cell>
          <cell r="G77">
            <v>4.69</v>
          </cell>
          <cell r="H77">
            <v>2.68</v>
          </cell>
          <cell r="I77">
            <v>1.9575379820802496</v>
          </cell>
        </row>
        <row r="78">
          <cell r="B78">
            <v>-15.41</v>
          </cell>
          <cell r="D78">
            <v>-6.2</v>
          </cell>
          <cell r="E78">
            <v>-9.1</v>
          </cell>
          <cell r="F78">
            <v>21.4781881055359</v>
          </cell>
          <cell r="G78">
            <v>5.88</v>
          </cell>
          <cell r="H78">
            <v>3.44</v>
          </cell>
          <cell r="I78">
            <v>2.3588553750966743</v>
          </cell>
        </row>
        <row r="79">
          <cell r="B79">
            <v>-16.21</v>
          </cell>
          <cell r="D79">
            <v>29.25</v>
          </cell>
          <cell r="E79">
            <v>-11.89</v>
          </cell>
          <cell r="F79">
            <v>4.211033006066733</v>
          </cell>
          <cell r="G79">
            <v>3.86</v>
          </cell>
          <cell r="H79">
            <v>1.6</v>
          </cell>
          <cell r="I79">
            <v>2.2244094488188972</v>
          </cell>
        </row>
        <row r="80">
          <cell r="B80">
            <v>-16.81</v>
          </cell>
          <cell r="D80">
            <v>-11.77</v>
          </cell>
          <cell r="E80">
            <v>-22.1</v>
          </cell>
          <cell r="F80">
            <v>16.786257535817526</v>
          </cell>
          <cell r="G80">
            <v>1.63</v>
          </cell>
          <cell r="H80">
            <v>2.48</v>
          </cell>
          <cell r="I80">
            <v>-0.8294301327088214</v>
          </cell>
        </row>
        <row r="81">
          <cell r="B81">
            <v>37.82</v>
          </cell>
          <cell r="D81">
            <v>74.75</v>
          </cell>
          <cell r="E81">
            <v>28.69</v>
          </cell>
          <cell r="F81">
            <v>2.482866787139004</v>
          </cell>
          <cell r="G81">
            <v>1.02</v>
          </cell>
          <cell r="H81">
            <v>2.04</v>
          </cell>
          <cell r="I81">
            <v>-0.999607996863975</v>
          </cell>
        </row>
        <row r="82">
          <cell r="B82">
            <v>17.19</v>
          </cell>
          <cell r="D82">
            <v>14.36</v>
          </cell>
          <cell r="E82">
            <v>10.88</v>
          </cell>
          <cell r="F82">
            <v>7.783825506035158</v>
          </cell>
          <cell r="G82">
            <v>1.19</v>
          </cell>
          <cell r="H82">
            <v>3.34</v>
          </cell>
          <cell r="I82">
            <v>-2.080510934778401</v>
          </cell>
        </row>
        <row r="83">
          <cell r="B83">
            <v>14.39</v>
          </cell>
          <cell r="D83">
            <v>3.26</v>
          </cell>
          <cell r="E83">
            <v>4.91</v>
          </cell>
          <cell r="F83">
            <v>6.424708613196373</v>
          </cell>
          <cell r="G83">
            <v>2.98</v>
          </cell>
          <cell r="H83">
            <v>3.34</v>
          </cell>
          <cell r="I83">
            <v>-0.3483646216373136</v>
          </cell>
        </row>
        <row r="84">
          <cell r="B84">
            <v>21.524301140568937</v>
          </cell>
          <cell r="D84">
            <v>17.69</v>
          </cell>
          <cell r="E84">
            <v>11.78</v>
          </cell>
          <cell r="F84">
            <v>1.8510247054660534</v>
          </cell>
          <cell r="G84">
            <v>4.81</v>
          </cell>
          <cell r="H84">
            <v>2.52</v>
          </cell>
          <cell r="I84">
            <v>2.2337104955130704</v>
          </cell>
        </row>
        <row r="85">
          <cell r="B85">
            <v>18.940013867459584</v>
          </cell>
          <cell r="D85">
            <v>-8.26</v>
          </cell>
          <cell r="E85">
            <v>3.53</v>
          </cell>
          <cell r="F85">
            <v>9.808522513697305</v>
          </cell>
          <cell r="G85">
            <v>4.67</v>
          </cell>
          <cell r="H85">
            <v>4.1</v>
          </cell>
          <cell r="I85">
            <v>0.5475504322766573</v>
          </cell>
        </row>
        <row r="86">
          <cell r="B86">
            <v>-44</v>
          </cell>
          <cell r="D86">
            <v>-39.83</v>
          </cell>
          <cell r="E86">
            <v>-36.8</v>
          </cell>
          <cell r="F86">
            <v>24.025953818385503</v>
          </cell>
          <cell r="G86">
            <v>1.64</v>
          </cell>
          <cell r="H86">
            <v>-0.04</v>
          </cell>
          <cell r="I86">
            <v>1.6806722689075628</v>
          </cell>
        </row>
        <row r="87">
          <cell r="B87">
            <v>30.29</v>
          </cell>
          <cell r="D87">
            <v>36.35</v>
          </cell>
          <cell r="E87">
            <v>26.84</v>
          </cell>
          <cell r="F87">
            <v>-12.919912849657312</v>
          </cell>
          <cell r="G87">
            <v>0.05</v>
          </cell>
          <cell r="H87">
            <v>2.78</v>
          </cell>
          <cell r="I87">
            <v>-2.6561587857559834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I1"/>
    </sheetView>
  </sheetViews>
  <sheetFormatPr defaultColWidth="12.00390625" defaultRowHeight="12.75"/>
  <cols>
    <col min="1" max="1" width="18.125" style="0" customWidth="1"/>
    <col min="2" max="2" width="14.125" style="0" customWidth="1"/>
    <col min="3" max="6" width="15.75390625" style="0" customWidth="1"/>
    <col min="7" max="7" width="21.125" style="0" customWidth="1"/>
    <col min="8" max="8" width="15.75390625" style="0" customWidth="1"/>
    <col min="9" max="9" width="15.625" style="0" customWidth="1"/>
  </cols>
  <sheetData>
    <row r="1" spans="1:9" ht="17.25">
      <c r="A1" s="54" t="s">
        <v>20</v>
      </c>
      <c r="B1" s="54"/>
      <c r="C1" s="54"/>
      <c r="D1" s="54"/>
      <c r="E1" s="54"/>
      <c r="F1" s="54"/>
      <c r="G1" s="54"/>
      <c r="H1" s="54"/>
      <c r="I1" s="54"/>
    </row>
    <row r="3" spans="1:9" ht="12.75">
      <c r="A3" s="1" t="s">
        <v>0</v>
      </c>
      <c r="B3" s="2"/>
      <c r="C3" s="3"/>
      <c r="D3" s="3"/>
      <c r="E3" s="3"/>
      <c r="F3" s="3"/>
      <c r="G3" s="3"/>
      <c r="H3" s="3"/>
      <c r="I3" s="4"/>
    </row>
    <row r="4" spans="1:9" ht="13.5">
      <c r="A4" s="5" t="s">
        <v>1</v>
      </c>
      <c r="B4" s="6"/>
      <c r="C4" s="49">
        <v>100</v>
      </c>
      <c r="D4" s="7"/>
      <c r="E4" s="6" t="s">
        <v>2</v>
      </c>
      <c r="F4" s="6"/>
      <c r="G4" s="50">
        <v>0.04</v>
      </c>
      <c r="H4" s="8"/>
      <c r="I4" s="9"/>
    </row>
    <row r="5" spans="1:9" ht="12.75">
      <c r="A5" s="10"/>
      <c r="B5" s="7"/>
      <c r="C5" s="7"/>
      <c r="D5" s="7"/>
      <c r="E5" s="7"/>
      <c r="F5" s="7"/>
      <c r="G5" s="7"/>
      <c r="H5" s="7"/>
      <c r="I5" s="9"/>
    </row>
    <row r="6" spans="1:9" ht="13.5">
      <c r="A6" s="11"/>
      <c r="B6" s="12"/>
      <c r="C6" s="12"/>
      <c r="D6" s="12"/>
      <c r="E6" s="12"/>
      <c r="F6" s="12"/>
      <c r="G6" s="13" t="s">
        <v>3</v>
      </c>
      <c r="H6" s="11"/>
      <c r="I6" s="14" t="s">
        <v>3</v>
      </c>
    </row>
    <row r="7" spans="1:9" ht="13.5">
      <c r="A7" s="15" t="s">
        <v>4</v>
      </c>
      <c r="B7" s="16"/>
      <c r="C7" s="16" t="s">
        <v>5</v>
      </c>
      <c r="D7" s="16" t="s">
        <v>6</v>
      </c>
      <c r="E7" s="16"/>
      <c r="F7" s="16" t="s">
        <v>7</v>
      </c>
      <c r="G7" s="16" t="s">
        <v>7</v>
      </c>
      <c r="H7" s="15" t="s">
        <v>8</v>
      </c>
      <c r="I7" s="17" t="s">
        <v>7</v>
      </c>
    </row>
    <row r="8" spans="1:9" ht="13.5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13</v>
      </c>
      <c r="F8" s="16" t="s">
        <v>14</v>
      </c>
      <c r="G8" s="19" t="s">
        <v>14</v>
      </c>
      <c r="H8" s="18" t="s">
        <v>15</v>
      </c>
      <c r="I8" s="20" t="s">
        <v>14</v>
      </c>
    </row>
    <row r="9" spans="1:12" ht="13.5">
      <c r="A9" s="21" t="s">
        <v>22</v>
      </c>
      <c r="B9" s="43">
        <v>0.25</v>
      </c>
      <c r="C9" s="44">
        <v>126.5</v>
      </c>
      <c r="D9" s="44">
        <v>4.5</v>
      </c>
      <c r="E9" s="22">
        <f>(C9+D9-$C$4)/$C$4</f>
        <v>0.31</v>
      </c>
      <c r="F9" s="23">
        <f>(E9-$E$14)</f>
        <v>0.21237499999999998</v>
      </c>
      <c r="G9" s="23">
        <f>(E9-$E$14)^2</f>
        <v>0.04510314062499999</v>
      </c>
      <c r="H9" s="24">
        <f>E9-$G$4</f>
        <v>0.27</v>
      </c>
      <c r="I9" s="25">
        <f>(H9-$G$17)^2</f>
        <v>0.045103140625</v>
      </c>
      <c r="L9" s="26"/>
    </row>
    <row r="10" spans="1:9" ht="13.5">
      <c r="A10" s="27" t="s">
        <v>23</v>
      </c>
      <c r="B10" s="45">
        <v>0.45</v>
      </c>
      <c r="C10" s="46">
        <v>110</v>
      </c>
      <c r="D10" s="46">
        <v>4</v>
      </c>
      <c r="E10" s="28">
        <f>(C10+D10-$C$4)/$C$4</f>
        <v>0.14</v>
      </c>
      <c r="F10" s="29">
        <f>(E10-$E$14)</f>
        <v>0.042374999999999996</v>
      </c>
      <c r="G10" s="29">
        <f>(E10-$E$14)^2</f>
        <v>0.0017956406249999997</v>
      </c>
      <c r="H10" s="30">
        <f>E10-$G$4</f>
        <v>0.1</v>
      </c>
      <c r="I10" s="31">
        <f>(H10-$G$17)^2</f>
        <v>0.0017956406250000001</v>
      </c>
    </row>
    <row r="11" spans="1:9" ht="13.5">
      <c r="A11" s="27" t="s">
        <v>24</v>
      </c>
      <c r="B11" s="45">
        <v>0.25</v>
      </c>
      <c r="C11" s="46">
        <v>89.75</v>
      </c>
      <c r="D11" s="46">
        <v>3.5</v>
      </c>
      <c r="E11" s="28">
        <f>(C11+D11-$C$4)/$C$4</f>
        <v>-0.0675</v>
      </c>
      <c r="F11" s="29">
        <f>(E11-$E$14)</f>
        <v>-0.16512500000000002</v>
      </c>
      <c r="G11" s="29">
        <f>(E11-$E$14)^2</f>
        <v>0.027266265625000008</v>
      </c>
      <c r="H11" s="30">
        <f>E11-$G$4</f>
        <v>-0.10750000000000001</v>
      </c>
      <c r="I11" s="31">
        <f>(H11-$G$17)^2</f>
        <v>0.027266265625000008</v>
      </c>
    </row>
    <row r="12" spans="1:9" ht="13.5">
      <c r="A12" s="32" t="s">
        <v>21</v>
      </c>
      <c r="B12" s="47">
        <v>0.05</v>
      </c>
      <c r="C12" s="48">
        <v>46</v>
      </c>
      <c r="D12" s="48">
        <v>2</v>
      </c>
      <c r="E12" s="34">
        <f>(C12+D12-$C$4)/$C$4</f>
        <v>-0.52</v>
      </c>
      <c r="F12" s="35">
        <f>(E12-$E$14)</f>
        <v>-0.6176250000000001</v>
      </c>
      <c r="G12" s="35">
        <f>(E12-$E$14)^2</f>
        <v>0.3814606406250001</v>
      </c>
      <c r="H12" s="34">
        <f>E12-$G$4</f>
        <v>-0.56</v>
      </c>
      <c r="I12" s="36">
        <f>(H12-$G$17)^2</f>
        <v>0.3814606406250001</v>
      </c>
    </row>
    <row r="13" spans="1:9" ht="13.5">
      <c r="A13" s="27"/>
      <c r="B13" s="45"/>
      <c r="C13" s="46"/>
      <c r="D13" s="46"/>
      <c r="E13" s="28"/>
      <c r="F13" s="28"/>
      <c r="G13" s="29"/>
      <c r="H13" s="28"/>
      <c r="I13" s="31"/>
    </row>
    <row r="14" spans="1:9" ht="18" customHeight="1">
      <c r="A14" s="37" t="s">
        <v>16</v>
      </c>
      <c r="B14" s="7"/>
      <c r="C14" s="38" t="s">
        <v>26</v>
      </c>
      <c r="D14" s="7"/>
      <c r="E14" s="28">
        <f>SUMPRODUCT($B$9:$B$12,E9:E12)</f>
        <v>0.09762500000000002</v>
      </c>
      <c r="F14" s="28"/>
      <c r="G14" s="29"/>
      <c r="H14" s="28"/>
      <c r="I14" s="31"/>
    </row>
    <row r="15" spans="1:9" ht="18" customHeight="1">
      <c r="A15" s="37" t="s">
        <v>25</v>
      </c>
      <c r="B15" s="7"/>
      <c r="C15" s="51" t="s">
        <v>29</v>
      </c>
      <c r="E15" s="28">
        <f>SUMPRODUCT(B9:B12,G9:G12)</f>
        <v>0.037973421875</v>
      </c>
      <c r="F15" s="28"/>
      <c r="G15" s="29"/>
      <c r="H15" s="28"/>
      <c r="I15" s="31"/>
    </row>
    <row r="16" spans="1:9" ht="18" customHeight="1">
      <c r="A16" s="37" t="s">
        <v>17</v>
      </c>
      <c r="B16" s="7"/>
      <c r="C16" s="7"/>
      <c r="D16" s="38"/>
      <c r="E16" s="39" t="s">
        <v>28</v>
      </c>
      <c r="F16" s="29">
        <f>SQRT(E15)</f>
        <v>0.194867703519593</v>
      </c>
      <c r="H16" s="28"/>
      <c r="I16" s="31"/>
    </row>
    <row r="17" spans="1:9" ht="18" customHeight="1">
      <c r="A17" s="37" t="s">
        <v>18</v>
      </c>
      <c r="B17" s="7"/>
      <c r="C17" s="7"/>
      <c r="D17" s="7"/>
      <c r="E17" s="38" t="s">
        <v>27</v>
      </c>
      <c r="F17" s="38"/>
      <c r="G17" s="28">
        <f>SUMPRODUCT(B9:B12,H9:H12)</f>
        <v>0.057625</v>
      </c>
      <c r="I17" s="31"/>
    </row>
    <row r="18" spans="1:10" ht="18" customHeight="1">
      <c r="A18" s="40" t="s">
        <v>19</v>
      </c>
      <c r="B18" s="33"/>
      <c r="C18" s="33"/>
      <c r="D18" s="33"/>
      <c r="E18" s="33"/>
      <c r="F18" s="41" t="s">
        <v>30</v>
      </c>
      <c r="G18" s="33"/>
      <c r="H18" s="52">
        <f>SUMPRODUCT(B9:B12,I9:I12)^0.5</f>
        <v>0.19486770351959304</v>
      </c>
      <c r="I18" s="53"/>
      <c r="J18" s="42"/>
    </row>
  </sheetData>
  <sheetProtection/>
  <mergeCells count="1">
    <mergeCell ref="A1:I1"/>
  </mergeCells>
  <printOptions gridLines="1" headings="1" horizontalCentered="1"/>
  <pageMargins left="0.787401575" right="0.787401575" top="0.984251969" bottom="0.984251969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12.00390625" defaultRowHeight="12.75"/>
  <cols>
    <col min="1" max="1" width="18.375" style="0" customWidth="1"/>
    <col min="2" max="2" width="22.75390625" style="0" customWidth="1"/>
    <col min="3" max="3" width="31.00390625" style="0" customWidth="1"/>
    <col min="4" max="4" width="21.125" style="0" customWidth="1"/>
    <col min="5" max="5" width="14.75390625" style="0" customWidth="1"/>
    <col min="6" max="6" width="10.125" style="0" customWidth="1"/>
    <col min="7" max="7" width="16.00390625" style="0" bestFit="1" customWidth="1"/>
    <col min="8" max="8" width="12.00390625" style="0" bestFit="1" customWidth="1"/>
  </cols>
  <sheetData>
    <row r="1" spans="1:6" ht="17.25">
      <c r="A1" s="55"/>
      <c r="B1" s="56" t="s">
        <v>31</v>
      </c>
      <c r="C1" s="55"/>
      <c r="D1" s="55"/>
      <c r="E1" s="55"/>
      <c r="F1" s="55"/>
    </row>
    <row r="3" spans="1:6" ht="12.75">
      <c r="A3" s="57"/>
      <c r="B3" s="58" t="s">
        <v>32</v>
      </c>
      <c r="C3" s="59"/>
      <c r="D3" s="60" t="s">
        <v>3</v>
      </c>
      <c r="E3" s="61" t="s">
        <v>33</v>
      </c>
      <c r="F3" s="62" t="s">
        <v>34</v>
      </c>
    </row>
    <row r="4" spans="1:6" ht="12.75">
      <c r="A4" s="63" t="s">
        <v>35</v>
      </c>
      <c r="B4" s="64" t="s">
        <v>36</v>
      </c>
      <c r="C4" s="65" t="s">
        <v>37</v>
      </c>
      <c r="D4" s="66" t="s">
        <v>38</v>
      </c>
      <c r="E4" s="66" t="s">
        <v>39</v>
      </c>
      <c r="F4" s="67" t="s">
        <v>40</v>
      </c>
    </row>
    <row r="5" spans="1:6" ht="12.75">
      <c r="A5" s="68">
        <v>2001</v>
      </c>
      <c r="B5" s="69">
        <v>0.2</v>
      </c>
      <c r="C5" s="70">
        <f>-11.89/100</f>
        <v>-0.1189</v>
      </c>
      <c r="D5" s="71">
        <f>(C5-$C$11)^2</f>
        <v>0.019566414400000003</v>
      </c>
      <c r="E5" s="71">
        <f>1+C5</f>
        <v>0.8811</v>
      </c>
      <c r="F5" s="72">
        <f>(1+C5)</f>
        <v>0.8811</v>
      </c>
    </row>
    <row r="6" spans="1:6" ht="12.75">
      <c r="A6" s="68">
        <v>2002</v>
      </c>
      <c r="B6" s="73">
        <v>0.2</v>
      </c>
      <c r="C6" s="74">
        <f>-22.1/100</f>
        <v>-0.221</v>
      </c>
      <c r="D6" s="75">
        <f>(C6-$C$11)^2</f>
        <v>0.0585543204</v>
      </c>
      <c r="E6" s="75">
        <f>1+C6</f>
        <v>0.779</v>
      </c>
      <c r="F6" s="76">
        <f>F5*E6</f>
        <v>0.6863769000000001</v>
      </c>
    </row>
    <row r="7" spans="1:6" ht="12.75">
      <c r="A7" s="68">
        <v>2003</v>
      </c>
      <c r="B7" s="73">
        <v>0.2</v>
      </c>
      <c r="C7" s="74">
        <f>28.69/100</f>
        <v>0.2869</v>
      </c>
      <c r="D7" s="75">
        <f>(C7-$C$11)^2</f>
        <v>0.07071344639999999</v>
      </c>
      <c r="E7" s="75">
        <f>1+C7</f>
        <v>1.2869</v>
      </c>
      <c r="F7" s="76">
        <f>F6*E7</f>
        <v>0.8832984326100001</v>
      </c>
    </row>
    <row r="8" spans="1:6" ht="12.75">
      <c r="A8" s="68">
        <v>2004</v>
      </c>
      <c r="B8" s="73">
        <v>0.2</v>
      </c>
      <c r="C8" s="74">
        <f>10.88/100</f>
        <v>0.10880000000000001</v>
      </c>
      <c r="D8" s="75">
        <f>(C8-$C$11)^2</f>
        <v>0.0077123524000000014</v>
      </c>
      <c r="E8" s="75">
        <f>1+C8</f>
        <v>1.1088</v>
      </c>
      <c r="F8" s="76">
        <f>F7*E8</f>
        <v>0.979401302077968</v>
      </c>
    </row>
    <row r="9" spans="1:6" ht="12.75">
      <c r="A9" s="68">
        <v>2005</v>
      </c>
      <c r="B9" s="77">
        <v>0.2</v>
      </c>
      <c r="C9" s="78">
        <f>4.91/100</f>
        <v>0.049100000000000005</v>
      </c>
      <c r="D9" s="79">
        <f>(C9-$C$11)^2</f>
        <v>0.0007907344000000008</v>
      </c>
      <c r="E9" s="79">
        <f>1+C9</f>
        <v>1.0491</v>
      </c>
      <c r="F9" s="80">
        <f>F8*E9</f>
        <v>1.0274899060099962</v>
      </c>
    </row>
    <row r="10" spans="1:6" ht="18.75" customHeight="1">
      <c r="A10" s="81" t="s">
        <v>41</v>
      </c>
      <c r="B10" s="3" t="s">
        <v>42</v>
      </c>
      <c r="C10" s="71">
        <f>AVERAGE(C5:C9)</f>
        <v>0.020980000000000006</v>
      </c>
      <c r="D10" s="3"/>
      <c r="E10" s="71"/>
      <c r="F10" s="82"/>
    </row>
    <row r="11" spans="1:6" ht="18.75" customHeight="1">
      <c r="A11" s="83" t="s">
        <v>43</v>
      </c>
      <c r="B11" s="84" t="s">
        <v>44</v>
      </c>
      <c r="C11" s="75">
        <f>SUMPRODUCT(B5:B9,C5:C9)</f>
        <v>0.02097999999999999</v>
      </c>
      <c r="D11" s="84"/>
      <c r="E11" s="84"/>
      <c r="F11" s="85"/>
    </row>
    <row r="12" spans="1:6" ht="18.75" customHeight="1">
      <c r="A12" s="86"/>
      <c r="B12" s="87" t="s">
        <v>45</v>
      </c>
      <c r="C12" s="84" t="s">
        <v>46</v>
      </c>
      <c r="D12" s="75">
        <f>SUMPRODUCT(B5:B9,D5:D9)^0.5</f>
        <v>0.17739068070222855</v>
      </c>
      <c r="E12" s="84"/>
      <c r="F12" s="85" t="s">
        <v>47</v>
      </c>
    </row>
    <row r="13" spans="1:6" ht="18.75" customHeight="1">
      <c r="A13" s="86"/>
      <c r="B13" s="84"/>
      <c r="C13" s="84" t="s">
        <v>48</v>
      </c>
      <c r="D13" s="75">
        <f>STDEV(C5:C9)</f>
        <v>0.1983288103125716</v>
      </c>
      <c r="E13" s="84"/>
      <c r="F13" s="85" t="s">
        <v>49</v>
      </c>
    </row>
    <row r="14" spans="1:6" ht="18.75" customHeight="1">
      <c r="A14" s="88"/>
      <c r="B14" s="89"/>
      <c r="C14" s="90" t="s">
        <v>50</v>
      </c>
      <c r="D14" s="89" t="s">
        <v>51</v>
      </c>
      <c r="E14" s="91">
        <f>GEOMEAN(E5:E9)-1</f>
        <v>0.005438503962722274</v>
      </c>
      <c r="F14" s="80">
        <f>(1+E14)^5</f>
        <v>1.0274899060099967</v>
      </c>
    </row>
    <row r="15" ht="12.75">
      <c r="A15" t="s">
        <v>52</v>
      </c>
    </row>
  </sheetData>
  <sheetProtection/>
  <printOptions gridLines="1" headings="1" horizontalCentered="1"/>
  <pageMargins left="0.787401575" right="0.787401575" top="0.984251969" bottom="0.984251969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12.625" style="95" customWidth="1"/>
    <col min="2" max="3" width="8.875" style="95" customWidth="1"/>
    <col min="4" max="4" width="21.125" style="95" customWidth="1"/>
    <col min="5" max="5" width="8.875" style="95" customWidth="1"/>
    <col min="6" max="6" width="27.625" style="95" customWidth="1"/>
    <col min="7" max="16384" width="8.875" style="95" customWidth="1"/>
  </cols>
  <sheetData>
    <row r="1" spans="1:7" ht="18">
      <c r="A1" s="92" t="s">
        <v>53</v>
      </c>
      <c r="B1" s="93"/>
      <c r="C1" s="92"/>
      <c r="D1" s="92"/>
      <c r="E1" s="94"/>
      <c r="F1" s="94"/>
      <c r="G1" s="94"/>
    </row>
    <row r="2" spans="1:7" ht="18">
      <c r="A2" s="94"/>
      <c r="B2" s="92"/>
      <c r="C2" s="92"/>
      <c r="D2" s="92"/>
      <c r="E2" s="94"/>
      <c r="F2" s="94"/>
      <c r="G2" s="94"/>
    </row>
    <row r="3" spans="1:7" ht="18">
      <c r="A3" s="96" t="s">
        <v>54</v>
      </c>
      <c r="B3" s="97"/>
      <c r="C3" s="98" t="s">
        <v>55</v>
      </c>
      <c r="D3" s="99"/>
      <c r="E3" s="98" t="s">
        <v>56</v>
      </c>
      <c r="F3" s="99"/>
      <c r="G3" s="94"/>
    </row>
    <row r="4" spans="1:7" ht="20.25">
      <c r="A4" s="100" t="s">
        <v>35</v>
      </c>
      <c r="B4" s="101" t="s">
        <v>57</v>
      </c>
      <c r="C4" s="102" t="s">
        <v>58</v>
      </c>
      <c r="D4" s="103" t="s">
        <v>59</v>
      </c>
      <c r="E4" s="104" t="s">
        <v>58</v>
      </c>
      <c r="F4" s="105" t="s">
        <v>60</v>
      </c>
      <c r="G4" s="94"/>
    </row>
    <row r="5" spans="1:7" ht="12.75">
      <c r="A5" s="106" t="s">
        <v>61</v>
      </c>
      <c r="B5" s="107">
        <v>1</v>
      </c>
      <c r="C5" s="108">
        <v>0.05800000000000005</v>
      </c>
      <c r="D5" s="109">
        <v>0.05800000000000005</v>
      </c>
      <c r="E5" s="108">
        <v>0.058</v>
      </c>
      <c r="F5" s="109">
        <v>0.05800000000000005</v>
      </c>
      <c r="G5" s="93"/>
    </row>
    <row r="6" spans="1:7" ht="12.75">
      <c r="A6" s="110" t="s">
        <v>62</v>
      </c>
      <c r="B6" s="111">
        <v>0.5</v>
      </c>
      <c r="C6" s="112">
        <v>0.028591269649903328</v>
      </c>
      <c r="D6" s="113">
        <v>0.057182539299806656</v>
      </c>
      <c r="E6" s="112">
        <v>0.029</v>
      </c>
      <c r="F6" s="113">
        <v>0.05884099999999992</v>
      </c>
      <c r="G6" s="93"/>
    </row>
    <row r="7" spans="1:7" ht="12.75">
      <c r="A7" s="110" t="s">
        <v>63</v>
      </c>
      <c r="B7" s="111">
        <v>0.25</v>
      </c>
      <c r="C7" s="112">
        <v>0.014194887410651003</v>
      </c>
      <c r="D7" s="113">
        <v>0.05677954964260401</v>
      </c>
      <c r="E7" s="112">
        <v>0.0145</v>
      </c>
      <c r="F7" s="113">
        <v>0.059273738705062584</v>
      </c>
      <c r="G7" s="93"/>
    </row>
    <row r="8" spans="1:7" ht="12.75">
      <c r="A8" s="110" t="s">
        <v>64</v>
      </c>
      <c r="B8" s="111">
        <v>0.08333333333333333</v>
      </c>
      <c r="C8" s="112">
        <v>0.004709415724342136</v>
      </c>
      <c r="D8" s="113">
        <v>0.05651298869210564</v>
      </c>
      <c r="E8" s="112">
        <v>0.004833333333333334</v>
      </c>
      <c r="F8" s="113">
        <v>0.059566946224456796</v>
      </c>
      <c r="G8" s="93"/>
    </row>
    <row r="9" spans="1:7" ht="12.75">
      <c r="A9" s="110" t="s">
        <v>65</v>
      </c>
      <c r="B9" s="111">
        <v>0.019230769230769232</v>
      </c>
      <c r="C9" s="112">
        <v>0.0010848251790869234</v>
      </c>
      <c r="D9" s="113">
        <v>0.05641090931252002</v>
      </c>
      <c r="E9" s="112">
        <v>0.0011153846153846155</v>
      </c>
      <c r="F9" s="113">
        <v>0.059680744026800125</v>
      </c>
      <c r="G9" s="93"/>
    </row>
    <row r="10" spans="1:7" ht="12.75">
      <c r="A10" s="114" t="s">
        <v>66</v>
      </c>
      <c r="B10" s="115">
        <v>0.0027397260273972603</v>
      </c>
      <c r="C10" s="116">
        <v>0.0001544785975380325</v>
      </c>
      <c r="D10" s="117">
        <v>0.056384688101381863</v>
      </c>
      <c r="E10" s="116">
        <v>0.0001589041095890411</v>
      </c>
      <c r="F10" s="117">
        <v>0.05971011283987626</v>
      </c>
      <c r="G10" s="93"/>
    </row>
    <row r="11" spans="1:7" ht="15.75">
      <c r="A11" s="118" t="s">
        <v>67</v>
      </c>
      <c r="B11" s="119"/>
      <c r="C11" s="120"/>
      <c r="D11" s="121" t="s">
        <v>68</v>
      </c>
      <c r="E11" s="106"/>
      <c r="F11" s="121" t="s">
        <v>69</v>
      </c>
      <c r="G11" s="93"/>
    </row>
    <row r="12" spans="1:7" ht="12.75">
      <c r="A12" s="114"/>
      <c r="B12" s="122"/>
      <c r="C12" s="123"/>
      <c r="D12" s="124">
        <v>0.05638033343610769</v>
      </c>
      <c r="E12" s="114"/>
      <c r="F12" s="124">
        <v>0.0597149957102876</v>
      </c>
      <c r="G12" s="93"/>
    </row>
  </sheetData>
  <sheetProtection/>
  <mergeCells count="2">
    <mergeCell ref="C3:D3"/>
    <mergeCell ref="E3:F3"/>
  </mergeCells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5"/>
  <sheetViews>
    <sheetView tabSelected="1" zoomScalePageLayoutView="0" workbookViewId="0" topLeftCell="A1">
      <selection activeCell="C8" sqref="C8"/>
    </sheetView>
  </sheetViews>
  <sheetFormatPr defaultColWidth="12.50390625" defaultRowHeight="12.75"/>
  <cols>
    <col min="1" max="1" width="15.125" style="125" customWidth="1"/>
    <col min="2" max="2" width="19.375" style="125" customWidth="1"/>
    <col min="3" max="3" width="9.875" style="125" customWidth="1"/>
    <col min="4" max="4" width="11.00390625" style="125" customWidth="1"/>
    <col min="5" max="5" width="24.375" style="125" customWidth="1"/>
    <col min="6" max="6" width="9.00390625" style="125" customWidth="1"/>
    <col min="7" max="7" width="10.375" style="125" customWidth="1"/>
    <col min="8" max="8" width="16.00390625" style="125" customWidth="1"/>
    <col min="9" max="9" width="14.625" style="126" customWidth="1"/>
    <col min="10" max="10" width="16.375" style="125" customWidth="1"/>
    <col min="11" max="12" width="10.625" style="125" customWidth="1"/>
    <col min="13" max="13" width="21.50390625" style="125" customWidth="1"/>
    <col min="14" max="14" width="12.50390625" style="95" customWidth="1"/>
    <col min="15" max="15" width="13.625" style="125" customWidth="1"/>
    <col min="16" max="18" width="10.625" style="125" customWidth="1"/>
    <col min="19" max="19" width="16.00390625" style="125" customWidth="1"/>
    <col min="20" max="21" width="12.50390625" style="125" customWidth="1"/>
    <col min="22" max="16384" width="12.50390625" style="95" customWidth="1"/>
  </cols>
  <sheetData>
    <row r="1" spans="1:21" ht="17.25">
      <c r="A1" s="170" t="s">
        <v>91</v>
      </c>
      <c r="B1" s="173"/>
      <c r="C1" s="171"/>
      <c r="D1" s="171"/>
      <c r="E1" s="171"/>
      <c r="F1" s="171"/>
      <c r="G1" s="171"/>
      <c r="H1" s="171"/>
      <c r="I1" s="172"/>
      <c r="J1" s="142"/>
      <c r="K1" s="171"/>
      <c r="L1" s="127"/>
      <c r="M1" s="127"/>
      <c r="O1" s="170" t="s">
        <v>90</v>
      </c>
      <c r="P1" s="127"/>
      <c r="Q1" s="127"/>
      <c r="R1" s="127"/>
      <c r="S1" s="127"/>
      <c r="T1" s="127"/>
      <c r="U1" s="127"/>
    </row>
    <row r="2" spans="1:21" ht="15">
      <c r="A2" s="169"/>
      <c r="B2" s="168" t="s">
        <v>89</v>
      </c>
      <c r="C2" s="168" t="s">
        <v>87</v>
      </c>
      <c r="D2" s="167"/>
      <c r="E2" s="167"/>
      <c r="F2" s="167"/>
      <c r="G2" s="166"/>
      <c r="H2" s="165"/>
      <c r="I2" s="142"/>
      <c r="J2" s="168" t="s">
        <v>89</v>
      </c>
      <c r="K2" s="168" t="s">
        <v>87</v>
      </c>
      <c r="L2" s="167"/>
      <c r="M2" s="167"/>
      <c r="O2" s="168" t="s">
        <v>88</v>
      </c>
      <c r="P2" s="168" t="s">
        <v>87</v>
      </c>
      <c r="Q2" s="167"/>
      <c r="R2" s="167"/>
      <c r="S2" s="167"/>
      <c r="T2" s="166"/>
      <c r="U2" s="165"/>
    </row>
    <row r="3" spans="1:21" ht="62.25">
      <c r="A3" s="164" t="s">
        <v>86</v>
      </c>
      <c r="B3" s="164" t="s">
        <v>84</v>
      </c>
      <c r="C3" s="163" t="s">
        <v>83</v>
      </c>
      <c r="D3" s="163" t="s">
        <v>82</v>
      </c>
      <c r="E3" s="164" t="s">
        <v>81</v>
      </c>
      <c r="F3" s="163" t="s">
        <v>80</v>
      </c>
      <c r="G3" s="163" t="s">
        <v>79</v>
      </c>
      <c r="H3" s="163" t="s">
        <v>85</v>
      </c>
      <c r="I3" s="95"/>
      <c r="J3" s="164" t="s">
        <v>84</v>
      </c>
      <c r="K3" s="163" t="s">
        <v>83</v>
      </c>
      <c r="L3" s="163" t="s">
        <v>82</v>
      </c>
      <c r="M3" s="164" t="s">
        <v>81</v>
      </c>
      <c r="O3" s="164" t="s">
        <v>84</v>
      </c>
      <c r="P3" s="163" t="s">
        <v>83</v>
      </c>
      <c r="Q3" s="163" t="s">
        <v>82</v>
      </c>
      <c r="R3" s="164" t="s">
        <v>81</v>
      </c>
      <c r="S3" s="163" t="s">
        <v>80</v>
      </c>
      <c r="T3" s="163" t="s">
        <v>79</v>
      </c>
      <c r="U3" s="163" t="s">
        <v>78</v>
      </c>
    </row>
    <row r="4" spans="1:21" ht="12.75">
      <c r="A4" s="162">
        <v>1926</v>
      </c>
      <c r="B4" s="161">
        <f>'[2]Return data 2009'!B4</f>
        <v>25.24</v>
      </c>
      <c r="C4" s="160">
        <f>'[2]Return data 2009'!D4</f>
        <v>-8.914862981610739</v>
      </c>
      <c r="D4" s="160">
        <f>'[2]Return data 2009'!E4</f>
        <v>12.21</v>
      </c>
      <c r="E4" s="160">
        <f>'[2]Return data 2009'!F4</f>
        <v>4.54</v>
      </c>
      <c r="F4" s="160">
        <f>'[2]Return data 2009'!G4</f>
        <v>3.19</v>
      </c>
      <c r="G4" s="160">
        <f>'[2]Return data 2009'!H4</f>
        <v>-1.12</v>
      </c>
      <c r="H4" s="159">
        <f>'[2]Return data 2009'!I4</f>
        <v>4.358818770226538</v>
      </c>
      <c r="I4" s="142"/>
      <c r="J4" s="158">
        <f>B4-$F4</f>
        <v>22.049999999999997</v>
      </c>
      <c r="K4" s="157">
        <f>C4-$F4</f>
        <v>-12.104862981610738</v>
      </c>
      <c r="L4" s="157">
        <f>D4-$F4</f>
        <v>9.020000000000001</v>
      </c>
      <c r="M4" s="156">
        <f>E4-$F4</f>
        <v>1.35</v>
      </c>
      <c r="O4" s="158">
        <f>1+B4/100</f>
        <v>1.2524</v>
      </c>
      <c r="P4" s="157">
        <f>1+C4/100</f>
        <v>0.9108513701838926</v>
      </c>
      <c r="Q4" s="157">
        <f>1+D4/100</f>
        <v>1.1221</v>
      </c>
      <c r="R4" s="157">
        <f>1+E4/100</f>
        <v>1.0454</v>
      </c>
      <c r="S4" s="157">
        <f>1+F4/100</f>
        <v>1.0319</v>
      </c>
      <c r="T4" s="157">
        <f>1+G4/100</f>
        <v>0.9888</v>
      </c>
      <c r="U4" s="156">
        <f>1+H4/100</f>
        <v>1.0435881877022655</v>
      </c>
    </row>
    <row r="5" spans="1:21" ht="12.75">
      <c r="A5" s="155">
        <v>1927</v>
      </c>
      <c r="B5" s="136">
        <f>'[2]Return data 2009'!B5</f>
        <v>23.15</v>
      </c>
      <c r="C5" s="153">
        <f>'[2]Return data 2009'!D5</f>
        <v>35.48</v>
      </c>
      <c r="D5" s="153">
        <f>'[2]Return data 2009'!E5</f>
        <v>35.99</v>
      </c>
      <c r="E5" s="153">
        <f>'[2]Return data 2009'!F5</f>
        <v>8.11</v>
      </c>
      <c r="F5" s="153">
        <f>'[2]Return data 2009'!G5</f>
        <v>3.13</v>
      </c>
      <c r="G5" s="153">
        <f>'[2]Return data 2009'!H5</f>
        <v>-2.26</v>
      </c>
      <c r="H5" s="152">
        <f>'[2]Return data 2009'!I5</f>
        <v>5.514630652752199</v>
      </c>
      <c r="I5" s="142"/>
      <c r="J5" s="148">
        <f>B5-$F5</f>
        <v>20.02</v>
      </c>
      <c r="K5" s="150">
        <f>C5-$F5</f>
        <v>32.349999999999994</v>
      </c>
      <c r="L5" s="150">
        <f>D5-$F5</f>
        <v>32.86</v>
      </c>
      <c r="M5" s="149">
        <f>E5-$F5</f>
        <v>4.9799999999999995</v>
      </c>
      <c r="O5" s="148">
        <f>O4*(1+B5/100)</f>
        <v>1.5423306</v>
      </c>
      <c r="P5" s="148">
        <f>P4*(1+C5/100)</f>
        <v>1.2340214363251376</v>
      </c>
      <c r="Q5" s="148">
        <f>Q4*(1+D5/100)</f>
        <v>1.5259437900000004</v>
      </c>
      <c r="R5" s="148">
        <f>R4*(1+E5/100)</f>
        <v>1.1301819400000002</v>
      </c>
      <c r="S5" s="148">
        <f>S4*(1+F5/100)</f>
        <v>1.0641984700000002</v>
      </c>
      <c r="T5" s="148">
        <f>T4*(1+G5/100)</f>
        <v>0.96645312</v>
      </c>
      <c r="U5" s="147">
        <f>U4*(1+H5/100)</f>
        <v>1.1011382217897958</v>
      </c>
    </row>
    <row r="6" spans="1:21" ht="12.75">
      <c r="A6" s="155">
        <v>1928</v>
      </c>
      <c r="B6" s="136">
        <f>'[2]Return data 2009'!B6</f>
        <v>28.62</v>
      </c>
      <c r="C6" s="153">
        <f>'[2]Return data 2009'!D6</f>
        <v>51.31</v>
      </c>
      <c r="D6" s="153">
        <f>'[2]Return data 2009'!E6</f>
        <v>39.29</v>
      </c>
      <c r="E6" s="153">
        <f>'[2]Return data 2009'!F6</f>
        <v>-0.93</v>
      </c>
      <c r="F6" s="153">
        <f>'[2]Return data 2009'!G6</f>
        <v>3.54</v>
      </c>
      <c r="G6" s="153">
        <f>'[2]Return data 2009'!H6</f>
        <v>-1.16</v>
      </c>
      <c r="H6" s="152">
        <f>'[2]Return data 2009'!I6</f>
        <v>4.755159854309996</v>
      </c>
      <c r="I6" s="142"/>
      <c r="J6" s="148">
        <f>B6-$F6</f>
        <v>25.080000000000002</v>
      </c>
      <c r="K6" s="150">
        <f>C6-$F6</f>
        <v>47.77</v>
      </c>
      <c r="L6" s="150">
        <f>D6-$F6</f>
        <v>35.75</v>
      </c>
      <c r="M6" s="149">
        <f>E6-$F6</f>
        <v>-4.47</v>
      </c>
      <c r="O6" s="148">
        <f>O5*(1+B6/100)</f>
        <v>1.9837456177200001</v>
      </c>
      <c r="P6" s="148">
        <f>P5*(1+C6/100)</f>
        <v>1.8671978353035659</v>
      </c>
      <c r="Q6" s="148">
        <f>Q5*(1+D6/100)</f>
        <v>2.1254871050910005</v>
      </c>
      <c r="R6" s="148">
        <f>R5*(1+E6/100)</f>
        <v>1.1196712479580002</v>
      </c>
      <c r="S6" s="148">
        <f>S5*(1+F6/100)</f>
        <v>1.1018710958380002</v>
      </c>
      <c r="T6" s="148">
        <f>T5*(1+G6/100)</f>
        <v>0.955242263808</v>
      </c>
      <c r="U6" s="147">
        <f>U5*(1+H6/100)</f>
        <v>1.1534991044528071</v>
      </c>
    </row>
    <row r="7" spans="1:21" ht="12.75">
      <c r="A7" s="155">
        <v>1929</v>
      </c>
      <c r="B7" s="136">
        <f>'[2]Return data 2009'!B7</f>
        <v>-12.56</v>
      </c>
      <c r="C7" s="153">
        <f>'[2]Return data 2009'!D7</f>
        <v>-48.35</v>
      </c>
      <c r="D7" s="153">
        <f>'[2]Return data 2009'!E7</f>
        <v>-7.66</v>
      </c>
      <c r="E7" s="153">
        <f>'[2]Return data 2009'!F7</f>
        <v>4.41</v>
      </c>
      <c r="F7" s="153">
        <f>'[2]Return data 2009'!G7</f>
        <v>4.74</v>
      </c>
      <c r="G7" s="153">
        <f>'[2]Return data 2009'!H7</f>
        <v>0.59</v>
      </c>
      <c r="H7" s="152">
        <f>'[2]Return data 2009'!I7</f>
        <v>4.12565861417636</v>
      </c>
      <c r="I7" s="142"/>
      <c r="J7" s="148">
        <f>B7-$F7</f>
        <v>-17.3</v>
      </c>
      <c r="K7" s="150">
        <f>C7-$F7</f>
        <v>-53.09</v>
      </c>
      <c r="L7" s="150">
        <f>D7-$F7</f>
        <v>-12.4</v>
      </c>
      <c r="M7" s="149">
        <f>E7-$F7</f>
        <v>-0.33000000000000007</v>
      </c>
      <c r="O7" s="148">
        <f>O6*(1+B7/100)</f>
        <v>1.734587168134368</v>
      </c>
      <c r="P7" s="148">
        <f>P6*(1+C7/100)</f>
        <v>0.9644076819342917</v>
      </c>
      <c r="Q7" s="148">
        <f>Q6*(1+D7/100)</f>
        <v>1.9626747928410297</v>
      </c>
      <c r="R7" s="148">
        <f>R6*(1+E7/100)</f>
        <v>1.169048749992948</v>
      </c>
      <c r="S7" s="148">
        <f>S6*(1+F7/100)</f>
        <v>1.1540997857807216</v>
      </c>
      <c r="T7" s="148">
        <f>T6*(1+G7/100)</f>
        <v>0.9608781931644672</v>
      </c>
      <c r="U7" s="147">
        <f>U6*(1+H7/100)</f>
        <v>1.2010885396201114</v>
      </c>
    </row>
    <row r="8" spans="1:21" ht="12.75">
      <c r="A8" s="155">
        <v>1930</v>
      </c>
      <c r="B8" s="136">
        <f>'[2]Return data 2009'!B8</f>
        <v>-22.6</v>
      </c>
      <c r="C8" s="153">
        <f>'[2]Return data 2009'!D8</f>
        <v>-48.36</v>
      </c>
      <c r="D8" s="153">
        <f>'[2]Return data 2009'!E8</f>
        <v>-25.9</v>
      </c>
      <c r="E8" s="153">
        <f>'[2]Return data 2009'!F8</f>
        <v>6.22</v>
      </c>
      <c r="F8" s="153">
        <f>'[2]Return data 2009'!G8</f>
        <v>2.43</v>
      </c>
      <c r="G8" s="153">
        <f>'[2]Return data 2009'!H8</f>
        <v>-6.4</v>
      </c>
      <c r="H8" s="152">
        <f>'[2]Return data 2009'!I8</f>
        <v>9.433760683760685</v>
      </c>
      <c r="I8" s="142"/>
      <c r="J8" s="148">
        <f>B8-$F8</f>
        <v>-25.03</v>
      </c>
      <c r="K8" s="150">
        <f>C8-$F8</f>
        <v>-50.79</v>
      </c>
      <c r="L8" s="150">
        <f>D8-$F8</f>
        <v>-28.33</v>
      </c>
      <c r="M8" s="149">
        <f>E8-$F8</f>
        <v>3.7899999999999996</v>
      </c>
      <c r="O8" s="148">
        <f>O7*(1+B8/100)</f>
        <v>1.342570468136001</v>
      </c>
      <c r="P8" s="148">
        <f>P7*(1+C8/100)</f>
        <v>0.4980201269508682</v>
      </c>
      <c r="Q8" s="148">
        <f>Q7*(1+D8/100)</f>
        <v>1.454342021495203</v>
      </c>
      <c r="R8" s="148">
        <f>R7*(1+E8/100)</f>
        <v>1.2417635822425095</v>
      </c>
      <c r="S8" s="148">
        <f>S7*(1+F8/100)</f>
        <v>1.182144410575193</v>
      </c>
      <c r="T8" s="148">
        <f>T7*(1+G8/100)</f>
        <v>0.8993819888019412</v>
      </c>
      <c r="U8" s="147">
        <f>U7*(1+H8/100)</f>
        <v>1.314396358047949</v>
      </c>
    </row>
    <row r="9" spans="1:21" ht="12.75">
      <c r="A9" s="155">
        <v>1931</v>
      </c>
      <c r="B9" s="136">
        <f>'[2]Return data 2009'!B9</f>
        <v>-39.94</v>
      </c>
      <c r="C9" s="153">
        <f>'[2]Return data 2009'!D9</f>
        <v>-53.17</v>
      </c>
      <c r="D9" s="153">
        <f>'[2]Return data 2009'!E9</f>
        <v>-45.56</v>
      </c>
      <c r="E9" s="153">
        <f>'[2]Return data 2009'!F9</f>
        <v>-5.31</v>
      </c>
      <c r="F9" s="153">
        <f>'[2]Return data 2009'!G9</f>
        <v>1.09</v>
      </c>
      <c r="G9" s="153">
        <f>'[2]Return data 2009'!H9</f>
        <v>-9.32</v>
      </c>
      <c r="H9" s="152">
        <f>'[2]Return data 2009'!I9</f>
        <v>11.479929422143801</v>
      </c>
      <c r="I9" s="142"/>
      <c r="J9" s="148">
        <f>B9-$F9</f>
        <v>-41.03</v>
      </c>
      <c r="K9" s="150">
        <f>C9-$F9</f>
        <v>-54.260000000000005</v>
      </c>
      <c r="L9" s="150">
        <f>D9-$F9</f>
        <v>-46.650000000000006</v>
      </c>
      <c r="M9" s="149">
        <f>E9-$F9</f>
        <v>-6.3999999999999995</v>
      </c>
      <c r="O9" s="148">
        <f>O8*(1+B9/100)</f>
        <v>0.8063478231624822</v>
      </c>
      <c r="P9" s="148">
        <f>P8*(1+C9/100)</f>
        <v>0.23322282545109155</v>
      </c>
      <c r="Q9" s="148">
        <f>Q8*(1+D9/100)</f>
        <v>0.7917437965019885</v>
      </c>
      <c r="R9" s="148">
        <f>R8*(1+E9/100)</f>
        <v>1.1758259360254322</v>
      </c>
      <c r="S9" s="148">
        <f>S8*(1+F9/100)</f>
        <v>1.1950297846504625</v>
      </c>
      <c r="T9" s="148">
        <f>T8*(1+G9/100)</f>
        <v>0.8155595874456003</v>
      </c>
      <c r="U9" s="147">
        <f>U8*(1+H9/100)</f>
        <v>1.465288132279082</v>
      </c>
    </row>
    <row r="10" spans="1:21" ht="12.75">
      <c r="A10" s="155">
        <v>1932</v>
      </c>
      <c r="B10" s="136">
        <f>'[2]Return data 2009'!B10</f>
        <v>1.46</v>
      </c>
      <c r="C10" s="153">
        <f>'[2]Return data 2009'!D10</f>
        <v>8.58</v>
      </c>
      <c r="D10" s="153">
        <f>'[2]Return data 2009'!E10</f>
        <v>-9.14</v>
      </c>
      <c r="E10" s="153">
        <f>'[2]Return data 2009'!F10</f>
        <v>11.89</v>
      </c>
      <c r="F10" s="153">
        <f>'[2]Return data 2009'!G10</f>
        <v>0.95</v>
      </c>
      <c r="G10" s="153">
        <f>'[2]Return data 2009'!H10</f>
        <v>-10.27</v>
      </c>
      <c r="H10" s="152">
        <f>'[2]Return data 2009'!I10</f>
        <v>12.504179204279504</v>
      </c>
      <c r="I10" s="142"/>
      <c r="J10" s="148">
        <f>B10-$F10</f>
        <v>0.51</v>
      </c>
      <c r="K10" s="150">
        <f>C10-$F10</f>
        <v>7.63</v>
      </c>
      <c r="L10" s="150">
        <f>D10-$F10</f>
        <v>-10.09</v>
      </c>
      <c r="M10" s="149">
        <f>E10-$F10</f>
        <v>10.940000000000001</v>
      </c>
      <c r="O10" s="148">
        <f>O9*(1+B10/100)</f>
        <v>0.8181205013806544</v>
      </c>
      <c r="P10" s="148">
        <f>P9*(1+C10/100)</f>
        <v>0.25323334387479524</v>
      </c>
      <c r="Q10" s="148">
        <f>Q9*(1+D10/100)</f>
        <v>0.7193784135017067</v>
      </c>
      <c r="R10" s="148">
        <f>R9*(1+E10/100)</f>
        <v>1.3156316398188561</v>
      </c>
      <c r="S10" s="148">
        <f>S9*(1+F10/100)</f>
        <v>1.206382567604642</v>
      </c>
      <c r="T10" s="148">
        <f>T9*(1+G10/100)</f>
        <v>0.7318016178149371</v>
      </c>
      <c r="U10" s="147">
        <f>U9*(1+H10/100)</f>
        <v>1.6485103861982986</v>
      </c>
    </row>
    <row r="11" spans="1:21" ht="12.75">
      <c r="A11" s="155">
        <v>1933</v>
      </c>
      <c r="B11" s="136">
        <f>'[2]Return data 2009'!B11</f>
        <v>70.81</v>
      </c>
      <c r="C11" s="153">
        <f>'[2]Return data 2009'!D11</f>
        <v>153.18</v>
      </c>
      <c r="D11" s="153">
        <f>'[2]Return data 2009'!E11</f>
        <v>54.56</v>
      </c>
      <c r="E11" s="153">
        <f>'[2]Return data 2009'!F11</f>
        <v>1.03</v>
      </c>
      <c r="F11" s="153">
        <f>'[2]Return data 2009'!G11</f>
        <v>0.3</v>
      </c>
      <c r="G11" s="153">
        <f>'[2]Return data 2009'!H11</f>
        <v>0.76</v>
      </c>
      <c r="H11" s="152">
        <f>'[2]Return data 2009'!I11</f>
        <v>-0.45653036919412465</v>
      </c>
      <c r="I11" s="142"/>
      <c r="J11" s="148">
        <f>B11-$F11</f>
        <v>70.51</v>
      </c>
      <c r="K11" s="150">
        <f>C11-$F11</f>
        <v>152.88</v>
      </c>
      <c r="L11" s="150">
        <f>D11-$F11</f>
        <v>54.260000000000005</v>
      </c>
      <c r="M11" s="149">
        <f>E11-$F11</f>
        <v>0.73</v>
      </c>
      <c r="O11" s="148">
        <f>O10*(1+B11/100)</f>
        <v>1.3974316284082957</v>
      </c>
      <c r="P11" s="148">
        <f>P10*(1+C11/100)</f>
        <v>0.6411361800222066</v>
      </c>
      <c r="Q11" s="148">
        <f>Q10*(1+D11/100)</f>
        <v>1.1118712759082379</v>
      </c>
      <c r="R11" s="148">
        <f>R10*(1+E11/100)</f>
        <v>1.3291826457089904</v>
      </c>
      <c r="S11" s="148">
        <f>S10*(1+F11/100)</f>
        <v>1.2100017153074558</v>
      </c>
      <c r="T11" s="148">
        <f>T10*(1+G11/100)</f>
        <v>0.7373633101103307</v>
      </c>
      <c r="U11" s="147">
        <f>U10*(1+H11/100)</f>
        <v>1.6409844356459842</v>
      </c>
    </row>
    <row r="12" spans="1:21" ht="12.75">
      <c r="A12" s="155">
        <v>1934</v>
      </c>
      <c r="B12" s="136">
        <f>'[2]Return data 2009'!B12</f>
        <v>0.15</v>
      </c>
      <c r="C12" s="153">
        <f>'[2]Return data 2009'!D12</f>
        <v>34.78</v>
      </c>
      <c r="D12" s="153">
        <f>'[2]Return data 2009'!E12</f>
        <v>-2.32</v>
      </c>
      <c r="E12" s="153">
        <f>'[2]Return data 2009'!F12</f>
        <v>10.15</v>
      </c>
      <c r="F12" s="153">
        <f>'[2]Return data 2009'!G12</f>
        <v>0.18</v>
      </c>
      <c r="G12" s="153">
        <f>'[2]Return data 2009'!H12</f>
        <v>1.52</v>
      </c>
      <c r="H12" s="152">
        <f>'[2]Return data 2009'!I12</f>
        <v>-1.3199369582348306</v>
      </c>
      <c r="I12" s="142"/>
      <c r="J12" s="148">
        <f>B12-$F12</f>
        <v>-0.03</v>
      </c>
      <c r="K12" s="150">
        <f>C12-$F12</f>
        <v>34.6</v>
      </c>
      <c r="L12" s="150">
        <f>D12-$F12</f>
        <v>-2.5</v>
      </c>
      <c r="M12" s="149">
        <f>E12-$F12</f>
        <v>9.97</v>
      </c>
      <c r="O12" s="148">
        <f>O11*(1+B12/100)</f>
        <v>1.3995277758509082</v>
      </c>
      <c r="P12" s="148">
        <f>P11*(1+C12/100)</f>
        <v>0.86412334343393</v>
      </c>
      <c r="Q12" s="148">
        <f>Q11*(1+D12/100)</f>
        <v>1.0860758623071667</v>
      </c>
      <c r="R12" s="148">
        <f>R11*(1+E12/100)</f>
        <v>1.4640946842484528</v>
      </c>
      <c r="S12" s="148">
        <f>S11*(1+F12/100)</f>
        <v>1.2121797183950094</v>
      </c>
      <c r="T12" s="148">
        <f>T11*(1+G12/100)</f>
        <v>0.7485712324240078</v>
      </c>
      <c r="U12" s="147">
        <f>U11*(1+H12/100)</f>
        <v>1.6193244756010114</v>
      </c>
    </row>
    <row r="13" spans="1:21" ht="12.75">
      <c r="A13" s="155">
        <v>1935</v>
      </c>
      <c r="B13" s="136">
        <f>'[2]Return data 2009'!B13</f>
        <v>22.44</v>
      </c>
      <c r="C13" s="153">
        <f>'[2]Return data 2009'!D13</f>
        <v>72.87</v>
      </c>
      <c r="D13" s="153">
        <f>'[2]Return data 2009'!E13</f>
        <v>45.67</v>
      </c>
      <c r="E13" s="153">
        <f>'[2]Return data 2009'!F13</f>
        <v>4.98</v>
      </c>
      <c r="F13" s="153">
        <f>'[2]Return data 2009'!G13</f>
        <v>0.14</v>
      </c>
      <c r="G13" s="153">
        <f>'[2]Return data 2009'!H13</f>
        <v>2.99</v>
      </c>
      <c r="H13" s="152">
        <f>'[2]Return data 2009'!I13</f>
        <v>-2.767258957180309</v>
      </c>
      <c r="I13" s="142"/>
      <c r="J13" s="148">
        <f>B13-$F13</f>
        <v>22.3</v>
      </c>
      <c r="K13" s="150">
        <f>C13-$F13</f>
        <v>72.73</v>
      </c>
      <c r="L13" s="150">
        <f>D13-$F13</f>
        <v>45.53</v>
      </c>
      <c r="M13" s="149">
        <f>E13-$F13</f>
        <v>4.840000000000001</v>
      </c>
      <c r="O13" s="148">
        <f>O12*(1+B13/100)</f>
        <v>1.713581808751852</v>
      </c>
      <c r="P13" s="148">
        <f>P12*(1+C13/100)</f>
        <v>1.4938100237942349</v>
      </c>
      <c r="Q13" s="148">
        <f>Q12*(1+D13/100)</f>
        <v>1.5820867086228498</v>
      </c>
      <c r="R13" s="148">
        <f>R12*(1+E13/100)</f>
        <v>1.5370065995240259</v>
      </c>
      <c r="S13" s="148">
        <f>S12*(1+F13/100)</f>
        <v>1.2138767700007624</v>
      </c>
      <c r="T13" s="148">
        <f>T12*(1+G13/100)</f>
        <v>0.7709535122734856</v>
      </c>
      <c r="U13" s="147">
        <f>U12*(1+H13/100)</f>
        <v>1.5745135740041294</v>
      </c>
    </row>
    <row r="14" spans="1:21" ht="12.75">
      <c r="A14" s="155">
        <v>1936</v>
      </c>
      <c r="B14" s="136">
        <f>'[2]Return data 2009'!B14</f>
        <v>18.84</v>
      </c>
      <c r="C14" s="153">
        <f>'[2]Return data 2009'!D14</f>
        <v>77.01</v>
      </c>
      <c r="D14" s="153">
        <f>'[2]Return data 2009'!E14</f>
        <v>33.55</v>
      </c>
      <c r="E14" s="153">
        <f>'[2]Return data 2009'!F14</f>
        <v>6.52</v>
      </c>
      <c r="F14" s="153">
        <f>'[2]Return data 2009'!G14</f>
        <v>0.18</v>
      </c>
      <c r="G14" s="153">
        <f>'[2]Return data 2009'!H14</f>
        <v>1.45</v>
      </c>
      <c r="H14" s="152">
        <f>'[2]Return data 2009'!I14</f>
        <v>-1.251848201084278</v>
      </c>
      <c r="I14" s="142"/>
      <c r="J14" s="148">
        <f>B14-$F14</f>
        <v>18.66</v>
      </c>
      <c r="K14" s="150">
        <f>C14-$F14</f>
        <v>76.83</v>
      </c>
      <c r="L14" s="150">
        <f>D14-$F14</f>
        <v>33.37</v>
      </c>
      <c r="M14" s="149">
        <f>E14-$F14</f>
        <v>6.34</v>
      </c>
      <c r="O14" s="148">
        <f>O13*(1+B14/100)</f>
        <v>2.0364206215207012</v>
      </c>
      <c r="P14" s="148">
        <f>P13*(1+C14/100)</f>
        <v>2.6441931231181752</v>
      </c>
      <c r="Q14" s="148">
        <f>Q13*(1+D14/100)</f>
        <v>2.1128767993658157</v>
      </c>
      <c r="R14" s="148">
        <f>R13*(1+E14/100)</f>
        <v>1.6372194298129923</v>
      </c>
      <c r="S14" s="148">
        <f>S13*(1+F14/100)</f>
        <v>1.216061748186764</v>
      </c>
      <c r="T14" s="148">
        <f>T13*(1+G14/100)</f>
        <v>0.7821323382014511</v>
      </c>
      <c r="U14" s="147">
        <f>U13*(1+H14/100)</f>
        <v>1.554803054152131</v>
      </c>
    </row>
    <row r="15" spans="1:21" ht="12.75">
      <c r="A15" s="155">
        <v>1937</v>
      </c>
      <c r="B15" s="136">
        <f>'[2]Return data 2009'!B15</f>
        <v>-17.7</v>
      </c>
      <c r="C15" s="153">
        <f>'[2]Return data 2009'!D15</f>
        <v>-55.05</v>
      </c>
      <c r="D15" s="153">
        <f>'[2]Return data 2009'!E15</f>
        <v>-36.03</v>
      </c>
      <c r="E15" s="153">
        <f>'[2]Return data 2009'!F15</f>
        <v>0.43</v>
      </c>
      <c r="F15" s="153">
        <f>'[2]Return data 2009'!G15</f>
        <v>0.29</v>
      </c>
      <c r="G15" s="153">
        <f>'[2]Return data 2009'!H15</f>
        <v>2.86</v>
      </c>
      <c r="H15" s="152">
        <f>'[2]Return data 2009'!I15</f>
        <v>-2.498541707174801</v>
      </c>
      <c r="I15" s="142"/>
      <c r="J15" s="148">
        <f>B15-$F15</f>
        <v>-17.99</v>
      </c>
      <c r="K15" s="150">
        <f>C15-$F15</f>
        <v>-55.339999999999996</v>
      </c>
      <c r="L15" s="150">
        <f>D15-$F15</f>
        <v>-36.32</v>
      </c>
      <c r="M15" s="149">
        <f>E15-$F15</f>
        <v>0.14</v>
      </c>
      <c r="O15" s="148">
        <f>O14*(1+B15/100)</f>
        <v>1.675974171511537</v>
      </c>
      <c r="P15" s="148">
        <f>P14*(1+C15/100)</f>
        <v>1.1885648088416199</v>
      </c>
      <c r="Q15" s="148">
        <f>Q14*(1+D15/100)</f>
        <v>1.3516072885543122</v>
      </c>
      <c r="R15" s="148">
        <f>R14*(1+E15/100)</f>
        <v>1.6442594733611882</v>
      </c>
      <c r="S15" s="148">
        <f>S14*(1+F15/100)</f>
        <v>1.2195883272565053</v>
      </c>
      <c r="T15" s="148">
        <f>T14*(1+G15/100)</f>
        <v>0.8045013230740126</v>
      </c>
      <c r="U15" s="147">
        <f>U14*(1+H15/100)</f>
        <v>1.5159556513797123</v>
      </c>
    </row>
    <row r="16" spans="1:21" ht="12.75">
      <c r="A16" s="155">
        <v>1938</v>
      </c>
      <c r="B16" s="136">
        <f>'[2]Return data 2009'!B16</f>
        <v>6.21</v>
      </c>
      <c r="C16" s="153">
        <f>'[2]Return data 2009'!D16</f>
        <v>15.46</v>
      </c>
      <c r="D16" s="153">
        <f>'[2]Return data 2009'!E16</f>
        <v>29.42</v>
      </c>
      <c r="E16" s="153">
        <f>'[2]Return data 2009'!F16</f>
        <v>5.25</v>
      </c>
      <c r="F16" s="153">
        <f>'[2]Return data 2009'!G16</f>
        <v>-0.04</v>
      </c>
      <c r="G16" s="153">
        <f>'[2]Return data 2009'!H16</f>
        <v>-2.78</v>
      </c>
      <c r="H16" s="152">
        <f>'[2]Return data 2009'!I16</f>
        <v>2.818350133717342</v>
      </c>
      <c r="I16" s="142"/>
      <c r="J16" s="148">
        <f>B16-$F16</f>
        <v>6.25</v>
      </c>
      <c r="K16" s="150">
        <f>C16-$F16</f>
        <v>15.5</v>
      </c>
      <c r="L16" s="150">
        <f>D16-$F16</f>
        <v>29.46</v>
      </c>
      <c r="M16" s="149">
        <f>E16-$F16</f>
        <v>5.29</v>
      </c>
      <c r="O16" s="148">
        <f>O15*(1+B16/100)</f>
        <v>1.7800521675624035</v>
      </c>
      <c r="P16" s="148">
        <f>P15*(1+C16/100)</f>
        <v>1.3723169282885344</v>
      </c>
      <c r="Q16" s="148">
        <f>Q15*(1+D16/100)</f>
        <v>1.7492501528469908</v>
      </c>
      <c r="R16" s="148">
        <f>R15*(1+E16/100)</f>
        <v>1.7305830957126505</v>
      </c>
      <c r="S16" s="148">
        <f>S15*(1+F16/100)</f>
        <v>1.2191004919256028</v>
      </c>
      <c r="T16" s="148">
        <f>T15*(1+G16/100)</f>
        <v>0.782136186292555</v>
      </c>
      <c r="U16" s="147">
        <f>U15*(1+H16/100)</f>
        <v>1.558680589507468</v>
      </c>
    </row>
    <row r="17" spans="1:21" ht="12.75">
      <c r="A17" s="155">
        <v>1939</v>
      </c>
      <c r="B17" s="136">
        <f>'[2]Return data 2009'!B17</f>
        <v>-5.6</v>
      </c>
      <c r="C17" s="153">
        <f>'[2]Return data 2009'!D17</f>
        <v>-6.79</v>
      </c>
      <c r="D17" s="153">
        <f>'[2]Return data 2009'!E17</f>
        <v>-1.06</v>
      </c>
      <c r="E17" s="153">
        <f>'[2]Return data 2009'!F17</f>
        <v>5.9</v>
      </c>
      <c r="F17" s="153">
        <f>'[2]Return data 2009'!G17</f>
        <v>0.01</v>
      </c>
      <c r="G17" s="153">
        <f>'[2]Return data 2009'!H17</f>
        <v>0</v>
      </c>
      <c r="H17" s="152">
        <f>'[2]Return data 2009'!I17</f>
        <v>0.01</v>
      </c>
      <c r="I17" s="142"/>
      <c r="J17" s="148">
        <f>B17-$F17</f>
        <v>-5.609999999999999</v>
      </c>
      <c r="K17" s="150">
        <f>C17-$F17</f>
        <v>-6.8</v>
      </c>
      <c r="L17" s="150">
        <f>D17-$F17</f>
        <v>-1.07</v>
      </c>
      <c r="M17" s="149">
        <f>E17-$F17</f>
        <v>5.890000000000001</v>
      </c>
      <c r="O17" s="148">
        <f>O16*(1+B17/100)</f>
        <v>1.6803692461789088</v>
      </c>
      <c r="P17" s="148">
        <f>P16*(1+C17/100)</f>
        <v>1.279136608857743</v>
      </c>
      <c r="Q17" s="148">
        <f>Q16*(1+D17/100)</f>
        <v>1.7307081012268126</v>
      </c>
      <c r="R17" s="148">
        <f>R16*(1+E17/100)</f>
        <v>1.8326874983596968</v>
      </c>
      <c r="S17" s="148">
        <f>S16*(1+F17/100)</f>
        <v>1.2192224019747953</v>
      </c>
      <c r="T17" s="148">
        <f>T16*(1+G17/100)</f>
        <v>0.782136186292555</v>
      </c>
      <c r="U17" s="147">
        <f>U16*(1+H17/100)</f>
        <v>1.5588364575664186</v>
      </c>
    </row>
    <row r="18" spans="1:21" ht="12.75">
      <c r="A18" s="155">
        <v>1940</v>
      </c>
      <c r="B18" s="136">
        <f>'[2]Return data 2009'!B18</f>
        <v>7.97</v>
      </c>
      <c r="C18" s="153">
        <f>'[2]Return data 2009'!D18</f>
        <v>-14.15</v>
      </c>
      <c r="D18" s="153">
        <f>'[2]Return data 2009'!E18</f>
        <v>-9.65</v>
      </c>
      <c r="E18" s="153">
        <f>'[2]Return data 2009'!F18</f>
        <v>6.54</v>
      </c>
      <c r="F18" s="153">
        <f>'[2]Return data 2009'!G18</f>
        <v>-0.02</v>
      </c>
      <c r="G18" s="153">
        <f>'[2]Return data 2009'!H18</f>
        <v>0.71</v>
      </c>
      <c r="H18" s="152">
        <f>'[2]Return data 2009'!I18</f>
        <v>-0.7248535398669446</v>
      </c>
      <c r="I18" s="142"/>
      <c r="J18" s="148">
        <f>B18-$F18</f>
        <v>7.989999999999999</v>
      </c>
      <c r="K18" s="150">
        <f>C18-$F18</f>
        <v>-14.13</v>
      </c>
      <c r="L18" s="150">
        <f>D18-$F18</f>
        <v>-9.63</v>
      </c>
      <c r="M18" s="149">
        <f>E18-$F18</f>
        <v>6.56</v>
      </c>
      <c r="O18" s="148">
        <f>O17*(1+B18/100)</f>
        <v>1.8142946750993676</v>
      </c>
      <c r="P18" s="148">
        <f>P17*(1+C18/100)</f>
        <v>1.0981387787043724</v>
      </c>
      <c r="Q18" s="148">
        <f>Q17*(1+D18/100)</f>
        <v>1.5636947694584251</v>
      </c>
      <c r="R18" s="148">
        <f>R17*(1+E18/100)</f>
        <v>1.9525452607524207</v>
      </c>
      <c r="S18" s="148">
        <f>S17*(1+F18/100)</f>
        <v>1.2189785574944003</v>
      </c>
      <c r="T18" s="148">
        <f>T17*(1+G18/100)</f>
        <v>0.7876893532152323</v>
      </c>
      <c r="U18" s="147">
        <f>U17*(1+H18/100)</f>
        <v>1.547537176323012</v>
      </c>
    </row>
    <row r="19" spans="1:21" ht="12.75">
      <c r="A19" s="155">
        <v>1941</v>
      </c>
      <c r="B19" s="136">
        <f>'[2]Return data 2009'!B19</f>
        <v>13.26</v>
      </c>
      <c r="C19" s="153">
        <f>'[2]Return data 2009'!D19</f>
        <v>-13.42</v>
      </c>
      <c r="D19" s="153">
        <f>'[2]Return data 2009'!E19</f>
        <v>-11.2</v>
      </c>
      <c r="E19" s="153">
        <f>'[2]Return data 2009'!F19</f>
        <v>0.99</v>
      </c>
      <c r="F19" s="153">
        <f>'[2]Return data 2009'!G19</f>
        <v>0.04</v>
      </c>
      <c r="G19" s="153">
        <f>'[2]Return data 2009'!H19</f>
        <v>9.93</v>
      </c>
      <c r="H19" s="152">
        <f>'[2]Return data 2009'!I19</f>
        <v>-8.996634221777496</v>
      </c>
      <c r="I19" s="142"/>
      <c r="J19" s="148">
        <f>B19-$F19</f>
        <v>13.22</v>
      </c>
      <c r="K19" s="150">
        <f>C19-$F19</f>
        <v>-13.459999999999999</v>
      </c>
      <c r="L19" s="150">
        <f>D19-$F19</f>
        <v>-11.239999999999998</v>
      </c>
      <c r="M19" s="149">
        <f>E19-$F19</f>
        <v>0.95</v>
      </c>
      <c r="O19" s="148">
        <f>O18*(1+B19/100)</f>
        <v>2.054870149017544</v>
      </c>
      <c r="P19" s="148">
        <f>P18*(1+C19/100)</f>
        <v>0.9507685546022456</v>
      </c>
      <c r="Q19" s="148">
        <f>Q18*(1+D19/100)</f>
        <v>1.3885609552790814</v>
      </c>
      <c r="R19" s="148">
        <f>R18*(1+E19/100)</f>
        <v>1.9718754588338698</v>
      </c>
      <c r="S19" s="148">
        <f>S18*(1+F19/100)</f>
        <v>1.2194661489173981</v>
      </c>
      <c r="T19" s="148">
        <f>T18*(1+G19/100)</f>
        <v>0.8659069059895048</v>
      </c>
      <c r="U19" s="147">
        <f>U18*(1+H19/100)</f>
        <v>1.4083109171232067</v>
      </c>
    </row>
    <row r="20" spans="1:21" ht="12.75">
      <c r="A20" s="155">
        <v>1942</v>
      </c>
      <c r="B20" s="136">
        <f>'[2]Return data 2009'!B20</f>
        <v>-0.56</v>
      </c>
      <c r="C20" s="153">
        <f>'[2]Return data 2009'!D20</f>
        <v>39.66</v>
      </c>
      <c r="D20" s="153">
        <f>'[2]Return data 2009'!E20</f>
        <v>20.8</v>
      </c>
      <c r="E20" s="153">
        <f>'[2]Return data 2009'!F20</f>
        <v>5.39</v>
      </c>
      <c r="F20" s="153">
        <f>'[2]Return data 2009'!G20</f>
        <v>0.28</v>
      </c>
      <c r="G20" s="153">
        <f>'[2]Return data 2009'!H20</f>
        <v>9.03</v>
      </c>
      <c r="H20" s="152">
        <f>'[2]Return data 2009'!I20</f>
        <v>-8.025314133724663</v>
      </c>
      <c r="I20" s="142"/>
      <c r="J20" s="148">
        <f>B20-$F20</f>
        <v>-0.8400000000000001</v>
      </c>
      <c r="K20" s="150">
        <f>C20-$F20</f>
        <v>39.379999999999995</v>
      </c>
      <c r="L20" s="150">
        <f>D20-$F20</f>
        <v>20.52</v>
      </c>
      <c r="M20" s="149">
        <f>E20-$F20</f>
        <v>5.109999999999999</v>
      </c>
      <c r="O20" s="148">
        <f>O19*(1+B20/100)</f>
        <v>2.0433628761830454</v>
      </c>
      <c r="P20" s="148">
        <f>P19*(1+C20/100)</f>
        <v>1.3278433633574962</v>
      </c>
      <c r="Q20" s="148">
        <f>Q19*(1+D20/100)</f>
        <v>1.6773816339771304</v>
      </c>
      <c r="R20" s="148">
        <f>R19*(1+E20/100)</f>
        <v>2.0781595460650157</v>
      </c>
      <c r="S20" s="148">
        <f>S19*(1+F20/100)</f>
        <v>1.2228806541343666</v>
      </c>
      <c r="T20" s="148">
        <f>T19*(1+G20/100)</f>
        <v>0.9440982996003572</v>
      </c>
      <c r="U20" s="147">
        <f>U19*(1+H20/100)</f>
        <v>1.2952895420445305</v>
      </c>
    </row>
    <row r="21" spans="1:21" ht="12.75">
      <c r="A21" s="155">
        <v>1943</v>
      </c>
      <c r="B21" s="136">
        <f>'[2]Return data 2009'!B21</f>
        <v>19.3</v>
      </c>
      <c r="C21" s="153">
        <f>'[2]Return data 2009'!D21</f>
        <v>108.74</v>
      </c>
      <c r="D21" s="153">
        <f>'[2]Return data 2009'!E21</f>
        <v>26.54</v>
      </c>
      <c r="E21" s="153">
        <f>'[2]Return data 2009'!F21</f>
        <v>4.87</v>
      </c>
      <c r="F21" s="153">
        <f>'[2]Return data 2009'!G21</f>
        <v>0.36</v>
      </c>
      <c r="G21" s="153">
        <f>'[2]Return data 2009'!H21</f>
        <v>2.96</v>
      </c>
      <c r="H21" s="152">
        <f>'[2]Return data 2009'!I21</f>
        <v>-2.525252525252525</v>
      </c>
      <c r="I21" s="142"/>
      <c r="J21" s="148">
        <f>B21-$F21</f>
        <v>18.94</v>
      </c>
      <c r="K21" s="150">
        <f>C21-$F21</f>
        <v>108.38</v>
      </c>
      <c r="L21" s="150">
        <f>D21-$F21</f>
        <v>26.18</v>
      </c>
      <c r="M21" s="149">
        <f>E21-$F21</f>
        <v>4.51</v>
      </c>
      <c r="O21" s="148">
        <f>O20*(1+B21/100)</f>
        <v>2.4377319112863733</v>
      </c>
      <c r="P21" s="148">
        <f>P20*(1+C21/100)</f>
        <v>2.771740236672437</v>
      </c>
      <c r="Q21" s="148">
        <f>Q20*(1+D21/100)</f>
        <v>2.122558719634661</v>
      </c>
      <c r="R21" s="148">
        <f>R20*(1+E21/100)</f>
        <v>2.179365915958382</v>
      </c>
      <c r="S21" s="148">
        <f>S20*(1+F21/100)</f>
        <v>1.2272830244892505</v>
      </c>
      <c r="T21" s="148">
        <f>T20*(1+G21/100)</f>
        <v>0.9720436092685278</v>
      </c>
      <c r="U21" s="147">
        <f>U20*(1+H21/100)</f>
        <v>1.262580210174719</v>
      </c>
    </row>
    <row r="22" spans="1:21" ht="12.75">
      <c r="A22" s="155">
        <v>1944</v>
      </c>
      <c r="B22" s="136">
        <f>'[2]Return data 2009'!B22</f>
        <v>13.49</v>
      </c>
      <c r="C22" s="153">
        <f>'[2]Return data 2009'!D22</f>
        <v>61.46</v>
      </c>
      <c r="D22" s="153">
        <f>'[2]Return data 2009'!E22</f>
        <v>20.96</v>
      </c>
      <c r="E22" s="153">
        <f>'[2]Return data 2009'!F22</f>
        <v>3.59</v>
      </c>
      <c r="F22" s="153">
        <f>'[2]Return data 2009'!G22</f>
        <v>0.33</v>
      </c>
      <c r="G22" s="153">
        <f>'[2]Return data 2009'!H22</f>
        <v>2.3</v>
      </c>
      <c r="H22" s="152">
        <f>'[2]Return data 2009'!I22</f>
        <v>-1.9257086999022481</v>
      </c>
      <c r="I22" s="142"/>
      <c r="J22" s="148">
        <f>B22-$F22</f>
        <v>13.16</v>
      </c>
      <c r="K22" s="150">
        <f>C22-$F22</f>
        <v>61.13</v>
      </c>
      <c r="L22" s="150">
        <f>D22-$F22</f>
        <v>20.630000000000003</v>
      </c>
      <c r="M22" s="149">
        <f>E22-$F22</f>
        <v>3.26</v>
      </c>
      <c r="O22" s="148">
        <f>O21*(1+B22/100)</f>
        <v>2.766581946118905</v>
      </c>
      <c r="P22" s="148">
        <f>P21*(1+C22/100)</f>
        <v>4.475251786131317</v>
      </c>
      <c r="Q22" s="148">
        <f>Q21*(1+D22/100)</f>
        <v>2.567447027270086</v>
      </c>
      <c r="R22" s="148">
        <f>R21*(1+E22/100)</f>
        <v>2.257605152341288</v>
      </c>
      <c r="S22" s="148">
        <f>S21*(1+F22/100)</f>
        <v>1.2313330584700652</v>
      </c>
      <c r="T22" s="148">
        <f>T21*(1+G22/100)</f>
        <v>0.9944006122817038</v>
      </c>
      <c r="U22" s="147">
        <f>U21*(1+H22/100)</f>
        <v>1.2382665932241403</v>
      </c>
    </row>
    <row r="23" spans="1:21" ht="12.75">
      <c r="A23" s="155">
        <v>1945</v>
      </c>
      <c r="B23" s="136">
        <f>'[2]Return data 2009'!B23</f>
        <v>13.72</v>
      </c>
      <c r="C23" s="153">
        <f>'[2]Return data 2009'!D23</f>
        <v>81.98</v>
      </c>
      <c r="D23" s="153">
        <f>'[2]Return data 2009'!E23</f>
        <v>36.11</v>
      </c>
      <c r="E23" s="153">
        <f>'[2]Return data 2009'!F23</f>
        <v>6.84</v>
      </c>
      <c r="F23" s="153">
        <f>'[2]Return data 2009'!G23</f>
        <v>0.32</v>
      </c>
      <c r="G23" s="153">
        <f>'[2]Return data 2009'!H23</f>
        <v>2.25</v>
      </c>
      <c r="H23" s="152">
        <f>'[2]Return data 2009'!I23</f>
        <v>-1.8875305623471883</v>
      </c>
      <c r="I23" s="142"/>
      <c r="J23" s="148">
        <f>B23-$F23</f>
        <v>13.4</v>
      </c>
      <c r="K23" s="150">
        <f>C23-$F23</f>
        <v>81.66000000000001</v>
      </c>
      <c r="L23" s="150">
        <f>D23-$F23</f>
        <v>35.79</v>
      </c>
      <c r="M23" s="149">
        <f>E23-$F23</f>
        <v>6.52</v>
      </c>
      <c r="O23" s="148">
        <f>O22*(1+B23/100)</f>
        <v>3.1461569891264185</v>
      </c>
      <c r="P23" s="148">
        <f>P22*(1+C23/100)</f>
        <v>8.14406320040177</v>
      </c>
      <c r="Q23" s="148">
        <f>Q22*(1+D23/100)</f>
        <v>3.4945521488173137</v>
      </c>
      <c r="R23" s="148">
        <f>R22*(1+E23/100)</f>
        <v>2.412025344761432</v>
      </c>
      <c r="S23" s="148">
        <f>S22*(1+F23/100)</f>
        <v>1.2352733242571696</v>
      </c>
      <c r="T23" s="148">
        <f>T22*(1+G23/100)</f>
        <v>1.0167746260580421</v>
      </c>
      <c r="U23" s="147">
        <f>U22*(1+H23/100)</f>
        <v>1.2148939328336994</v>
      </c>
    </row>
    <row r="24" spans="1:21" ht="12.75">
      <c r="A24" s="155">
        <v>1946</v>
      </c>
      <c r="B24" s="136">
        <f>'[2]Return data 2009'!B24</f>
        <v>-16.91</v>
      </c>
      <c r="C24" s="153">
        <f>'[2]Return data 2009'!D24</f>
        <v>-13.17</v>
      </c>
      <c r="D24" s="153">
        <f>'[2]Return data 2009'!E24</f>
        <v>-9.26</v>
      </c>
      <c r="E24" s="153">
        <f>'[2]Return data 2009'!F24</f>
        <v>0.15</v>
      </c>
      <c r="F24" s="153">
        <f>'[2]Return data 2009'!G24</f>
        <v>0.36</v>
      </c>
      <c r="G24" s="153">
        <f>'[2]Return data 2009'!H24</f>
        <v>18.13</v>
      </c>
      <c r="H24" s="152">
        <f>'[2]Return data 2009'!I24</f>
        <v>-15.042749513248117</v>
      </c>
      <c r="I24" s="142"/>
      <c r="J24" s="148">
        <f>B24-$F24</f>
        <v>-17.27</v>
      </c>
      <c r="K24" s="150">
        <f>C24-$F24</f>
        <v>-13.53</v>
      </c>
      <c r="L24" s="150">
        <f>D24-$F24</f>
        <v>-9.62</v>
      </c>
      <c r="M24" s="149">
        <f>E24-$F24</f>
        <v>-0.21</v>
      </c>
      <c r="O24" s="148">
        <f>O23*(1+B24/100)</f>
        <v>2.6141418422651412</v>
      </c>
      <c r="P24" s="148">
        <f>P23*(1+C24/100)</f>
        <v>7.071490076908857</v>
      </c>
      <c r="Q24" s="148">
        <f>Q23*(1+D24/100)</f>
        <v>3.17095661983683</v>
      </c>
      <c r="R24" s="148">
        <f>R23*(1+E24/100)</f>
        <v>2.4156433827785744</v>
      </c>
      <c r="S24" s="148">
        <f>S23*(1+F24/100)</f>
        <v>1.2397203082244954</v>
      </c>
      <c r="T24" s="148">
        <f>T23*(1+G24/100)</f>
        <v>1.2011158657623653</v>
      </c>
      <c r="U24" s="147">
        <f>U23*(1+H24/100)</f>
        <v>1.0321404816658772</v>
      </c>
    </row>
    <row r="25" spans="1:21" ht="12.75">
      <c r="A25" s="155">
        <v>1947</v>
      </c>
      <c r="B25" s="136">
        <f>'[2]Return data 2009'!B25</f>
        <v>-1.09</v>
      </c>
      <c r="C25" s="153">
        <f>'[2]Return data 2009'!D25</f>
        <v>-1.91</v>
      </c>
      <c r="D25" s="153">
        <f>'[2]Return data 2009'!E25</f>
        <v>4.88</v>
      </c>
      <c r="E25" s="153">
        <f>'[2]Return data 2009'!F25</f>
        <v>-1.19</v>
      </c>
      <c r="F25" s="153">
        <f>'[2]Return data 2009'!G25</f>
        <v>0.5</v>
      </c>
      <c r="G25" s="153">
        <f>'[2]Return data 2009'!H25</f>
        <v>8.88</v>
      </c>
      <c r="H25" s="152">
        <f>'[2]Return data 2009'!I25</f>
        <v>-7.696546656869949</v>
      </c>
      <c r="I25" s="142"/>
      <c r="J25" s="148">
        <f>B25-$F25</f>
        <v>-1.59</v>
      </c>
      <c r="K25" s="150">
        <f>C25-$F25</f>
        <v>-2.41</v>
      </c>
      <c r="L25" s="150">
        <f>D25-$F25</f>
        <v>4.38</v>
      </c>
      <c r="M25" s="149">
        <f>E25-$F25</f>
        <v>-1.69</v>
      </c>
      <c r="O25" s="148">
        <f>O24*(1+B25/100)</f>
        <v>2.5856476961844512</v>
      </c>
      <c r="P25" s="148">
        <f>P24*(1+C25/100)</f>
        <v>6.936424616439898</v>
      </c>
      <c r="Q25" s="148">
        <f>Q24*(1+D25/100)</f>
        <v>3.325699302884867</v>
      </c>
      <c r="R25" s="148">
        <f>R24*(1+E25/100)</f>
        <v>2.386897226523509</v>
      </c>
      <c r="S25" s="148">
        <f>S24*(1+F25/100)</f>
        <v>1.2459189097656178</v>
      </c>
      <c r="T25" s="148">
        <f>T24*(1+G25/100)</f>
        <v>1.3077749546420634</v>
      </c>
      <c r="U25" s="147">
        <f>U24*(1+H25/100)</f>
        <v>0.9527013079300207</v>
      </c>
    </row>
    <row r="26" spans="1:21" ht="12.75">
      <c r="A26" s="155">
        <v>1948</v>
      </c>
      <c r="B26" s="136">
        <f>'[2]Return data 2009'!B26</f>
        <v>3.06</v>
      </c>
      <c r="C26" s="153">
        <f>'[2]Return data 2009'!D26</f>
        <v>-6.5</v>
      </c>
      <c r="D26" s="153">
        <f>'[2]Return data 2009'!E26</f>
        <v>5.29</v>
      </c>
      <c r="E26" s="153">
        <f>'[2]Return data 2009'!F26</f>
        <v>3.07</v>
      </c>
      <c r="F26" s="153">
        <f>'[2]Return data 2009'!G26</f>
        <v>0.81</v>
      </c>
      <c r="G26" s="153">
        <f>'[2]Return data 2009'!H26</f>
        <v>2.73</v>
      </c>
      <c r="H26" s="152">
        <f>'[2]Return data 2009'!I26</f>
        <v>-1.8689769298160224</v>
      </c>
      <c r="I26" s="142"/>
      <c r="J26" s="148">
        <f>B26-$F26</f>
        <v>2.25</v>
      </c>
      <c r="K26" s="150">
        <f>C26-$F26</f>
        <v>-7.3100000000000005</v>
      </c>
      <c r="L26" s="150">
        <f>D26-$F26</f>
        <v>4.48</v>
      </c>
      <c r="M26" s="149">
        <f>E26-$F26</f>
        <v>2.26</v>
      </c>
      <c r="O26" s="148">
        <f>O25*(1+B26/100)</f>
        <v>2.6647685156876952</v>
      </c>
      <c r="P26" s="148">
        <f>P25*(1+C26/100)</f>
        <v>6.485557016371305</v>
      </c>
      <c r="Q26" s="148">
        <f>Q25*(1+D26/100)</f>
        <v>3.5016287960074766</v>
      </c>
      <c r="R26" s="148">
        <f>R25*(1+E26/100)</f>
        <v>2.4601749713777807</v>
      </c>
      <c r="S26" s="148">
        <f>S25*(1+F26/100)</f>
        <v>1.2560108529347194</v>
      </c>
      <c r="T26" s="148">
        <f>T25*(1+G26/100)</f>
        <v>1.3434772109037918</v>
      </c>
      <c r="U26" s="147">
        <f>U25*(1+H26/100)</f>
        <v>0.9348955402747531</v>
      </c>
    </row>
    <row r="27" spans="1:21" ht="12.75">
      <c r="A27" s="155">
        <v>1949</v>
      </c>
      <c r="B27" s="136">
        <f>'[2]Return data 2009'!B27</f>
        <v>17.35</v>
      </c>
      <c r="C27" s="153">
        <f>'[2]Return data 2009'!D27</f>
        <v>21.2</v>
      </c>
      <c r="D27" s="153">
        <f>'[2]Return data 2009'!E27</f>
        <v>18.24</v>
      </c>
      <c r="E27" s="153">
        <f>'[2]Return data 2009'!F27</f>
        <v>6.03</v>
      </c>
      <c r="F27" s="153">
        <f>'[2]Return data 2009'!G27</f>
        <v>1.12</v>
      </c>
      <c r="G27" s="153">
        <f>'[2]Return data 2009'!H27</f>
        <v>-1.83</v>
      </c>
      <c r="H27" s="152">
        <f>'[2]Return data 2009'!I27</f>
        <v>3.004991341550372</v>
      </c>
      <c r="I27" s="142"/>
      <c r="J27" s="148">
        <f>B27-$F27</f>
        <v>16.23</v>
      </c>
      <c r="K27" s="150">
        <f>C27-$F27</f>
        <v>20.08</v>
      </c>
      <c r="L27" s="150">
        <f>D27-$F27</f>
        <v>17.119999999999997</v>
      </c>
      <c r="M27" s="149">
        <f>E27-$F27</f>
        <v>4.91</v>
      </c>
      <c r="O27" s="148">
        <f>O26*(1+B27/100)</f>
        <v>3.1271058531595104</v>
      </c>
      <c r="P27" s="148">
        <f>P26*(1+C27/100)</f>
        <v>7.860495103842021</v>
      </c>
      <c r="Q27" s="148">
        <f>Q26*(1+D27/100)</f>
        <v>4.14032588839924</v>
      </c>
      <c r="R27" s="148">
        <f>R26*(1+E27/100)</f>
        <v>2.608523522151861</v>
      </c>
      <c r="S27" s="148">
        <f>S26*(1+F27/100)</f>
        <v>1.2700781744875884</v>
      </c>
      <c r="T27" s="148">
        <f>T26*(1+G27/100)</f>
        <v>1.3188915779442525</v>
      </c>
      <c r="U27" s="147">
        <f>U26*(1+H27/100)</f>
        <v>0.96298907031255</v>
      </c>
    </row>
    <row r="28" spans="1:21" ht="12.75">
      <c r="A28" s="155">
        <v>1950</v>
      </c>
      <c r="B28" s="136">
        <f>'[2]Return data 2009'!B28</f>
        <v>24.44</v>
      </c>
      <c r="C28" s="153">
        <f>'[2]Return data 2009'!D28</f>
        <v>46.88</v>
      </c>
      <c r="D28" s="153">
        <f>'[2]Return data 2009'!E28</f>
        <v>32.68</v>
      </c>
      <c r="E28" s="153">
        <f>'[2]Return data 2009'!F28</f>
        <v>-0.96</v>
      </c>
      <c r="F28" s="153">
        <f>'[2]Return data 2009'!G28</f>
        <v>1.22</v>
      </c>
      <c r="G28" s="153">
        <f>'[2]Return data 2009'!H28</f>
        <v>5.8</v>
      </c>
      <c r="H28" s="152">
        <f>'[2]Return data 2009'!I28</f>
        <v>-4.328922495274102</v>
      </c>
      <c r="I28" s="142"/>
      <c r="J28" s="148">
        <f>B28-$F28</f>
        <v>23.220000000000002</v>
      </c>
      <c r="K28" s="150">
        <f>C28-$F28</f>
        <v>45.660000000000004</v>
      </c>
      <c r="L28" s="150">
        <f>D28-$F28</f>
        <v>31.46</v>
      </c>
      <c r="M28" s="149">
        <f>E28-$F28</f>
        <v>-2.1799999999999997</v>
      </c>
      <c r="O28" s="148">
        <f>O27*(1+B28/100)</f>
        <v>3.8913705236716947</v>
      </c>
      <c r="P28" s="148">
        <f>P27*(1+C28/100)</f>
        <v>11.545495208523162</v>
      </c>
      <c r="Q28" s="148">
        <f>Q27*(1+D28/100)</f>
        <v>5.493384388728112</v>
      </c>
      <c r="R28" s="148">
        <f>R27*(1+E28/100)</f>
        <v>2.5834816963392027</v>
      </c>
      <c r="S28" s="148">
        <f>S27*(1+F28/100)</f>
        <v>1.285573128216337</v>
      </c>
      <c r="T28" s="148">
        <f>T27*(1+G28/100)</f>
        <v>1.3953872894650192</v>
      </c>
      <c r="U28" s="147">
        <f>U27*(1+H28/100)</f>
        <v>0.9213020198207591</v>
      </c>
    </row>
    <row r="29" spans="1:21" ht="12.75">
      <c r="A29" s="155">
        <v>1951</v>
      </c>
      <c r="B29" s="136">
        <f>'[2]Return data 2009'!B29</f>
        <v>28.69</v>
      </c>
      <c r="C29" s="153">
        <f>'[2]Return data 2009'!D29</f>
        <v>6.68</v>
      </c>
      <c r="D29" s="153">
        <f>'[2]Return data 2009'!E29</f>
        <v>23.47</v>
      </c>
      <c r="E29" s="153">
        <f>'[2]Return data 2009'!F29</f>
        <v>-1.95</v>
      </c>
      <c r="F29" s="153">
        <f>'[2]Return data 2009'!G29</f>
        <v>1.49</v>
      </c>
      <c r="G29" s="153">
        <f>'[2]Return data 2009'!H29</f>
        <v>5.97</v>
      </c>
      <c r="H29" s="152">
        <f>'[2]Return data 2009'!I29</f>
        <v>-4.227611588185335</v>
      </c>
      <c r="I29" s="142"/>
      <c r="J29" s="148">
        <f>B29-$F29</f>
        <v>27.200000000000003</v>
      </c>
      <c r="K29" s="150">
        <f>C29-$F29</f>
        <v>5.1899999999999995</v>
      </c>
      <c r="L29" s="150">
        <f>D29-$F29</f>
        <v>21.98</v>
      </c>
      <c r="M29" s="149">
        <f>E29-$F29</f>
        <v>-3.44</v>
      </c>
      <c r="O29" s="148">
        <f>O28*(1+B29/100)</f>
        <v>5.007804726913103</v>
      </c>
      <c r="P29" s="148">
        <f>P28*(1+C29/100)</f>
        <v>12.316734288452508</v>
      </c>
      <c r="Q29" s="148">
        <f>Q28*(1+D29/100)</f>
        <v>6.782681704762599</v>
      </c>
      <c r="R29" s="148">
        <f>R28*(1+E29/100)</f>
        <v>2.5331038032605884</v>
      </c>
      <c r="S29" s="148">
        <f>S28*(1+F29/100)</f>
        <v>1.3047281678267604</v>
      </c>
      <c r="T29" s="148">
        <f>T28*(1+G29/100)</f>
        <v>1.478691910646081</v>
      </c>
      <c r="U29" s="147">
        <f>U28*(1+H29/100)</f>
        <v>0.8823529488686311</v>
      </c>
    </row>
    <row r="30" spans="1:21" ht="12.75">
      <c r="A30" s="155">
        <v>1952</v>
      </c>
      <c r="B30" s="136">
        <f>'[2]Return data 2009'!B30</f>
        <v>14.21</v>
      </c>
      <c r="C30" s="153">
        <f>'[2]Return data 2009'!D30</f>
        <v>5.12</v>
      </c>
      <c r="D30" s="153">
        <f>'[2]Return data 2009'!E30</f>
        <v>18.91</v>
      </c>
      <c r="E30" s="153">
        <f>'[2]Return data 2009'!F30</f>
        <v>1.93</v>
      </c>
      <c r="F30" s="153">
        <f>'[2]Return data 2009'!G30</f>
        <v>1.65</v>
      </c>
      <c r="G30" s="153">
        <f>'[2]Return data 2009'!H30</f>
        <v>0.91</v>
      </c>
      <c r="H30" s="152">
        <f>'[2]Return data 2009'!I30</f>
        <v>0.733326726786245</v>
      </c>
      <c r="I30" s="142"/>
      <c r="J30" s="148">
        <f>B30-$F30</f>
        <v>12.56</v>
      </c>
      <c r="K30" s="150">
        <f>C30-$F30</f>
        <v>3.47</v>
      </c>
      <c r="L30" s="150">
        <f>D30-$F30</f>
        <v>17.26</v>
      </c>
      <c r="M30" s="149">
        <f>E30-$F30</f>
        <v>0.28</v>
      </c>
      <c r="O30" s="148">
        <f>O29*(1+B30/100)</f>
        <v>5.719413778607456</v>
      </c>
      <c r="P30" s="148">
        <f>P29*(1+C30/100)</f>
        <v>12.947351084021276</v>
      </c>
      <c r="Q30" s="148">
        <f>Q29*(1+D30/100)</f>
        <v>8.065286815133206</v>
      </c>
      <c r="R30" s="148">
        <f>R29*(1+E30/100)</f>
        <v>2.581992706663518</v>
      </c>
      <c r="S30" s="148">
        <f>S29*(1+F30/100)</f>
        <v>1.3262561825959018</v>
      </c>
      <c r="T30" s="148">
        <f>T29*(1+G30/100)</f>
        <v>1.4921480070329605</v>
      </c>
      <c r="U30" s="147">
        <f>U29*(1+H30/100)</f>
        <v>0.8888234788672714</v>
      </c>
    </row>
    <row r="31" spans="1:21" ht="12.75">
      <c r="A31" s="155">
        <v>1953</v>
      </c>
      <c r="B31" s="136">
        <f>'[2]Return data 2009'!B31</f>
        <v>5.37</v>
      </c>
      <c r="C31" s="153">
        <f>'[2]Return data 2009'!D31</f>
        <v>-5.6</v>
      </c>
      <c r="D31" s="153">
        <f>'[2]Return data 2009'!E31</f>
        <v>-1.74</v>
      </c>
      <c r="E31" s="153">
        <f>'[2]Return data 2009'!F31</f>
        <v>3.83</v>
      </c>
      <c r="F31" s="153">
        <f>'[2]Return data 2009'!G31</f>
        <v>1.83</v>
      </c>
      <c r="G31" s="153">
        <f>'[2]Return data 2009'!H31</f>
        <v>0.6</v>
      </c>
      <c r="H31" s="152">
        <f>'[2]Return data 2009'!I31</f>
        <v>1.2226640159045725</v>
      </c>
      <c r="I31" s="142"/>
      <c r="J31" s="148">
        <f>B31-$F31</f>
        <v>3.54</v>
      </c>
      <c r="K31" s="150">
        <f>C31-$F31</f>
        <v>-7.43</v>
      </c>
      <c r="L31" s="150">
        <f>D31-$F31</f>
        <v>-3.5700000000000003</v>
      </c>
      <c r="M31" s="149">
        <f>E31-$F31</f>
        <v>2</v>
      </c>
      <c r="O31" s="148">
        <f>O30*(1+B31/100)</f>
        <v>6.026546298518677</v>
      </c>
      <c r="P31" s="148">
        <f>P30*(1+C31/100)</f>
        <v>12.222299423316084</v>
      </c>
      <c r="Q31" s="148">
        <f>Q30*(1+D31/100)</f>
        <v>7.924950824549888</v>
      </c>
      <c r="R31" s="148">
        <f>R30*(1+E31/100)</f>
        <v>2.6808830273287305</v>
      </c>
      <c r="S31" s="148">
        <f>S30*(1+F31/100)</f>
        <v>1.3505266707374068</v>
      </c>
      <c r="T31" s="148">
        <f>T30*(1+G31/100)</f>
        <v>1.5011008950751583</v>
      </c>
      <c r="U31" s="147">
        <f>U30*(1+H31/100)</f>
        <v>0.8996908037082927</v>
      </c>
    </row>
    <row r="32" spans="1:21" ht="12.75">
      <c r="A32" s="155">
        <v>1954</v>
      </c>
      <c r="B32" s="136">
        <f>'[2]Return data 2009'!B32</f>
        <v>48.2</v>
      </c>
      <c r="C32" s="153">
        <f>'[2]Return data 2009'!D32</f>
        <v>63.7</v>
      </c>
      <c r="D32" s="153">
        <f>'[2]Return data 2009'!E32</f>
        <v>52.55</v>
      </c>
      <c r="E32" s="153">
        <f>'[2]Return data 2009'!F32</f>
        <v>4.88</v>
      </c>
      <c r="F32" s="153">
        <f>'[2]Return data 2009'!G32</f>
        <v>0.86</v>
      </c>
      <c r="G32" s="153">
        <f>'[2]Return data 2009'!H32</f>
        <v>-0.37</v>
      </c>
      <c r="H32" s="152">
        <f>'[2]Return data 2009'!I32</f>
        <v>1.2345679012345678</v>
      </c>
      <c r="I32" s="142"/>
      <c r="J32" s="148">
        <f>B32-$F32</f>
        <v>47.34</v>
      </c>
      <c r="K32" s="150">
        <f>C32-$F32</f>
        <v>62.84</v>
      </c>
      <c r="L32" s="150">
        <f>D32-$F32</f>
        <v>51.69</v>
      </c>
      <c r="M32" s="149">
        <f>E32-$F32</f>
        <v>4.02</v>
      </c>
      <c r="O32" s="148">
        <f>O31*(1+B32/100)</f>
        <v>8.93134161440468</v>
      </c>
      <c r="P32" s="148">
        <f>P31*(1+C32/100)</f>
        <v>20.00790415596843</v>
      </c>
      <c r="Q32" s="148">
        <f>Q31*(1+D32/100)</f>
        <v>12.089512482850855</v>
      </c>
      <c r="R32" s="148">
        <f>R31*(1+E32/100)</f>
        <v>2.8117101190623726</v>
      </c>
      <c r="S32" s="148">
        <f>S31*(1+F32/100)</f>
        <v>1.3621412001057485</v>
      </c>
      <c r="T32" s="148">
        <f>T31*(1+G32/100)</f>
        <v>1.4955468217633803</v>
      </c>
      <c r="U32" s="147">
        <f>U31*(1+H32/100)</f>
        <v>0.9107980975812346</v>
      </c>
    </row>
    <row r="33" spans="1:21" ht="12.75">
      <c r="A33" s="155">
        <v>1955</v>
      </c>
      <c r="B33" s="136">
        <f>'[2]Return data 2009'!B33</f>
        <v>22.94</v>
      </c>
      <c r="C33" s="153">
        <f>'[2]Return data 2009'!D33</f>
        <v>24.62</v>
      </c>
      <c r="D33" s="153">
        <f>'[2]Return data 2009'!E33</f>
        <v>31.44</v>
      </c>
      <c r="E33" s="153">
        <f>'[2]Return data 2009'!F33</f>
        <v>-1.34</v>
      </c>
      <c r="F33" s="153">
        <f>'[2]Return data 2009'!G33</f>
        <v>1.57</v>
      </c>
      <c r="G33" s="153">
        <f>'[2]Return data 2009'!H33</f>
        <v>0.37</v>
      </c>
      <c r="H33" s="152">
        <f>'[2]Return data 2009'!I33</f>
        <v>1.1955763674404705</v>
      </c>
      <c r="I33" s="142"/>
      <c r="J33" s="148">
        <f>B33-$F33</f>
        <v>21.37</v>
      </c>
      <c r="K33" s="150">
        <f>C33-$F33</f>
        <v>23.05</v>
      </c>
      <c r="L33" s="150">
        <f>D33-$F33</f>
        <v>29.87</v>
      </c>
      <c r="M33" s="149">
        <f>E33-$F33</f>
        <v>-2.91</v>
      </c>
      <c r="O33" s="148">
        <f>O32*(1+B33/100)</f>
        <v>10.980191380749114</v>
      </c>
      <c r="P33" s="148">
        <f>P32*(1+C33/100)</f>
        <v>24.933850159167857</v>
      </c>
      <c r="Q33" s="148">
        <f>Q32*(1+D33/100)</f>
        <v>15.890455207459164</v>
      </c>
      <c r="R33" s="148">
        <f>R32*(1+E33/100)</f>
        <v>2.774033203466937</v>
      </c>
      <c r="S33" s="148">
        <f>S32*(1+F33/100)</f>
        <v>1.3835268169474089</v>
      </c>
      <c r="T33" s="148">
        <f>T32*(1+G33/100)</f>
        <v>1.5010803450039047</v>
      </c>
      <c r="U33" s="147">
        <f>U32*(1+H33/100)</f>
        <v>0.9216873843910134</v>
      </c>
    </row>
    <row r="34" spans="1:21" ht="12.75">
      <c r="A34" s="155">
        <v>1956</v>
      </c>
      <c r="B34" s="136">
        <f>'[2]Return data 2009'!B34</f>
        <v>8.62</v>
      </c>
      <c r="C34" s="153">
        <f>'[2]Return data 2009'!D34</f>
        <v>4.3</v>
      </c>
      <c r="D34" s="153">
        <f>'[2]Return data 2009'!E34</f>
        <v>6.45</v>
      </c>
      <c r="E34" s="153">
        <f>'[2]Return data 2009'!F34</f>
        <v>-5.12</v>
      </c>
      <c r="F34" s="153">
        <f>'[2]Return data 2009'!G34</f>
        <v>2.47</v>
      </c>
      <c r="G34" s="153">
        <f>'[2]Return data 2009'!H34</f>
        <v>2.83</v>
      </c>
      <c r="H34" s="152">
        <f>'[2]Return data 2009'!I34</f>
        <v>-0.35009238549061544</v>
      </c>
      <c r="I34" s="142"/>
      <c r="J34" s="148">
        <f>B34-$F34</f>
        <v>6.149999999999999</v>
      </c>
      <c r="K34" s="150">
        <f>C34-$F34</f>
        <v>1.8299999999999996</v>
      </c>
      <c r="L34" s="150">
        <f>D34-$F34</f>
        <v>3.98</v>
      </c>
      <c r="M34" s="149">
        <f>E34-$F34</f>
        <v>-7.59</v>
      </c>
      <c r="O34" s="148">
        <f>O33*(1+B34/100)</f>
        <v>11.926683877769689</v>
      </c>
      <c r="P34" s="148">
        <f>P33*(1+C34/100)</f>
        <v>26.006005716012073</v>
      </c>
      <c r="Q34" s="148">
        <f>Q33*(1+D34/100)</f>
        <v>16.91538956834028</v>
      </c>
      <c r="R34" s="148">
        <f>R33*(1+E34/100)</f>
        <v>2.6320027034494298</v>
      </c>
      <c r="S34" s="148">
        <f>S33*(1+F34/100)</f>
        <v>1.4176999293260097</v>
      </c>
      <c r="T34" s="148">
        <f>T33*(1+G34/100)</f>
        <v>1.5435609187675152</v>
      </c>
      <c r="U34" s="147">
        <f>U33*(1+H34/100)</f>
        <v>0.9184606270402328</v>
      </c>
    </row>
    <row r="35" spans="1:21" ht="12.75">
      <c r="A35" s="155">
        <v>1957</v>
      </c>
      <c r="B35" s="136">
        <f>'[2]Return data 2009'!B35</f>
        <v>-6.86</v>
      </c>
      <c r="C35" s="153">
        <f>'[2]Return data 2009'!D35</f>
        <v>-13.99</v>
      </c>
      <c r="D35" s="153">
        <f>'[2]Return data 2009'!E35</f>
        <v>-11.14</v>
      </c>
      <c r="E35" s="153">
        <f>'[2]Return data 2009'!F35</f>
        <v>9.46</v>
      </c>
      <c r="F35" s="153">
        <f>'[2]Return data 2009'!G35</f>
        <v>3.15</v>
      </c>
      <c r="G35" s="153">
        <f>'[2]Return data 2009'!H35</f>
        <v>3.04</v>
      </c>
      <c r="H35" s="152">
        <f>'[2]Return data 2009'!I35</f>
        <v>0.10675465838509304</v>
      </c>
      <c r="I35" s="142"/>
      <c r="J35" s="148">
        <f>B35-$F35</f>
        <v>-10.01</v>
      </c>
      <c r="K35" s="150">
        <f>C35-$F35</f>
        <v>-17.14</v>
      </c>
      <c r="L35" s="150">
        <f>D35-$F35</f>
        <v>-14.290000000000001</v>
      </c>
      <c r="M35" s="149">
        <f>E35-$F35</f>
        <v>6.3100000000000005</v>
      </c>
      <c r="O35" s="148">
        <f>O34*(1+B35/100)</f>
        <v>11.108513363754689</v>
      </c>
      <c r="P35" s="148">
        <f>P34*(1+C35/100)</f>
        <v>22.367765516341983</v>
      </c>
      <c r="Q35" s="148">
        <f>Q34*(1+D35/100)</f>
        <v>15.031015170427175</v>
      </c>
      <c r="R35" s="148">
        <f>R34*(1+E35/100)</f>
        <v>2.880990159195746</v>
      </c>
      <c r="S35" s="148">
        <f>S34*(1+F35/100)</f>
        <v>1.4623574770997791</v>
      </c>
      <c r="T35" s="148">
        <f>T34*(1+G35/100)</f>
        <v>1.5904851706980476</v>
      </c>
      <c r="U35" s="147">
        <f>U34*(1+H35/100)</f>
        <v>0.9194411265450312</v>
      </c>
    </row>
    <row r="36" spans="1:21" ht="12.75">
      <c r="A36" s="155">
        <v>1958</v>
      </c>
      <c r="B36" s="136">
        <f>'[2]Return data 2009'!B36</f>
        <v>36.78</v>
      </c>
      <c r="C36" s="153">
        <f>'[2]Return data 2009'!D36</f>
        <v>65.52</v>
      </c>
      <c r="D36" s="153">
        <f>'[2]Return data 2009'!E36</f>
        <v>43.78</v>
      </c>
      <c r="E36" s="153">
        <f>'[2]Return data 2009'!F36</f>
        <v>-3.71</v>
      </c>
      <c r="F36" s="153">
        <f>'[2]Return data 2009'!G36</f>
        <v>1.53</v>
      </c>
      <c r="G36" s="153">
        <f>'[2]Return data 2009'!H36</f>
        <v>1.76</v>
      </c>
      <c r="H36" s="152">
        <f>'[2]Return data 2009'!I36</f>
        <v>-0.22602201257861632</v>
      </c>
      <c r="I36" s="142"/>
      <c r="J36" s="148">
        <f>B36-$F36</f>
        <v>35.25</v>
      </c>
      <c r="K36" s="150">
        <f>C36-$F36</f>
        <v>63.989999999999995</v>
      </c>
      <c r="L36" s="150">
        <f>D36-$F36</f>
        <v>42.25</v>
      </c>
      <c r="M36" s="149">
        <f>E36-$F36</f>
        <v>-5.24</v>
      </c>
      <c r="O36" s="148">
        <f>O35*(1+B36/100)</f>
        <v>15.194224578943663</v>
      </c>
      <c r="P36" s="148">
        <f>P35*(1+C36/100)</f>
        <v>37.02312548264925</v>
      </c>
      <c r="Q36" s="148">
        <f>Q35*(1+D36/100)</f>
        <v>21.611593612040192</v>
      </c>
      <c r="R36" s="148">
        <f>R35*(1+E36/100)</f>
        <v>2.774105424289584</v>
      </c>
      <c r="S36" s="148">
        <f>S35*(1+F36/100)</f>
        <v>1.484731546499406</v>
      </c>
      <c r="T36" s="148">
        <f>T35*(1+G36/100)</f>
        <v>1.6184777097023333</v>
      </c>
      <c r="U36" s="147">
        <f>U35*(1+H36/100)</f>
        <v>0.9173629872063386</v>
      </c>
    </row>
    <row r="37" spans="1:21" ht="12.75">
      <c r="A37" s="155">
        <v>1959</v>
      </c>
      <c r="B37" s="136">
        <f>'[2]Return data 2009'!B37</f>
        <v>24.96</v>
      </c>
      <c r="C37" s="153">
        <f>'[2]Return data 2009'!D37</f>
        <v>21.84</v>
      </c>
      <c r="D37" s="153">
        <f>'[2]Return data 2009'!E37</f>
        <v>12.95</v>
      </c>
      <c r="E37" s="153">
        <f>'[2]Return data 2009'!F37</f>
        <v>-3.55</v>
      </c>
      <c r="F37" s="153">
        <f>'[2]Return data 2009'!G37</f>
        <v>2.98</v>
      </c>
      <c r="G37" s="153">
        <f>'[2]Return data 2009'!H37</f>
        <v>1.52</v>
      </c>
      <c r="H37" s="152">
        <f>'[2]Return data 2009'!I37</f>
        <v>1.4381402679275017</v>
      </c>
      <c r="I37" s="142"/>
      <c r="J37" s="148">
        <f>B37-$F37</f>
        <v>21.98</v>
      </c>
      <c r="K37" s="150">
        <f>C37-$F37</f>
        <v>18.86</v>
      </c>
      <c r="L37" s="150">
        <f>D37-$F37</f>
        <v>9.969999999999999</v>
      </c>
      <c r="M37" s="149">
        <f>E37-$F37</f>
        <v>-6.529999999999999</v>
      </c>
      <c r="O37" s="148">
        <f>O36*(1+B37/100)</f>
        <v>18.986703033848002</v>
      </c>
      <c r="P37" s="148">
        <f>P36*(1+C37/100)</f>
        <v>45.10897608805984</v>
      </c>
      <c r="Q37" s="148">
        <f>Q36*(1+D37/100)</f>
        <v>24.410294984799396</v>
      </c>
      <c r="R37" s="148">
        <f>R36*(1+E37/100)</f>
        <v>2.675624681727304</v>
      </c>
      <c r="S37" s="148">
        <f>S36*(1+F37/100)</f>
        <v>1.5289765465850884</v>
      </c>
      <c r="T37" s="148">
        <f>T36*(1+G37/100)</f>
        <v>1.643078570889809</v>
      </c>
      <c r="U37" s="147">
        <f>U36*(1+H37/100)</f>
        <v>0.9305559537284156</v>
      </c>
    </row>
    <row r="38" spans="1:21" ht="12.75">
      <c r="A38" s="155">
        <v>1960</v>
      </c>
      <c r="B38" s="136">
        <f>'[2]Return data 2009'!B38</f>
        <v>7.71</v>
      </c>
      <c r="C38" s="153">
        <f>'[2]Return data 2009'!D38</f>
        <v>-4.72</v>
      </c>
      <c r="D38" s="153">
        <f>'[2]Return data 2009'!E38</f>
        <v>0.19</v>
      </c>
      <c r="E38" s="153">
        <f>'[2]Return data 2009'!F38</f>
        <v>13.78</v>
      </c>
      <c r="F38" s="153">
        <f>'[2]Return data 2009'!G38</f>
        <v>2.67</v>
      </c>
      <c r="G38" s="153">
        <f>'[2]Return data 2009'!H38</f>
        <v>1.36</v>
      </c>
      <c r="H38" s="152">
        <f>'[2]Return data 2009'!I38</f>
        <v>1.2924230465666928</v>
      </c>
      <c r="I38" s="142"/>
      <c r="J38" s="148">
        <f>B38-$F38</f>
        <v>5.04</v>
      </c>
      <c r="K38" s="150">
        <f>C38-$F38</f>
        <v>-7.39</v>
      </c>
      <c r="L38" s="150">
        <f>D38-$F38</f>
        <v>-2.48</v>
      </c>
      <c r="M38" s="149">
        <f>E38-$F38</f>
        <v>11.11</v>
      </c>
      <c r="O38" s="148">
        <f>O37*(1+B38/100)</f>
        <v>20.45057783775768</v>
      </c>
      <c r="P38" s="148">
        <f>P37*(1+C38/100)</f>
        <v>42.97983241670342</v>
      </c>
      <c r="Q38" s="148">
        <f>Q37*(1+D38/100)</f>
        <v>24.456674545270516</v>
      </c>
      <c r="R38" s="148">
        <f>R37*(1+E38/100)</f>
        <v>3.044325762869326</v>
      </c>
      <c r="S38" s="148">
        <f>S37*(1+F38/100)</f>
        <v>1.56980022037891</v>
      </c>
      <c r="T38" s="148">
        <f>T37*(1+G38/100)</f>
        <v>1.6654244394539106</v>
      </c>
      <c r="U38" s="147">
        <f>U37*(1+H38/100)</f>
        <v>0.9425826733356001</v>
      </c>
    </row>
    <row r="39" spans="1:21" ht="12.75">
      <c r="A39" s="155">
        <v>1961</v>
      </c>
      <c r="B39" s="136">
        <f>'[2]Return data 2009'!B39</f>
        <v>19.86</v>
      </c>
      <c r="C39" s="153">
        <f>'[2]Return data 2009'!D39</f>
        <v>29.48</v>
      </c>
      <c r="D39" s="153">
        <f>'[2]Return data 2009'!E39</f>
        <v>27.63</v>
      </c>
      <c r="E39" s="153">
        <f>'[2]Return data 2009'!F39</f>
        <v>0.19</v>
      </c>
      <c r="F39" s="153">
        <f>'[2]Return data 2009'!G39</f>
        <v>2.12</v>
      </c>
      <c r="G39" s="153">
        <f>'[2]Return data 2009'!H39</f>
        <v>0.67</v>
      </c>
      <c r="H39" s="152">
        <f>'[2]Return data 2009'!I39</f>
        <v>1.4403496572961163</v>
      </c>
      <c r="I39" s="142"/>
      <c r="J39" s="148">
        <f>B39-$F39</f>
        <v>17.74</v>
      </c>
      <c r="K39" s="150">
        <f>C39-$F39</f>
        <v>27.36</v>
      </c>
      <c r="L39" s="150">
        <f>D39-$F39</f>
        <v>25.509999999999998</v>
      </c>
      <c r="M39" s="149">
        <f>E39-$F39</f>
        <v>-1.9300000000000002</v>
      </c>
      <c r="O39" s="148">
        <f>O38*(1+B39/100)</f>
        <v>24.512062596336353</v>
      </c>
      <c r="P39" s="148">
        <f>P38*(1+C39/100)</f>
        <v>55.65028701314758</v>
      </c>
      <c r="Q39" s="148">
        <f>Q38*(1+D39/100)</f>
        <v>31.21405372212876</v>
      </c>
      <c r="R39" s="148">
        <f>R38*(1+E39/100)</f>
        <v>3.050109981818778</v>
      </c>
      <c r="S39" s="148">
        <f>S38*(1+F39/100)</f>
        <v>1.6030799850509432</v>
      </c>
      <c r="T39" s="148">
        <f>T38*(1+G39/100)</f>
        <v>1.6765827831982516</v>
      </c>
      <c r="U39" s="147">
        <f>U38*(1+H39/100)</f>
        <v>0.956159159640722</v>
      </c>
    </row>
    <row r="40" spans="1:21" ht="12.75">
      <c r="A40" s="155">
        <v>1962</v>
      </c>
      <c r="B40" s="136">
        <f>'[2]Return data 2009'!B40</f>
        <v>-7.2</v>
      </c>
      <c r="C40" s="153">
        <f>'[2]Return data 2009'!D40</f>
        <v>-11.56</v>
      </c>
      <c r="D40" s="153">
        <f>'[2]Return data 2009'!E40</f>
        <v>-8.79</v>
      </c>
      <c r="E40" s="153">
        <f>'[2]Return data 2009'!F40</f>
        <v>6.81</v>
      </c>
      <c r="F40" s="153">
        <f>'[2]Return data 2009'!G40</f>
        <v>2.73</v>
      </c>
      <c r="G40" s="153">
        <f>'[2]Return data 2009'!H40</f>
        <v>1.23</v>
      </c>
      <c r="H40" s="152">
        <f>'[2]Return data 2009'!I40</f>
        <v>1.4817741776153315</v>
      </c>
      <c r="I40" s="142"/>
      <c r="J40" s="148">
        <f>B40-$F40</f>
        <v>-9.93</v>
      </c>
      <c r="K40" s="150">
        <f>C40-$F40</f>
        <v>-14.290000000000001</v>
      </c>
      <c r="L40" s="150">
        <f>D40-$F40</f>
        <v>-11.52</v>
      </c>
      <c r="M40" s="149">
        <f>E40-$F40</f>
        <v>4.08</v>
      </c>
      <c r="O40" s="148">
        <f>O39*(1+B40/100)</f>
        <v>22.747194089400136</v>
      </c>
      <c r="P40" s="148">
        <f>P39*(1+C40/100)</f>
        <v>49.21711383442772</v>
      </c>
      <c r="Q40" s="148">
        <f>Q39*(1+D40/100)</f>
        <v>28.470338399953643</v>
      </c>
      <c r="R40" s="148">
        <f>R39*(1+E40/100)</f>
        <v>3.2578224715806368</v>
      </c>
      <c r="S40" s="148">
        <f>S39*(1+F40/100)</f>
        <v>1.646844068642834</v>
      </c>
      <c r="T40" s="148">
        <f>T39*(1+G40/100)</f>
        <v>1.69720475143159</v>
      </c>
      <c r="U40" s="147">
        <f>U39*(1+H40/100)</f>
        <v>0.9703272791651819</v>
      </c>
    </row>
    <row r="41" spans="1:21" ht="12.75">
      <c r="A41" s="155">
        <v>1963</v>
      </c>
      <c r="B41" s="136">
        <f>'[2]Return data 2009'!B41</f>
        <v>14.35</v>
      </c>
      <c r="C41" s="153">
        <f>'[2]Return data 2009'!D41</f>
        <v>18.51</v>
      </c>
      <c r="D41" s="153">
        <f>'[2]Return data 2009'!E41</f>
        <v>22.63</v>
      </c>
      <c r="E41" s="153">
        <f>'[2]Return data 2009'!F41</f>
        <v>-0.49</v>
      </c>
      <c r="F41" s="153">
        <f>'[2]Return data 2009'!G41</f>
        <v>3.11</v>
      </c>
      <c r="G41" s="153">
        <f>'[2]Return data 2009'!H41</f>
        <v>1.65</v>
      </c>
      <c r="H41" s="152">
        <f>'[2]Return data 2009'!I41</f>
        <v>1.4363010329562222</v>
      </c>
      <c r="I41" s="142"/>
      <c r="J41" s="148">
        <f>B41-$F41</f>
        <v>11.24</v>
      </c>
      <c r="K41" s="150">
        <f>C41-$F41</f>
        <v>15.400000000000002</v>
      </c>
      <c r="L41" s="150">
        <f>D41-$F41</f>
        <v>19.52</v>
      </c>
      <c r="M41" s="149">
        <f>E41-$F41</f>
        <v>-3.5999999999999996</v>
      </c>
      <c r="O41" s="148">
        <f>O40*(1+B41/100)</f>
        <v>26.011416441229056</v>
      </c>
      <c r="P41" s="148">
        <f>P40*(1+C41/100)</f>
        <v>58.32720160518029</v>
      </c>
      <c r="Q41" s="148">
        <f>Q40*(1+D41/100)</f>
        <v>34.913175979863155</v>
      </c>
      <c r="R41" s="148">
        <f>R40*(1+E41/100)</f>
        <v>3.2418591414698916</v>
      </c>
      <c r="S41" s="148">
        <f>S40*(1+F41/100)</f>
        <v>1.6980609191776261</v>
      </c>
      <c r="T41" s="148">
        <f>T40*(1+G41/100)</f>
        <v>1.7252086298302112</v>
      </c>
      <c r="U41" s="147">
        <f>U40*(1+H41/100)</f>
        <v>0.9842640998988874</v>
      </c>
    </row>
    <row r="42" spans="1:21" ht="12.75">
      <c r="A42" s="155">
        <v>1964</v>
      </c>
      <c r="B42" s="136">
        <f>'[2]Return data 2009'!B42</f>
        <v>11.05</v>
      </c>
      <c r="C42" s="153">
        <f>'[2]Return data 2009'!D42</f>
        <v>19.05</v>
      </c>
      <c r="D42" s="153">
        <f>'[2]Return data 2009'!E42</f>
        <v>16.67</v>
      </c>
      <c r="E42" s="153">
        <f>'[2]Return data 2009'!F42</f>
        <v>4.51</v>
      </c>
      <c r="F42" s="153">
        <f>'[2]Return data 2009'!G42</f>
        <v>3.53</v>
      </c>
      <c r="G42" s="153">
        <f>'[2]Return data 2009'!H42</f>
        <v>1.2</v>
      </c>
      <c r="H42" s="152">
        <f>'[2]Return data 2009'!I42</f>
        <v>2.3023715415019765</v>
      </c>
      <c r="I42" s="142"/>
      <c r="J42" s="148">
        <f>B42-$F42</f>
        <v>7.520000000000001</v>
      </c>
      <c r="K42" s="150">
        <f>C42-$F42</f>
        <v>15.520000000000001</v>
      </c>
      <c r="L42" s="150">
        <f>D42-$F42</f>
        <v>13.140000000000002</v>
      </c>
      <c r="M42" s="149">
        <f>E42-$F42</f>
        <v>0.98</v>
      </c>
      <c r="O42" s="148">
        <f>O41*(1+B42/100)</f>
        <v>28.885677957984868</v>
      </c>
      <c r="P42" s="148">
        <f>P41*(1+C42/100)</f>
        <v>69.43853351096715</v>
      </c>
      <c r="Q42" s="148">
        <f>Q41*(1+D42/100)</f>
        <v>40.733202415706344</v>
      </c>
      <c r="R42" s="148">
        <f>R41*(1+E42/100)</f>
        <v>3.3880669887501833</v>
      </c>
      <c r="S42" s="148">
        <f>S41*(1+F42/100)</f>
        <v>1.7580024696245962</v>
      </c>
      <c r="T42" s="148">
        <f>T41*(1+G42/100)</f>
        <v>1.7459111333881738</v>
      </c>
      <c r="U42" s="147">
        <f>U41*(1+H42/100)</f>
        <v>1.0069255164281798</v>
      </c>
    </row>
    <row r="43" spans="1:21" ht="12.75">
      <c r="A43" s="155">
        <v>1965</v>
      </c>
      <c r="B43" s="136">
        <f>'[2]Return data 2009'!B43</f>
        <v>10.49</v>
      </c>
      <c r="C43" s="153">
        <f>'[2]Return data 2009'!D43</f>
        <v>39.27</v>
      </c>
      <c r="D43" s="153">
        <f>'[2]Return data 2009'!E43</f>
        <v>12.5</v>
      </c>
      <c r="E43" s="153">
        <f>'[2]Return data 2009'!F43</f>
        <v>-0.27</v>
      </c>
      <c r="F43" s="153">
        <f>'[2]Return data 2009'!G43</f>
        <v>3.92</v>
      </c>
      <c r="G43" s="153">
        <f>'[2]Return data 2009'!H43</f>
        <v>1.92</v>
      </c>
      <c r="H43" s="152">
        <f>'[2]Return data 2009'!I43</f>
        <v>1.9623233908948192</v>
      </c>
      <c r="I43" s="142"/>
      <c r="J43" s="148">
        <f>B43-$F43</f>
        <v>6.57</v>
      </c>
      <c r="K43" s="150">
        <f>C43-$F43</f>
        <v>35.35</v>
      </c>
      <c r="L43" s="150">
        <f>D43-$F43</f>
        <v>8.58</v>
      </c>
      <c r="M43" s="149">
        <f>E43-$F43</f>
        <v>-4.1899999999999995</v>
      </c>
      <c r="O43" s="148">
        <f>O42*(1+B43/100)</f>
        <v>31.91578557577748</v>
      </c>
      <c r="P43" s="148">
        <f>P42*(1+C43/100)</f>
        <v>96.70704562072395</v>
      </c>
      <c r="Q43" s="148">
        <f>Q42*(1+D43/100)</f>
        <v>45.824852717669636</v>
      </c>
      <c r="R43" s="148">
        <f>R42*(1+E43/100)</f>
        <v>3.378919207880558</v>
      </c>
      <c r="S43" s="148">
        <f>S42*(1+F43/100)</f>
        <v>1.8269161664338802</v>
      </c>
      <c r="T43" s="148">
        <f>T42*(1+G43/100)</f>
        <v>1.779432627149227</v>
      </c>
      <c r="U43" s="147">
        <f>U42*(1+H43/100)</f>
        <v>1.0266846513659384</v>
      </c>
    </row>
    <row r="44" spans="1:21" ht="12.75">
      <c r="A44" s="155">
        <v>1966</v>
      </c>
      <c r="B44" s="136">
        <f>'[2]Return data 2009'!B44</f>
        <v>-6.47</v>
      </c>
      <c r="C44" s="153">
        <f>'[2]Return data 2009'!D44</f>
        <v>-6.9</v>
      </c>
      <c r="D44" s="153">
        <f>'[2]Return data 2009'!E44</f>
        <v>-10.25</v>
      </c>
      <c r="E44" s="153">
        <f>'[2]Return data 2009'!F44</f>
        <v>3.7</v>
      </c>
      <c r="F44" s="153">
        <f>'[2]Return data 2009'!G44</f>
        <v>4.75</v>
      </c>
      <c r="G44" s="153">
        <f>'[2]Return data 2009'!H44</f>
        <v>3.36</v>
      </c>
      <c r="H44" s="152">
        <f>'[2]Return data 2009'!I44</f>
        <v>1.3448142414860682</v>
      </c>
      <c r="I44" s="142"/>
      <c r="J44" s="148">
        <f>B44-$F44</f>
        <v>-11.219999999999999</v>
      </c>
      <c r="K44" s="150">
        <f>C44-$F44</f>
        <v>-11.65</v>
      </c>
      <c r="L44" s="150">
        <f>D44-$F44</f>
        <v>-15</v>
      </c>
      <c r="M44" s="149">
        <f>E44-$F44</f>
        <v>-1.0499999999999998</v>
      </c>
      <c r="O44" s="148">
        <f>O43*(1+B44/100)</f>
        <v>29.85083424902468</v>
      </c>
      <c r="P44" s="148">
        <f>P43*(1+C44/100)</f>
        <v>90.03425947289399</v>
      </c>
      <c r="Q44" s="148">
        <f>Q43*(1+D44/100)</f>
        <v>41.1278053141085</v>
      </c>
      <c r="R44" s="148">
        <f>R43*(1+E44/100)</f>
        <v>3.503939218572138</v>
      </c>
      <c r="S44" s="148">
        <f>S43*(1+F44/100)</f>
        <v>1.9136946843394897</v>
      </c>
      <c r="T44" s="148">
        <f>T43*(1+G44/100)</f>
        <v>1.839221563421441</v>
      </c>
      <c r="U44" s="147">
        <f>U43*(1+H44/100)</f>
        <v>1.040491652772659</v>
      </c>
    </row>
    <row r="45" spans="1:21" ht="12.75">
      <c r="A45" s="155">
        <v>1967</v>
      </c>
      <c r="B45" s="136">
        <f>'[2]Return data 2009'!B45</f>
        <v>23.75</v>
      </c>
      <c r="C45" s="153">
        <f>'[2]Return data 2009'!D45</f>
        <v>104.15</v>
      </c>
      <c r="D45" s="153">
        <f>'[2]Return data 2009'!E45</f>
        <v>24.11</v>
      </c>
      <c r="E45" s="153">
        <f>'[2]Return data 2009'!F45</f>
        <v>-7.41</v>
      </c>
      <c r="F45" s="153">
        <f>'[2]Return data 2009'!G45</f>
        <v>4.21</v>
      </c>
      <c r="G45" s="153">
        <f>'[2]Return data 2009'!H45</f>
        <v>3.28</v>
      </c>
      <c r="H45" s="152">
        <f>'[2]Return data 2009'!I45</f>
        <v>0.9004647560030986</v>
      </c>
      <c r="I45" s="142"/>
      <c r="J45" s="148">
        <f>B45-$F45</f>
        <v>19.54</v>
      </c>
      <c r="K45" s="150">
        <f>C45-$F45</f>
        <v>99.94000000000001</v>
      </c>
      <c r="L45" s="150">
        <f>D45-$F45</f>
        <v>19.9</v>
      </c>
      <c r="M45" s="149">
        <f>E45-$F45</f>
        <v>-11.620000000000001</v>
      </c>
      <c r="O45" s="148">
        <f>O44*(1+B45/100)</f>
        <v>36.94040738316804</v>
      </c>
      <c r="P45" s="148">
        <f>P44*(1+C45/100)</f>
        <v>183.80494071391308</v>
      </c>
      <c r="Q45" s="148">
        <f>Q44*(1+D45/100)</f>
        <v>51.04371917534005</v>
      </c>
      <c r="R45" s="148">
        <f>R44*(1+E45/100)</f>
        <v>3.2442973224759424</v>
      </c>
      <c r="S45" s="148">
        <f>S44*(1+F45/100)</f>
        <v>1.9942612305501823</v>
      </c>
      <c r="T45" s="148">
        <f>T44*(1+G45/100)</f>
        <v>1.8995480307016641</v>
      </c>
      <c r="U45" s="147">
        <f>U44*(1+H45/100)</f>
        <v>1.049860913395031</v>
      </c>
    </row>
    <row r="46" spans="1:21" ht="12.75">
      <c r="A46" s="155">
        <v>1968</v>
      </c>
      <c r="B46" s="136">
        <f>'[2]Return data 2009'!B46</f>
        <v>19.92</v>
      </c>
      <c r="C46" s="153">
        <f>'[2]Return data 2009'!D46</f>
        <v>50.43</v>
      </c>
      <c r="D46" s="153">
        <f>'[2]Return data 2009'!E46</f>
        <v>11</v>
      </c>
      <c r="E46" s="153">
        <f>'[2]Return data 2009'!F46</f>
        <v>-1.2</v>
      </c>
      <c r="F46" s="153">
        <f>'[2]Return data 2009'!G46</f>
        <v>5.22</v>
      </c>
      <c r="G46" s="153">
        <f>'[2]Return data 2009'!H46</f>
        <v>4.71</v>
      </c>
      <c r="H46" s="152">
        <f>'[2]Return data 2009'!I46</f>
        <v>0.48705949766020423</v>
      </c>
      <c r="I46" s="142"/>
      <c r="J46" s="148">
        <f>B46-$F46</f>
        <v>14.700000000000003</v>
      </c>
      <c r="K46" s="150">
        <f>C46-$F46</f>
        <v>45.21</v>
      </c>
      <c r="L46" s="150">
        <f>D46-$F46</f>
        <v>5.78</v>
      </c>
      <c r="M46" s="149">
        <f>E46-$F46</f>
        <v>-6.42</v>
      </c>
      <c r="O46" s="148">
        <f>O45*(1+B46/100)</f>
        <v>44.298936533895116</v>
      </c>
      <c r="P46" s="148">
        <f>P45*(1+C46/100)</f>
        <v>276.49777231593947</v>
      </c>
      <c r="Q46" s="148">
        <f>Q45*(1+D46/100)</f>
        <v>56.658528284627465</v>
      </c>
      <c r="R46" s="148">
        <f>R45*(1+E46/100)</f>
        <v>3.205365754606231</v>
      </c>
      <c r="S46" s="148">
        <f>S45*(1+F46/100)</f>
        <v>2.098361666784902</v>
      </c>
      <c r="T46" s="148">
        <f>T45*(1+G46/100)</f>
        <v>1.9890167429477124</v>
      </c>
      <c r="U46" s="147">
        <f>U45*(1+H46/100)</f>
        <v>1.0549743606859436</v>
      </c>
    </row>
    <row r="47" spans="1:21" ht="12.75">
      <c r="A47" s="155">
        <v>1969</v>
      </c>
      <c r="B47" s="136">
        <f>'[2]Return data 2009'!B47</f>
        <v>-6.21</v>
      </c>
      <c r="C47" s="153">
        <f>'[2]Return data 2009'!D47</f>
        <v>-31.38</v>
      </c>
      <c r="D47" s="153">
        <f>'[2]Return data 2009'!E47</f>
        <v>-8.33</v>
      </c>
      <c r="E47" s="153">
        <f>'[2]Return data 2009'!F47</f>
        <v>-6.52</v>
      </c>
      <c r="F47" s="153">
        <f>'[2]Return data 2009'!G47</f>
        <v>6.57</v>
      </c>
      <c r="G47" s="153">
        <f>'[2]Return data 2009'!H47</f>
        <v>5.9</v>
      </c>
      <c r="H47" s="152">
        <f>'[2]Return data 2009'!I47</f>
        <v>0.6326723323890462</v>
      </c>
      <c r="I47" s="142"/>
      <c r="J47" s="148">
        <f>B47-$F47</f>
        <v>-12.780000000000001</v>
      </c>
      <c r="K47" s="150">
        <f>C47-$F47</f>
        <v>-37.95</v>
      </c>
      <c r="L47" s="150">
        <f>D47-$F47</f>
        <v>-14.9</v>
      </c>
      <c r="M47" s="149">
        <f>E47-$F47</f>
        <v>-13.09</v>
      </c>
      <c r="O47" s="148">
        <f>O46*(1+B47/100)</f>
        <v>41.54797257514023</v>
      </c>
      <c r="P47" s="148">
        <f>P46*(1+C47/100)</f>
        <v>189.73277136319768</v>
      </c>
      <c r="Q47" s="148">
        <f>Q46*(1+D47/100)</f>
        <v>51.938872878518</v>
      </c>
      <c r="R47" s="148">
        <f>R46*(1+E47/100)</f>
        <v>2.9963759074059046</v>
      </c>
      <c r="S47" s="148">
        <f>S46*(1+F47/100)</f>
        <v>2.2362240282926704</v>
      </c>
      <c r="T47" s="148">
        <f>T46*(1+G47/100)</f>
        <v>2.1063687307816275</v>
      </c>
      <c r="U47" s="147">
        <f>U46*(1+H47/100)</f>
        <v>1.0616488915798017</v>
      </c>
    </row>
    <row r="48" spans="1:21" ht="12.75">
      <c r="A48" s="155">
        <v>1970</v>
      </c>
      <c r="B48" s="136">
        <f>'[2]Return data 2009'!B48</f>
        <v>-2.94</v>
      </c>
      <c r="C48" s="153">
        <f>'[2]Return data 2009'!D48</f>
        <v>-17.95</v>
      </c>
      <c r="D48" s="153">
        <f>'[2]Return data 2009'!E48</f>
        <v>4.1</v>
      </c>
      <c r="E48" s="153">
        <f>'[2]Return data 2009'!F48</f>
        <v>12.69</v>
      </c>
      <c r="F48" s="153">
        <f>'[2]Return data 2009'!G48</f>
        <v>6.52</v>
      </c>
      <c r="G48" s="153">
        <f>'[2]Return data 2009'!H48</f>
        <v>5.57</v>
      </c>
      <c r="H48" s="152">
        <f>'[2]Return data 2009'!I48</f>
        <v>0.8998768589561421</v>
      </c>
      <c r="I48" s="142"/>
      <c r="J48" s="148">
        <f>B48-$F48</f>
        <v>-9.459999999999999</v>
      </c>
      <c r="K48" s="150">
        <f>C48-$F48</f>
        <v>-24.47</v>
      </c>
      <c r="L48" s="150">
        <f>D48-$F48</f>
        <v>-2.42</v>
      </c>
      <c r="M48" s="149">
        <f>E48-$F48</f>
        <v>6.17</v>
      </c>
      <c r="O48" s="148">
        <f>O47*(1+B48/100)</f>
        <v>40.326462181431104</v>
      </c>
      <c r="P48" s="148">
        <f>P47*(1+C48/100)</f>
        <v>155.6757389035037</v>
      </c>
      <c r="Q48" s="148">
        <f>Q47*(1+D48/100)</f>
        <v>54.06836666653723</v>
      </c>
      <c r="R48" s="148">
        <f>R47*(1+E48/100)</f>
        <v>3.376616010055714</v>
      </c>
      <c r="S48" s="148">
        <f>S47*(1+F48/100)</f>
        <v>2.382025834937352</v>
      </c>
      <c r="T48" s="148">
        <f>T47*(1+G48/100)</f>
        <v>2.223693469086164</v>
      </c>
      <c r="U48" s="147">
        <f>U47*(1+H48/100)</f>
        <v>1.0712024242784928</v>
      </c>
    </row>
    <row r="49" spans="1:21" ht="12.75">
      <c r="A49" s="155">
        <v>1971</v>
      </c>
      <c r="B49" s="136">
        <f>'[2]Return data 2009'!B49</f>
        <v>19.22</v>
      </c>
      <c r="C49" s="153">
        <f>'[2]Return data 2009'!D49</f>
        <v>17.96</v>
      </c>
      <c r="D49" s="153">
        <f>'[2]Return data 2009'!E49</f>
        <v>14.17</v>
      </c>
      <c r="E49" s="153">
        <f>'[2]Return data 2009'!F49</f>
        <v>17.47</v>
      </c>
      <c r="F49" s="153">
        <f>'[2]Return data 2009'!G49</f>
        <v>4.39</v>
      </c>
      <c r="G49" s="153">
        <f>'[2]Return data 2009'!H49</f>
        <v>3.27</v>
      </c>
      <c r="H49" s="152">
        <f>'[2]Return data 2009'!I49</f>
        <v>1.0845356831606465</v>
      </c>
      <c r="I49" s="142"/>
      <c r="J49" s="148">
        <f>B49-$F49</f>
        <v>14.829999999999998</v>
      </c>
      <c r="K49" s="150">
        <f>C49-$F49</f>
        <v>13.57</v>
      </c>
      <c r="L49" s="150">
        <f>D49-$F49</f>
        <v>9.780000000000001</v>
      </c>
      <c r="M49" s="149">
        <f>E49-$F49</f>
        <v>13.079999999999998</v>
      </c>
      <c r="O49" s="148">
        <f>O48*(1+B49/100)</f>
        <v>48.07720821270216</v>
      </c>
      <c r="P49" s="148">
        <f>P48*(1+C49/100)</f>
        <v>183.63510161057297</v>
      </c>
      <c r="Q49" s="148">
        <f>Q48*(1+D49/100)</f>
        <v>61.729854223185555</v>
      </c>
      <c r="R49" s="148">
        <f>R48*(1+E49/100)</f>
        <v>3.9665108270124474</v>
      </c>
      <c r="S49" s="148">
        <f>S48*(1+F49/100)</f>
        <v>2.486596769091102</v>
      </c>
      <c r="T49" s="148">
        <f>T48*(1+G49/100)</f>
        <v>2.2964082455252814</v>
      </c>
      <c r="U49" s="147">
        <f>U48*(1+H49/100)</f>
        <v>1.082819996808675</v>
      </c>
    </row>
    <row r="50" spans="1:21" ht="12.75">
      <c r="A50" s="155">
        <v>1972</v>
      </c>
      <c r="B50" s="136">
        <f>'[2]Return data 2009'!B50</f>
        <v>25.23</v>
      </c>
      <c r="C50" s="153">
        <f>'[2]Return data 2009'!D50</f>
        <v>0.2</v>
      </c>
      <c r="D50" s="153">
        <f>'[2]Return data 2009'!E50</f>
        <v>19.14</v>
      </c>
      <c r="E50" s="153">
        <f>'[2]Return data 2009'!F50</f>
        <v>5.55</v>
      </c>
      <c r="F50" s="153">
        <f>'[2]Return data 2009'!G50</f>
        <v>3.84</v>
      </c>
      <c r="G50" s="153">
        <f>'[2]Return data 2009'!H50</f>
        <v>3.41</v>
      </c>
      <c r="H50" s="152">
        <f>'[2]Return data 2009'!I50</f>
        <v>0.4158205202591623</v>
      </c>
      <c r="I50" s="142"/>
      <c r="J50" s="148">
        <f>B50-$F50</f>
        <v>21.39</v>
      </c>
      <c r="K50" s="150">
        <f>C50-$F50</f>
        <v>-3.6399999999999997</v>
      </c>
      <c r="L50" s="150">
        <f>D50-$F50</f>
        <v>15.3</v>
      </c>
      <c r="M50" s="149">
        <f>E50-$F50</f>
        <v>1.71</v>
      </c>
      <c r="O50" s="148">
        <f>O49*(1+B50/100)</f>
        <v>60.20708784476692</v>
      </c>
      <c r="P50" s="148">
        <f>P49*(1+C50/100)</f>
        <v>184.00237181379413</v>
      </c>
      <c r="Q50" s="148">
        <f>Q49*(1+D50/100)</f>
        <v>73.54494832150327</v>
      </c>
      <c r="R50" s="148">
        <f>R49*(1+E50/100)</f>
        <v>4.186652177911639</v>
      </c>
      <c r="S50" s="148">
        <f>S49*(1+F50/100)</f>
        <v>2.5820820850242003</v>
      </c>
      <c r="T50" s="148">
        <f>T49*(1+G50/100)</f>
        <v>2.3747157666976935</v>
      </c>
      <c r="U50" s="147">
        <f>U49*(1+H50/100)</f>
        <v>1.0873225845528751</v>
      </c>
    </row>
    <row r="51" spans="1:21" ht="12.75">
      <c r="A51" s="155">
        <v>1973</v>
      </c>
      <c r="B51" s="136">
        <f>'[2]Return data 2009'!B51</f>
        <v>-15.81</v>
      </c>
      <c r="C51" s="153">
        <f>'[2]Return data 2009'!D51</f>
        <v>-38.33</v>
      </c>
      <c r="D51" s="153">
        <f>'[2]Return data 2009'!E51</f>
        <v>-14.75</v>
      </c>
      <c r="E51" s="153">
        <f>'[2]Return data 2009'!F51</f>
        <v>1.4</v>
      </c>
      <c r="F51" s="153">
        <f>'[2]Return data 2009'!G51</f>
        <v>6.93</v>
      </c>
      <c r="G51" s="153">
        <f>'[2]Return data 2009'!H51</f>
        <v>8.94</v>
      </c>
      <c r="H51" s="152">
        <f>'[2]Return data 2009'!I51</f>
        <v>-1.8450523223792912</v>
      </c>
      <c r="I51" s="142"/>
      <c r="J51" s="148">
        <f>B51-$F51</f>
        <v>-22.740000000000002</v>
      </c>
      <c r="K51" s="150">
        <f>C51-$F51</f>
        <v>-45.26</v>
      </c>
      <c r="L51" s="150">
        <f>D51-$F51</f>
        <v>-21.68</v>
      </c>
      <c r="M51" s="149">
        <f>E51-$F51</f>
        <v>-5.529999999999999</v>
      </c>
      <c r="O51" s="148">
        <f>O50*(1+B51/100)</f>
        <v>50.68834725650927</v>
      </c>
      <c r="P51" s="148">
        <f>P50*(1+C51/100)</f>
        <v>113.47426269756684</v>
      </c>
      <c r="Q51" s="148">
        <f>Q50*(1+D51/100)</f>
        <v>62.69706844408154</v>
      </c>
      <c r="R51" s="148">
        <f>R50*(1+E51/100)</f>
        <v>4.245265308402402</v>
      </c>
      <c r="S51" s="148">
        <f>S50*(1+F51/100)</f>
        <v>2.761020373516377</v>
      </c>
      <c r="T51" s="148">
        <f>T50*(1+G51/100)</f>
        <v>2.587015356240467</v>
      </c>
      <c r="U51" s="147">
        <f>U50*(1+H51/100)</f>
        <v>1.0672609139548277</v>
      </c>
    </row>
    <row r="52" spans="1:21" ht="12.75">
      <c r="A52" s="155">
        <v>1974</v>
      </c>
      <c r="B52" s="136">
        <f>'[2]Return data 2009'!B52</f>
        <v>-25.48</v>
      </c>
      <c r="C52" s="153">
        <f>'[2]Return data 2009'!D52</f>
        <v>-27.4</v>
      </c>
      <c r="D52" s="153">
        <f>'[2]Return data 2009'!E52</f>
        <v>-26.4</v>
      </c>
      <c r="E52" s="153">
        <f>'[2]Return data 2009'!F52</f>
        <v>5.53</v>
      </c>
      <c r="F52" s="153">
        <f>'[2]Return data 2009'!G52</f>
        <v>8.01</v>
      </c>
      <c r="G52" s="153">
        <f>'[2]Return data 2009'!H52</f>
        <v>12.1</v>
      </c>
      <c r="H52" s="152">
        <f>'[2]Return data 2009'!I52</f>
        <v>-3.6485280999107936</v>
      </c>
      <c r="I52" s="142"/>
      <c r="J52" s="148">
        <f>B52-$F52</f>
        <v>-33.49</v>
      </c>
      <c r="K52" s="150">
        <f>C52-$F52</f>
        <v>-35.41</v>
      </c>
      <c r="L52" s="150">
        <f>D52-$F52</f>
        <v>-34.41</v>
      </c>
      <c r="M52" s="149">
        <f>E52-$F52</f>
        <v>-2.4799999999999995</v>
      </c>
      <c r="O52" s="148">
        <f>O51*(1+B52/100)</f>
        <v>37.772956375550706</v>
      </c>
      <c r="P52" s="148">
        <f>P51*(1+C52/100)</f>
        <v>82.38231471843352</v>
      </c>
      <c r="Q52" s="148">
        <f>Q51*(1+D52/100)</f>
        <v>46.14504237484401</v>
      </c>
      <c r="R52" s="148">
        <f>R51*(1+E52/100)</f>
        <v>4.480028479957054</v>
      </c>
      <c r="S52" s="148">
        <f>S51*(1+F52/100)</f>
        <v>2.982178105435039</v>
      </c>
      <c r="T52" s="148">
        <f>T51*(1+G52/100)</f>
        <v>2.9000442143455634</v>
      </c>
      <c r="U52" s="147">
        <f>U51*(1+H52/100)</f>
        <v>1.028321599609821</v>
      </c>
    </row>
    <row r="53" spans="1:21" ht="12.75">
      <c r="A53" s="155">
        <v>1975</v>
      </c>
      <c r="B53" s="136">
        <f>'[2]Return data 2009'!B53</f>
        <v>36.65</v>
      </c>
      <c r="C53" s="153">
        <f>'[2]Return data 2009'!D53</f>
        <v>59.51</v>
      </c>
      <c r="D53" s="153">
        <f>'[2]Return data 2009'!E53</f>
        <v>37.26</v>
      </c>
      <c r="E53" s="153">
        <f>'[2]Return data 2009'!F53</f>
        <v>8.5</v>
      </c>
      <c r="F53" s="153">
        <f>'[2]Return data 2009'!G53</f>
        <v>5.8</v>
      </c>
      <c r="G53" s="153">
        <f>'[2]Return data 2009'!H53</f>
        <v>7.13</v>
      </c>
      <c r="H53" s="152">
        <f>'[2]Return data 2009'!I53</f>
        <v>-1.2414823112106788</v>
      </c>
      <c r="I53" s="142"/>
      <c r="J53" s="148">
        <f>B53-$F53</f>
        <v>30.849999999999998</v>
      </c>
      <c r="K53" s="150">
        <f>C53-$F53</f>
        <v>53.71</v>
      </c>
      <c r="L53" s="150">
        <f>D53-$F53</f>
        <v>31.459999999999997</v>
      </c>
      <c r="M53" s="149">
        <f>E53-$F53</f>
        <v>2.7</v>
      </c>
      <c r="O53" s="148">
        <f>O52*(1+B53/100)</f>
        <v>51.616744887190045</v>
      </c>
      <c r="P53" s="148">
        <f>P52*(1+C53/100)</f>
        <v>131.40803020737332</v>
      </c>
      <c r="Q53" s="148">
        <f>Q52*(1+D53/100)</f>
        <v>63.33868516371089</v>
      </c>
      <c r="R53" s="148">
        <f>R52*(1+E53/100)</f>
        <v>4.860830900753404</v>
      </c>
      <c r="S53" s="148">
        <f>S52*(1+F53/100)</f>
        <v>3.1551444355502714</v>
      </c>
      <c r="T53" s="148">
        <f>T52*(1+G53/100)</f>
        <v>3.106817366828402</v>
      </c>
      <c r="U53" s="147">
        <f>U52*(1+H53/100)</f>
        <v>1.0155551688483062</v>
      </c>
    </row>
    <row r="54" spans="1:21" ht="12.75">
      <c r="A54" s="155">
        <v>1976</v>
      </c>
      <c r="B54" s="136">
        <f>'[2]Return data 2009'!B54</f>
        <v>17.89</v>
      </c>
      <c r="C54" s="153">
        <f>'[2]Return data 2009'!D54</f>
        <v>49.03</v>
      </c>
      <c r="D54" s="153">
        <f>'[2]Return data 2009'!E54</f>
        <v>23.98</v>
      </c>
      <c r="E54" s="153">
        <f>'[2]Return data 2009'!F54</f>
        <v>11.07</v>
      </c>
      <c r="F54" s="153">
        <f>'[2]Return data 2009'!G54</f>
        <v>5.08</v>
      </c>
      <c r="G54" s="153">
        <f>'[2]Return data 2009'!H54</f>
        <v>5.04</v>
      </c>
      <c r="H54" s="152">
        <f>'[2]Return data 2009'!I54</f>
        <v>0.038080731150038113</v>
      </c>
      <c r="I54" s="142"/>
      <c r="J54" s="148">
        <f>B54-$F54</f>
        <v>12.81</v>
      </c>
      <c r="K54" s="150">
        <f>C54-$F54</f>
        <v>43.95</v>
      </c>
      <c r="L54" s="150">
        <f>D54-$F54</f>
        <v>18.9</v>
      </c>
      <c r="M54" s="149">
        <f>E54-$F54</f>
        <v>5.99</v>
      </c>
      <c r="O54" s="148">
        <f>O53*(1+B54/100)</f>
        <v>60.85098054750835</v>
      </c>
      <c r="P54" s="148">
        <f>P53*(1+C54/100)</f>
        <v>195.83738741804845</v>
      </c>
      <c r="Q54" s="148">
        <f>Q53*(1+D54/100)</f>
        <v>78.52730186596877</v>
      </c>
      <c r="R54" s="148">
        <f>R53*(1+E54/100)</f>
        <v>5.398924881466806</v>
      </c>
      <c r="S54" s="148">
        <f>S53*(1+F54/100)</f>
        <v>3.315425772876225</v>
      </c>
      <c r="T54" s="148">
        <f>T53*(1+G54/100)</f>
        <v>3.2634009621165534</v>
      </c>
      <c r="U54" s="147">
        <f>U53*(1+H54/100)</f>
        <v>1.0159418996818357</v>
      </c>
    </row>
    <row r="55" spans="1:21" ht="12.75">
      <c r="A55" s="155">
        <v>1977</v>
      </c>
      <c r="B55" s="136">
        <f>'[2]Return data 2009'!B55</f>
        <v>4.95</v>
      </c>
      <c r="C55" s="153">
        <f>'[2]Return data 2009'!D55</f>
        <v>27.63</v>
      </c>
      <c r="D55" s="153">
        <f>'[2]Return data 2009'!E55</f>
        <v>-7.26</v>
      </c>
      <c r="E55" s="153">
        <f>'[2]Return data 2009'!F55</f>
        <v>0.9</v>
      </c>
      <c r="F55" s="153">
        <f>'[2]Return data 2009'!G55</f>
        <v>5.13</v>
      </c>
      <c r="G55" s="153">
        <f>'[2]Return data 2009'!H55</f>
        <v>6.68</v>
      </c>
      <c r="H55" s="152">
        <f>'[2]Return data 2009'!I55</f>
        <v>-1.4529433820772402</v>
      </c>
      <c r="I55" s="142"/>
      <c r="J55" s="148">
        <f>B55-$F55</f>
        <v>-0.17999999999999972</v>
      </c>
      <c r="K55" s="150">
        <f>C55-$F55</f>
        <v>22.5</v>
      </c>
      <c r="L55" s="150">
        <f>D55-$F55</f>
        <v>-12.39</v>
      </c>
      <c r="M55" s="149">
        <f>E55-$F55</f>
        <v>-4.2299999999999995</v>
      </c>
      <c r="O55" s="148">
        <f>O54*(1+B55/100)</f>
        <v>63.86310408461002</v>
      </c>
      <c r="P55" s="148">
        <f>P54*(1+C55/100)</f>
        <v>249.94725756165525</v>
      </c>
      <c r="Q55" s="148">
        <f>Q54*(1+D55/100)</f>
        <v>72.82621975049943</v>
      </c>
      <c r="R55" s="148">
        <f>R54*(1+E55/100)</f>
        <v>5.447515205400007</v>
      </c>
      <c r="S55" s="148">
        <f>S54*(1+F55/100)</f>
        <v>3.485507115024775</v>
      </c>
      <c r="T55" s="148">
        <f>T54*(1+G55/100)</f>
        <v>3.481396146385939</v>
      </c>
      <c r="U55" s="147">
        <f>U54*(1+H55/100)</f>
        <v>1.0011808390846586</v>
      </c>
    </row>
    <row r="56" spans="1:21" ht="12.75">
      <c r="A56" s="155">
        <v>1978</v>
      </c>
      <c r="B56" s="136">
        <f>'[2]Return data 2009'!B56</f>
        <v>21.28</v>
      </c>
      <c r="C56" s="153">
        <f>'[2]Return data 2009'!D56</f>
        <v>24.96</v>
      </c>
      <c r="D56" s="153">
        <f>'[2]Return data 2009'!E56</f>
        <v>6.5</v>
      </c>
      <c r="E56" s="153">
        <f>'[2]Return data 2009'!F56</f>
        <v>-4.16</v>
      </c>
      <c r="F56" s="153">
        <f>'[2]Return data 2009'!G56</f>
        <v>7.19</v>
      </c>
      <c r="G56" s="153">
        <f>'[2]Return data 2009'!H56</f>
        <v>8.99</v>
      </c>
      <c r="H56" s="152">
        <f>'[2]Return data 2009'!I56</f>
        <v>-1.6515276630883564</v>
      </c>
      <c r="I56" s="142"/>
      <c r="J56" s="148">
        <f>B56-$F56</f>
        <v>14.09</v>
      </c>
      <c r="K56" s="150">
        <f>C56-$F56</f>
        <v>17.77</v>
      </c>
      <c r="L56" s="150">
        <f>D56-$F56</f>
        <v>-0.6900000000000004</v>
      </c>
      <c r="M56" s="149">
        <f>E56-$F56</f>
        <v>-11.350000000000001</v>
      </c>
      <c r="O56" s="148">
        <f>O55*(1+B56/100)</f>
        <v>77.45317263381504</v>
      </c>
      <c r="P56" s="148">
        <f>P55*(1+C56/100)</f>
        <v>312.3340930490444</v>
      </c>
      <c r="Q56" s="148">
        <f>Q55*(1+D56/100)</f>
        <v>77.55992403428189</v>
      </c>
      <c r="R56" s="148">
        <f>R55*(1+E56/100)</f>
        <v>5.220898572855368</v>
      </c>
      <c r="S56" s="148">
        <f>S55*(1+F56/100)</f>
        <v>3.736115076595057</v>
      </c>
      <c r="T56" s="148">
        <f>T55*(1+G56/100)</f>
        <v>3.7943736599460354</v>
      </c>
      <c r="U56" s="147">
        <f>U55*(1+H56/100)</f>
        <v>0.9846460605696353</v>
      </c>
    </row>
    <row r="57" spans="1:21" ht="12.75">
      <c r="A57" s="155">
        <v>1979</v>
      </c>
      <c r="B57" s="136">
        <f>'[2]Return data 2009'!B57</f>
        <v>8.52</v>
      </c>
      <c r="C57" s="153">
        <f>'[2]Return data 2009'!D57</f>
        <v>41.32</v>
      </c>
      <c r="D57" s="153">
        <f>'[2]Return data 2009'!E57</f>
        <v>18.77</v>
      </c>
      <c r="E57" s="153">
        <f>'[2]Return data 2009'!F57</f>
        <v>9.02</v>
      </c>
      <c r="F57" s="153">
        <f>'[2]Return data 2009'!G57</f>
        <v>10.38</v>
      </c>
      <c r="G57" s="153">
        <f>'[2]Return data 2009'!H57</f>
        <v>13.26</v>
      </c>
      <c r="H57" s="152">
        <f>'[2]Return data 2009'!I57</f>
        <v>-2.542821825887338</v>
      </c>
      <c r="I57" s="142"/>
      <c r="J57" s="148">
        <f>B57-$F57</f>
        <v>-1.8600000000000012</v>
      </c>
      <c r="K57" s="150">
        <f>C57-$F57</f>
        <v>30.939999999999998</v>
      </c>
      <c r="L57" s="150">
        <f>D57-$F57</f>
        <v>8.389999999999999</v>
      </c>
      <c r="M57" s="149">
        <f>E57-$F57</f>
        <v>-1.3600000000000012</v>
      </c>
      <c r="O57" s="148">
        <f>O56*(1+B57/100)</f>
        <v>84.05218294221608</v>
      </c>
      <c r="P57" s="148">
        <f>P56*(1+C57/100)</f>
        <v>441.39054029690953</v>
      </c>
      <c r="Q57" s="148">
        <f>Q56*(1+D57/100)</f>
        <v>92.1179217755166</v>
      </c>
      <c r="R57" s="148">
        <f>R56*(1+E57/100)</f>
        <v>5.691823624126922</v>
      </c>
      <c r="S57" s="148">
        <f>S56*(1+F57/100)</f>
        <v>4.123923821545624</v>
      </c>
      <c r="T57" s="148">
        <f>T56*(1+G57/100)</f>
        <v>4.29750760725488</v>
      </c>
      <c r="U57" s="147">
        <f>U56*(1+H57/100)</f>
        <v>0.9596082656337307</v>
      </c>
    </row>
    <row r="58" spans="1:21" ht="12.75">
      <c r="A58" s="155">
        <v>1980</v>
      </c>
      <c r="B58" s="136">
        <f>'[2]Return data 2009'!B58</f>
        <v>28.07</v>
      </c>
      <c r="C58" s="153">
        <f>'[2]Return data 2009'!D58</f>
        <v>40.26</v>
      </c>
      <c r="D58" s="153">
        <f>'[2]Return data 2009'!E58</f>
        <v>32.48</v>
      </c>
      <c r="E58" s="153">
        <f>'[2]Return data 2009'!F58</f>
        <v>13.17</v>
      </c>
      <c r="F58" s="153">
        <f>'[2]Return data 2009'!G58</f>
        <v>11.26</v>
      </c>
      <c r="G58" s="153">
        <f>'[2]Return data 2009'!H58</f>
        <v>12.35</v>
      </c>
      <c r="H58" s="152">
        <f>'[2]Return data 2009'!I58</f>
        <v>-0.9701824655095682</v>
      </c>
      <c r="I58" s="142"/>
      <c r="J58" s="148">
        <f>B58-$F58</f>
        <v>16.810000000000002</v>
      </c>
      <c r="K58" s="150">
        <f>C58-$F58</f>
        <v>29</v>
      </c>
      <c r="L58" s="150">
        <f>D58-$F58</f>
        <v>21.22</v>
      </c>
      <c r="M58" s="149">
        <f>E58-$F58</f>
        <v>1.9100000000000001</v>
      </c>
      <c r="O58" s="148">
        <f>O57*(1+B58/100)</f>
        <v>107.64563069409613</v>
      </c>
      <c r="P58" s="148">
        <f>P57*(1+C58/100)</f>
        <v>619.0943718204453</v>
      </c>
      <c r="Q58" s="148">
        <f>Q57*(1+D58/100)</f>
        <v>122.03782276820439</v>
      </c>
      <c r="R58" s="148">
        <f>R57*(1+E58/100)</f>
        <v>6.441436795424437</v>
      </c>
      <c r="S58" s="148">
        <f>S57*(1+F58/100)</f>
        <v>4.5882776438516615</v>
      </c>
      <c r="T58" s="148">
        <f>T57*(1+G58/100)</f>
        <v>4.828249796750857</v>
      </c>
      <c r="U58" s="147">
        <f>U57*(1+H58/100)</f>
        <v>0.9502983145029718</v>
      </c>
    </row>
    <row r="59" spans="1:21" ht="12.75">
      <c r="A59" s="155">
        <v>1981</v>
      </c>
      <c r="B59" s="136">
        <f>'[2]Return data 2009'!B59</f>
        <v>-2.86</v>
      </c>
      <c r="C59" s="153">
        <f>'[2]Return data 2009'!D59</f>
        <v>-1.71</v>
      </c>
      <c r="D59" s="153">
        <f>'[2]Return data 2009'!E59</f>
        <v>-4.98</v>
      </c>
      <c r="E59" s="153">
        <f>'[2]Return data 2009'!F59</f>
        <v>3.61</v>
      </c>
      <c r="F59" s="153">
        <f>'[2]Return data 2009'!G59</f>
        <v>14.72</v>
      </c>
      <c r="G59" s="153">
        <f>'[2]Return data 2009'!H59</f>
        <v>8.91</v>
      </c>
      <c r="H59" s="152">
        <f>'[2]Return data 2009'!I59</f>
        <v>5.334680011018273</v>
      </c>
      <c r="I59" s="142"/>
      <c r="J59" s="148">
        <f>B59-$F59</f>
        <v>-17.580000000000002</v>
      </c>
      <c r="K59" s="150">
        <f>C59-$F59</f>
        <v>-16.43</v>
      </c>
      <c r="L59" s="150">
        <f>D59-$F59</f>
        <v>-19.700000000000003</v>
      </c>
      <c r="M59" s="149">
        <f>E59-$F59</f>
        <v>-11.110000000000001</v>
      </c>
      <c r="O59" s="148">
        <f>O58*(1+B59/100)</f>
        <v>104.56696565624499</v>
      </c>
      <c r="P59" s="148">
        <f>P58*(1+C59/100)</f>
        <v>608.5078580623157</v>
      </c>
      <c r="Q59" s="148">
        <f>Q58*(1+D59/100)</f>
        <v>115.96033919434782</v>
      </c>
      <c r="R59" s="148">
        <f>R58*(1+E59/100)</f>
        <v>6.673972663739259</v>
      </c>
      <c r="S59" s="148">
        <f>S58*(1+F59/100)</f>
        <v>5.263672113026626</v>
      </c>
      <c r="T59" s="148">
        <f>T58*(1+G59/100)</f>
        <v>5.258446853641358</v>
      </c>
      <c r="U59" s="147">
        <f>U58*(1+H59/100)</f>
        <v>1.0009936887318054</v>
      </c>
    </row>
    <row r="60" spans="1:21" ht="12.75">
      <c r="A60" s="155">
        <v>1982</v>
      </c>
      <c r="B60" s="136">
        <f>'[2]Return data 2009'!B60</f>
        <v>12.49</v>
      </c>
      <c r="C60" s="153">
        <f>'[2]Return data 2009'!D60</f>
        <v>27.84</v>
      </c>
      <c r="D60" s="153">
        <f>'[2]Return data 2009'!E60</f>
        <v>22.09</v>
      </c>
      <c r="E60" s="153">
        <f>'[2]Return data 2009'!F60</f>
        <v>6.52</v>
      </c>
      <c r="F60" s="153">
        <f>'[2]Return data 2009'!G60</f>
        <v>10.53</v>
      </c>
      <c r="G60" s="153">
        <f>'[2]Return data 2009'!H60</f>
        <v>3.83</v>
      </c>
      <c r="H60" s="152">
        <f>'[2]Return data 2009'!I60</f>
        <v>6.452855629394201</v>
      </c>
      <c r="I60" s="142"/>
      <c r="J60" s="148">
        <f>B60-$F60</f>
        <v>1.9600000000000009</v>
      </c>
      <c r="K60" s="150">
        <f>C60-$F60</f>
        <v>17.310000000000002</v>
      </c>
      <c r="L60" s="150">
        <f>D60-$F60</f>
        <v>11.56</v>
      </c>
      <c r="M60" s="149">
        <f>E60-$F60</f>
        <v>-4.01</v>
      </c>
      <c r="O60" s="148">
        <f>O59*(1+B60/100)</f>
        <v>117.62737966670998</v>
      </c>
      <c r="P60" s="148">
        <f>P59*(1+C60/100)</f>
        <v>777.9164457468644</v>
      </c>
      <c r="Q60" s="148">
        <f>Q59*(1+D60/100)</f>
        <v>141.57597812237924</v>
      </c>
      <c r="R60" s="148">
        <f>R59*(1+E60/100)</f>
        <v>7.109115681415059</v>
      </c>
      <c r="S60" s="148">
        <f>S59*(1+F60/100)</f>
        <v>5.817936786528329</v>
      </c>
      <c r="T60" s="148">
        <f>T59*(1+G60/100)</f>
        <v>5.459845368135822</v>
      </c>
      <c r="U60" s="147">
        <f>U59*(1+H60/100)</f>
        <v>1.0655863663250162</v>
      </c>
    </row>
    <row r="61" spans="1:21" ht="12.75">
      <c r="A61" s="155">
        <v>1983</v>
      </c>
      <c r="B61" s="136">
        <f>'[2]Return data 2009'!B61</f>
        <v>24.61</v>
      </c>
      <c r="C61" s="153">
        <f>'[2]Return data 2009'!D61</f>
        <v>34.34</v>
      </c>
      <c r="D61" s="153">
        <f>'[2]Return data 2009'!E61</f>
        <v>22.37</v>
      </c>
      <c r="E61" s="153">
        <f>'[2]Return data 2009'!F61</f>
        <v>-0.53</v>
      </c>
      <c r="F61" s="153">
        <f>'[2]Return data 2009'!G61</f>
        <v>8.8</v>
      </c>
      <c r="G61" s="153">
        <f>'[2]Return data 2009'!H61</f>
        <v>3.79</v>
      </c>
      <c r="H61" s="152">
        <f>'[2]Return data 2009'!I61</f>
        <v>4.827054629540418</v>
      </c>
      <c r="I61" s="142"/>
      <c r="J61" s="148">
        <f>B61-$F61</f>
        <v>15.809999999999999</v>
      </c>
      <c r="K61" s="150">
        <f>C61-$F61</f>
        <v>25.540000000000003</v>
      </c>
      <c r="L61" s="150">
        <f>D61-$F61</f>
        <v>13.57</v>
      </c>
      <c r="M61" s="149">
        <f>E61-$F61</f>
        <v>-9.33</v>
      </c>
      <c r="O61" s="148">
        <f>O60*(1+B61/100)</f>
        <v>146.57547780268732</v>
      </c>
      <c r="P61" s="148">
        <f>P60*(1+C61/100)</f>
        <v>1045.0529532163375</v>
      </c>
      <c r="Q61" s="148">
        <f>Q60*(1+D61/100)</f>
        <v>173.24652442835549</v>
      </c>
      <c r="R61" s="148">
        <f>R60*(1+E61/100)</f>
        <v>7.071437368303559</v>
      </c>
      <c r="S61" s="148">
        <f>S60*(1+F61/100)</f>
        <v>6.329915223742822</v>
      </c>
      <c r="T61" s="148">
        <f>T60*(1+G61/100)</f>
        <v>5.66677350758817</v>
      </c>
      <c r="U61" s="147">
        <f>U60*(1+H61/100)</f>
        <v>1.1170228023524595</v>
      </c>
    </row>
    <row r="62" spans="1:21" ht="12.75">
      <c r="A62" s="155">
        <v>1984</v>
      </c>
      <c r="B62" s="136">
        <f>'[2]Return data 2009'!B62</f>
        <v>6.97</v>
      </c>
      <c r="C62" s="153">
        <f>'[2]Return data 2009'!D62</f>
        <v>-10.49</v>
      </c>
      <c r="D62" s="153">
        <f>'[2]Return data 2009'!E62</f>
        <v>6.46</v>
      </c>
      <c r="E62" s="153">
        <f>'[2]Return data 2009'!F62</f>
        <v>15.29</v>
      </c>
      <c r="F62" s="153">
        <f>'[2]Return data 2009'!G62</f>
        <v>9.84</v>
      </c>
      <c r="G62" s="153">
        <f>'[2]Return data 2009'!H62</f>
        <v>4.04</v>
      </c>
      <c r="H62" s="152">
        <f>'[2]Return data 2009'!I62</f>
        <v>5.574778931180315</v>
      </c>
      <c r="I62" s="142"/>
      <c r="J62" s="148">
        <f>B62-$F62</f>
        <v>-2.87</v>
      </c>
      <c r="K62" s="150">
        <f>C62-$F62</f>
        <v>-20.33</v>
      </c>
      <c r="L62" s="150">
        <f>D62-$F62</f>
        <v>-3.38</v>
      </c>
      <c r="M62" s="149">
        <f>E62-$F62</f>
        <v>5.449999999999999</v>
      </c>
      <c r="O62" s="148">
        <f>O61*(1+B62/100)</f>
        <v>156.79178860553463</v>
      </c>
      <c r="P62" s="148">
        <f>P61*(1+C62/100)</f>
        <v>935.4268984239437</v>
      </c>
      <c r="Q62" s="148">
        <f>Q61*(1+D62/100)</f>
        <v>184.43824990642725</v>
      </c>
      <c r="R62" s="148">
        <f>R61*(1+E62/100)</f>
        <v>8.152660141917172</v>
      </c>
      <c r="S62" s="148">
        <f>S61*(1+F62/100)</f>
        <v>6.952778881759116</v>
      </c>
      <c r="T62" s="148">
        <f>T61*(1+G62/100)</f>
        <v>5.895711157294731</v>
      </c>
      <c r="U62" s="147">
        <f>U61*(1+H62/100)</f>
        <v>1.1792943541944845</v>
      </c>
    </row>
    <row r="63" spans="1:21" ht="12.75">
      <c r="A63" s="155">
        <v>1985</v>
      </c>
      <c r="B63" s="136">
        <f>'[2]Return data 2009'!B63</f>
        <v>40.98</v>
      </c>
      <c r="C63" s="153">
        <f>'[2]Return data 2009'!D63</f>
        <v>29.22</v>
      </c>
      <c r="D63" s="153">
        <f>'[2]Return data 2009'!E63</f>
        <v>32</v>
      </c>
      <c r="E63" s="153">
        <f>'[2]Return data 2009'!F63</f>
        <v>32.68</v>
      </c>
      <c r="F63" s="153">
        <f>'[2]Return data 2009'!G63</f>
        <v>7.72</v>
      </c>
      <c r="G63" s="153">
        <f>'[2]Return data 2009'!H63</f>
        <v>3.79</v>
      </c>
      <c r="H63" s="152">
        <f>'[2]Return data 2009'!I63</f>
        <v>3.7864919549089504</v>
      </c>
      <c r="I63" s="142"/>
      <c r="J63" s="148">
        <f>B63-$F63</f>
        <v>33.26</v>
      </c>
      <c r="K63" s="150">
        <f>C63-$F63</f>
        <v>21.5</v>
      </c>
      <c r="L63" s="150">
        <f>D63-$F63</f>
        <v>24.28</v>
      </c>
      <c r="M63" s="149">
        <f>E63-$F63</f>
        <v>24.96</v>
      </c>
      <c r="O63" s="148">
        <f>O62*(1+B63/100)</f>
        <v>221.04506357608273</v>
      </c>
      <c r="P63" s="148">
        <f>P62*(1+C63/100)</f>
        <v>1208.75863814342</v>
      </c>
      <c r="Q63" s="148">
        <f>Q62*(1+D63/100)</f>
        <v>243.45848987648398</v>
      </c>
      <c r="R63" s="148">
        <f>R62*(1+E63/100)</f>
        <v>10.816949476295704</v>
      </c>
      <c r="S63" s="148">
        <f>S62*(1+F63/100)</f>
        <v>7.489533411430919</v>
      </c>
      <c r="T63" s="148">
        <f>T62*(1+G63/100)</f>
        <v>6.119158610156202</v>
      </c>
      <c r="U63" s="147">
        <f>U62*(1+H63/100)</f>
        <v>1.223948240040754</v>
      </c>
    </row>
    <row r="64" spans="1:21" ht="12.75">
      <c r="A64" s="155">
        <v>1986</v>
      </c>
      <c r="B64" s="136">
        <f>'[2]Return data 2009'!B64</f>
        <v>45.1</v>
      </c>
      <c r="C64" s="153">
        <f>'[2]Return data 2009'!D64</f>
        <v>3.59</v>
      </c>
      <c r="D64" s="153">
        <f>'[2]Return data 2009'!E64</f>
        <v>18.4</v>
      </c>
      <c r="E64" s="153">
        <f>'[2]Return data 2009'!F64</f>
        <v>23.96</v>
      </c>
      <c r="F64" s="153">
        <f>'[2]Return data 2009'!G64</f>
        <v>6.16</v>
      </c>
      <c r="G64" s="153">
        <f>'[2]Return data 2009'!H64</f>
        <v>1.19</v>
      </c>
      <c r="H64" s="152">
        <f>'[2]Return data 2009'!I64</f>
        <v>4.911552524953059</v>
      </c>
      <c r="I64" s="142"/>
      <c r="J64" s="148">
        <f>B64-$F64</f>
        <v>38.94</v>
      </c>
      <c r="K64" s="150">
        <f>C64-$F64</f>
        <v>-2.5700000000000003</v>
      </c>
      <c r="L64" s="150">
        <f>D64-$F64</f>
        <v>12.239999999999998</v>
      </c>
      <c r="M64" s="149">
        <f>E64-$F64</f>
        <v>17.8</v>
      </c>
      <c r="O64" s="148">
        <f>O63*(1+B64/100)</f>
        <v>320.73638724889605</v>
      </c>
      <c r="P64" s="148">
        <f>P63*(1+C64/100)</f>
        <v>1252.153073252769</v>
      </c>
      <c r="Q64" s="148">
        <f>Q63*(1+D64/100)</f>
        <v>288.25485201375704</v>
      </c>
      <c r="R64" s="148">
        <f>R63*(1+E64/100)</f>
        <v>13.408690570816155</v>
      </c>
      <c r="S64" s="148">
        <f>S63*(1+F64/100)</f>
        <v>7.950888669575065</v>
      </c>
      <c r="T64" s="148">
        <f>T63*(1+G64/100)</f>
        <v>6.19197659761706</v>
      </c>
      <c r="U64" s="147">
        <f>U63*(1+H64/100)</f>
        <v>1.284063100728594</v>
      </c>
    </row>
    <row r="65" spans="1:21" ht="12.75">
      <c r="A65" s="155">
        <v>1987</v>
      </c>
      <c r="B65" s="136">
        <f>'[2]Return data 2009'!B65</f>
        <v>23.11</v>
      </c>
      <c r="C65" s="153">
        <f>'[2]Return data 2009'!D65</f>
        <v>-14.3</v>
      </c>
      <c r="D65" s="153">
        <f>'[2]Return data 2009'!E65</f>
        <v>5.34</v>
      </c>
      <c r="E65" s="153">
        <f>'[2]Return data 2009'!F65</f>
        <v>-2.65</v>
      </c>
      <c r="F65" s="153">
        <f>'[2]Return data 2009'!G65</f>
        <v>5.47</v>
      </c>
      <c r="G65" s="153">
        <f>'[2]Return data 2009'!H65</f>
        <v>4.33</v>
      </c>
      <c r="H65" s="152">
        <f>'[2]Return data 2009'!I65</f>
        <v>1.0926866673056645</v>
      </c>
      <c r="I65" s="142"/>
      <c r="J65" s="148">
        <f>B65-$F65</f>
        <v>17.64</v>
      </c>
      <c r="K65" s="150">
        <f>C65-$F65</f>
        <v>-19.77</v>
      </c>
      <c r="L65" s="150">
        <f>D65-$F65</f>
        <v>-0.1299999999999999</v>
      </c>
      <c r="M65" s="149">
        <f>E65-$F65</f>
        <v>-8.12</v>
      </c>
      <c r="O65" s="148">
        <f>O64*(1+B65/100)</f>
        <v>394.858566342116</v>
      </c>
      <c r="P65" s="148">
        <f>P64*(1+C65/100)</f>
        <v>1073.095183777623</v>
      </c>
      <c r="Q65" s="148">
        <f>Q64*(1+D65/100)</f>
        <v>303.64766111129165</v>
      </c>
      <c r="R65" s="148">
        <f>R64*(1+E65/100)</f>
        <v>13.053360270689527</v>
      </c>
      <c r="S65" s="148">
        <f>S64*(1+F65/100)</f>
        <v>8.38580227980082</v>
      </c>
      <c r="T65" s="148">
        <f>T64*(1+G65/100)</f>
        <v>6.460089184293878</v>
      </c>
      <c r="U65" s="147">
        <f>U64*(1+H65/100)</f>
        <v>1.2980938870300471</v>
      </c>
    </row>
    <row r="66" spans="1:21" ht="12.75">
      <c r="A66" s="155">
        <v>1988</v>
      </c>
      <c r="B66" s="136">
        <f>'[2]Return data 2009'!B66</f>
        <v>22.61</v>
      </c>
      <c r="C66" s="153">
        <f>'[2]Return data 2009'!D66</f>
        <v>18.61</v>
      </c>
      <c r="D66" s="153">
        <f>'[2]Return data 2009'!E66</f>
        <v>16.86</v>
      </c>
      <c r="E66" s="153">
        <f>'[2]Return data 2009'!F66</f>
        <v>8.4</v>
      </c>
      <c r="F66" s="153">
        <f>'[2]Return data 2009'!G66</f>
        <v>6.36</v>
      </c>
      <c r="G66" s="153">
        <f>'[2]Return data 2009'!H66</f>
        <v>4.41</v>
      </c>
      <c r="H66" s="152">
        <f>'[2]Return data 2009'!I66</f>
        <v>1.8676371995019636</v>
      </c>
      <c r="I66" s="127"/>
      <c r="J66" s="148">
        <f>B66-$F66</f>
        <v>16.25</v>
      </c>
      <c r="K66" s="150">
        <f>C66-$F66</f>
        <v>12.25</v>
      </c>
      <c r="L66" s="150">
        <f>D66-$F66</f>
        <v>10.5</v>
      </c>
      <c r="M66" s="149">
        <f>E66-$F66</f>
        <v>2.04</v>
      </c>
      <c r="O66" s="148">
        <f>O65*(1+B66/100)</f>
        <v>484.13608819206837</v>
      </c>
      <c r="P66" s="148">
        <f>P65*(1+C66/100)</f>
        <v>1272.7981974786387</v>
      </c>
      <c r="Q66" s="148">
        <f>Q65*(1+D66/100)</f>
        <v>354.84265677465544</v>
      </c>
      <c r="R66" s="148">
        <f>R65*(1+E66/100)</f>
        <v>14.14984253342745</v>
      </c>
      <c r="S66" s="148">
        <f>S65*(1+F66/100)</f>
        <v>8.919139304796154</v>
      </c>
      <c r="T66" s="148">
        <f>T65*(1+G66/100)</f>
        <v>6.744979117321238</v>
      </c>
      <c r="U66" s="147">
        <f>U65*(1+H66/100)</f>
        <v>1.3223375713486811</v>
      </c>
    </row>
    <row r="67" spans="1:21" ht="12.75">
      <c r="A67" s="155">
        <v>1989</v>
      </c>
      <c r="B67" s="136">
        <f>'[2]Return data 2009'!B67</f>
        <v>16.83</v>
      </c>
      <c r="C67" s="153">
        <f>'[2]Return data 2009'!D67</f>
        <v>9.01</v>
      </c>
      <c r="D67" s="153">
        <f>'[2]Return data 2009'!E67</f>
        <v>31.34</v>
      </c>
      <c r="E67" s="153">
        <f>'[2]Return data 2009'!F67</f>
        <v>19.49</v>
      </c>
      <c r="F67" s="153">
        <f>'[2]Return data 2009'!G67</f>
        <v>8.38</v>
      </c>
      <c r="G67" s="153">
        <f>'[2]Return data 2009'!H67</f>
        <v>4.64</v>
      </c>
      <c r="H67" s="152">
        <f>'[2]Return data 2009'!I67</f>
        <v>3.5741590214067287</v>
      </c>
      <c r="I67" s="127"/>
      <c r="J67" s="148">
        <f>B67-$F67</f>
        <v>8.449999999999998</v>
      </c>
      <c r="K67" s="150">
        <f>C67-$F67</f>
        <v>0.629999999999999</v>
      </c>
      <c r="L67" s="150">
        <f>D67-$F67</f>
        <v>22.96</v>
      </c>
      <c r="M67" s="149">
        <f>E67-$F67</f>
        <v>11.109999999999998</v>
      </c>
      <c r="O67" s="148">
        <f>O66*(1+B67/100)</f>
        <v>565.6161918347934</v>
      </c>
      <c r="P67" s="148">
        <f>P66*(1+C67/100)</f>
        <v>1387.477315071464</v>
      </c>
      <c r="Q67" s="148">
        <f>Q66*(1+D67/100)</f>
        <v>466.0503454078325</v>
      </c>
      <c r="R67" s="148">
        <f>R66*(1+E67/100)</f>
        <v>16.90764684319246</v>
      </c>
      <c r="S67" s="148">
        <f>S66*(1+F67/100)</f>
        <v>9.666563178538073</v>
      </c>
      <c r="T67" s="148">
        <f>T66*(1+G67/100)</f>
        <v>7.057946148364944</v>
      </c>
      <c r="U67" s="147">
        <f>U66*(1+H67/100)</f>
        <v>1.3696000189484905</v>
      </c>
    </row>
    <row r="68" spans="1:21" ht="12.75">
      <c r="A68" s="155">
        <v>1990</v>
      </c>
      <c r="B68" s="136">
        <f>'[2]Return data 2009'!B68</f>
        <v>-17.85</v>
      </c>
      <c r="C68" s="153">
        <f>'[2]Return data 2009'!D68</f>
        <v>-27.24</v>
      </c>
      <c r="D68" s="153">
        <f>'[2]Return data 2009'!E68</f>
        <v>-3.2</v>
      </c>
      <c r="E68" s="153">
        <f>'[2]Return data 2009'!F68</f>
        <v>7.13</v>
      </c>
      <c r="F68" s="153">
        <f>'[2]Return data 2009'!G68</f>
        <v>7.84</v>
      </c>
      <c r="G68" s="153">
        <f>'[2]Return data 2009'!H68</f>
        <v>6.26</v>
      </c>
      <c r="H68" s="152">
        <f>'[2]Return data 2009'!I68</f>
        <v>1.486918878223226</v>
      </c>
      <c r="I68" s="127"/>
      <c r="J68" s="148">
        <f>B68-$F68</f>
        <v>-25.69</v>
      </c>
      <c r="K68" s="150">
        <f>C68-$F68</f>
        <v>-35.08</v>
      </c>
      <c r="L68" s="150">
        <f>D68-$F68</f>
        <v>-11.04</v>
      </c>
      <c r="M68" s="149">
        <f>E68-$F68</f>
        <v>-0.71</v>
      </c>
      <c r="O68" s="148">
        <f>O67*(1+B68/100)</f>
        <v>464.6537015922828</v>
      </c>
      <c r="P68" s="148">
        <f>P67*(1+C68/100)</f>
        <v>1009.5284944459974</v>
      </c>
      <c r="Q68" s="148">
        <f>Q67*(1+D68/100)</f>
        <v>451.1367343547818</v>
      </c>
      <c r="R68" s="148">
        <f>R67*(1+E68/100)</f>
        <v>18.11316206311208</v>
      </c>
      <c r="S68" s="148">
        <f>S67*(1+F68/100)</f>
        <v>10.424421731735459</v>
      </c>
      <c r="T68" s="148">
        <f>T67*(1+G68/100)</f>
        <v>7.499773577252589</v>
      </c>
      <c r="U68" s="147">
        <f>U67*(1+H68/100)</f>
        <v>1.3899648601863845</v>
      </c>
    </row>
    <row r="69" spans="1:21" ht="12.75">
      <c r="A69" s="155">
        <v>1991</v>
      </c>
      <c r="B69" s="136">
        <f>'[2]Return data 2009'!B69</f>
        <v>18.89</v>
      </c>
      <c r="C69" s="153">
        <f>'[2]Return data 2009'!D69</f>
        <v>49.09</v>
      </c>
      <c r="D69" s="153">
        <f>'[2]Return data 2009'!E69</f>
        <v>30.66</v>
      </c>
      <c r="E69" s="153">
        <f>'[2]Return data 2009'!F69</f>
        <v>18.39</v>
      </c>
      <c r="F69" s="153">
        <f>'[2]Return data 2009'!G69</f>
        <v>5.6</v>
      </c>
      <c r="G69" s="153">
        <f>'[2]Return data 2009'!H69</f>
        <v>2.98</v>
      </c>
      <c r="H69" s="152">
        <f>'[2]Return data 2009'!I69</f>
        <v>2.5441833365702076</v>
      </c>
      <c r="I69" s="127"/>
      <c r="J69" s="148">
        <f>B69-$F69</f>
        <v>13.290000000000001</v>
      </c>
      <c r="K69" s="150">
        <f>C69-$F69</f>
        <v>43.49</v>
      </c>
      <c r="L69" s="150">
        <f>D69-$F69</f>
        <v>25.060000000000002</v>
      </c>
      <c r="M69" s="149">
        <f>E69-$F69</f>
        <v>12.790000000000001</v>
      </c>
      <c r="O69" s="148">
        <f>O68*(1+B69/100)</f>
        <v>552.4267858230651</v>
      </c>
      <c r="P69" s="148">
        <f>P68*(1+C69/100)</f>
        <v>1505.1060323695376</v>
      </c>
      <c r="Q69" s="148">
        <f>Q68*(1+D69/100)</f>
        <v>589.4552571079579</v>
      </c>
      <c r="R69" s="148">
        <f>R68*(1+E69/100)</f>
        <v>21.444172566518393</v>
      </c>
      <c r="S69" s="148">
        <f>S68*(1+F69/100)</f>
        <v>11.008189348712644</v>
      </c>
      <c r="T69" s="148">
        <f>T68*(1+G69/100)</f>
        <v>7.723266829854716</v>
      </c>
      <c r="U69" s="147">
        <f>U68*(1+H69/100)</f>
        <v>1.4253281145434278</v>
      </c>
    </row>
    <row r="70" spans="1:21" ht="12.75">
      <c r="A70" s="155">
        <v>1992</v>
      </c>
      <c r="B70" s="136">
        <f>'[2]Return data 2009'!B70</f>
        <v>-5.24</v>
      </c>
      <c r="C70" s="153">
        <f>'[2]Return data 2009'!D70</f>
        <v>21.11</v>
      </c>
      <c r="D70" s="153">
        <f>'[2]Return data 2009'!E70</f>
        <v>7.71</v>
      </c>
      <c r="E70" s="153">
        <f>'[2]Return data 2009'!F70</f>
        <v>7.79</v>
      </c>
      <c r="F70" s="153">
        <f>'[2]Return data 2009'!G70</f>
        <v>3.5</v>
      </c>
      <c r="G70" s="153">
        <f>'[2]Return data 2009'!H70</f>
        <v>2.97</v>
      </c>
      <c r="H70" s="152">
        <f>'[2]Return data 2009'!I70</f>
        <v>0.5147130232106436</v>
      </c>
      <c r="I70" s="127"/>
      <c r="J70" s="148">
        <f>B70-$F70</f>
        <v>-8.74</v>
      </c>
      <c r="K70" s="150">
        <f>C70-$F70</f>
        <v>17.61</v>
      </c>
      <c r="L70" s="150">
        <f>D70-$F70</f>
        <v>4.21</v>
      </c>
      <c r="M70" s="149">
        <f>E70-$F70</f>
        <v>4.29</v>
      </c>
      <c r="O70" s="148">
        <f>O69*(1+B70/100)</f>
        <v>523.4796222459364</v>
      </c>
      <c r="P70" s="148">
        <f>P69*(1+C70/100)</f>
        <v>1822.833915802747</v>
      </c>
      <c r="Q70" s="148">
        <f>Q69*(1+D70/100)</f>
        <v>634.9022574309814</v>
      </c>
      <c r="R70" s="148">
        <f>R69*(1+E70/100)</f>
        <v>23.11467360945018</v>
      </c>
      <c r="S70" s="148">
        <f>S69*(1+F70/100)</f>
        <v>11.393475975917585</v>
      </c>
      <c r="T70" s="148">
        <f>T69*(1+G70/100)</f>
        <v>7.952647854701402</v>
      </c>
      <c r="U70" s="147">
        <f>U69*(1+H70/100)</f>
        <v>1.4326644639724655</v>
      </c>
    </row>
    <row r="71" spans="1:21" ht="12.75">
      <c r="A71" s="155">
        <v>1993</v>
      </c>
      <c r="B71" s="136">
        <f>'[2]Return data 2009'!B71</f>
        <v>25.94</v>
      </c>
      <c r="C71" s="153">
        <f>'[2]Return data 2009'!D71</f>
        <v>19.01</v>
      </c>
      <c r="D71" s="153">
        <f>'[2]Return data 2009'!E71</f>
        <v>9.87</v>
      </c>
      <c r="E71" s="153">
        <f>'[2]Return data 2009'!F71</f>
        <v>15.48</v>
      </c>
      <c r="F71" s="153">
        <f>'[2]Return data 2009'!G71</f>
        <v>2.9</v>
      </c>
      <c r="G71" s="153">
        <f>'[2]Return data 2009'!H71</f>
        <v>2.81</v>
      </c>
      <c r="H71" s="152">
        <f>'[2]Return data 2009'!I71</f>
        <v>0.08754012255617144</v>
      </c>
      <c r="I71" s="127"/>
      <c r="J71" s="148">
        <f>B71-$F71</f>
        <v>23.040000000000003</v>
      </c>
      <c r="K71" s="150">
        <f>C71-$F71</f>
        <v>16.110000000000003</v>
      </c>
      <c r="L71" s="150">
        <f>D71-$F71</f>
        <v>6.969999999999999</v>
      </c>
      <c r="M71" s="149">
        <f>E71-$F71</f>
        <v>12.58</v>
      </c>
      <c r="O71" s="148">
        <f>O70*(1+B71/100)</f>
        <v>659.2702362565324</v>
      </c>
      <c r="P71" s="148">
        <f>P70*(1+C71/100)</f>
        <v>2169.354643196849</v>
      </c>
      <c r="Q71" s="148">
        <f>Q70*(1+D71/100)</f>
        <v>697.5671102394193</v>
      </c>
      <c r="R71" s="148">
        <f>R70*(1+E71/100)</f>
        <v>26.692825084193068</v>
      </c>
      <c r="S71" s="148">
        <f>S70*(1+F71/100)</f>
        <v>11.723886779219194</v>
      </c>
      <c r="T71" s="148">
        <f>T70*(1+G71/100)</f>
        <v>8.176117259418511</v>
      </c>
      <c r="U71" s="147">
        <f>U70*(1+H71/100)</f>
        <v>1.4339186202000456</v>
      </c>
    </row>
    <row r="72" spans="1:21" ht="12.75">
      <c r="A72" s="155">
        <v>1994</v>
      </c>
      <c r="B72" s="136">
        <f>'[2]Return data 2009'!B72</f>
        <v>6.08</v>
      </c>
      <c r="C72" s="153">
        <f>'[2]Return data 2009'!D72</f>
        <v>-5.59</v>
      </c>
      <c r="D72" s="153">
        <f>'[2]Return data 2009'!E72</f>
        <v>1.29</v>
      </c>
      <c r="E72" s="153">
        <f>'[2]Return data 2009'!F72</f>
        <v>-7.18</v>
      </c>
      <c r="F72" s="153">
        <f>'[2]Return data 2009'!G72</f>
        <v>3.91</v>
      </c>
      <c r="G72" s="153">
        <f>'[2]Return data 2009'!H72</f>
        <v>2.6</v>
      </c>
      <c r="H72" s="152">
        <f>'[2]Return data 2009'!I72</f>
        <v>1.2768031189083822</v>
      </c>
      <c r="I72" s="151"/>
      <c r="J72" s="148">
        <f>B72-$F72</f>
        <v>2.17</v>
      </c>
      <c r="K72" s="150">
        <f>C72-$F72</f>
        <v>-9.5</v>
      </c>
      <c r="L72" s="150">
        <f>D72-$F72</f>
        <v>-2.62</v>
      </c>
      <c r="M72" s="149">
        <f>E72-$F72</f>
        <v>-11.09</v>
      </c>
      <c r="O72" s="148">
        <f>O71*(1+B72/100)</f>
        <v>699.3538666209295</v>
      </c>
      <c r="P72" s="148">
        <f>P71*(1+C72/100)</f>
        <v>2048.0877186421453</v>
      </c>
      <c r="Q72" s="148">
        <f>Q71*(1+D72/100)</f>
        <v>706.5657259615077</v>
      </c>
      <c r="R72" s="148">
        <f>R71*(1+E72/100)</f>
        <v>24.776280243148005</v>
      </c>
      <c r="S72" s="148">
        <f>S71*(1+F72/100)</f>
        <v>12.182290752286663</v>
      </c>
      <c r="T72" s="148">
        <f>T71*(1+G72/100)</f>
        <v>8.388696308163393</v>
      </c>
      <c r="U72" s="147">
        <f>U71*(1+H72/100)</f>
        <v>1.4522269378653678</v>
      </c>
    </row>
    <row r="73" spans="1:21" ht="12.75">
      <c r="A73" s="155">
        <v>1995</v>
      </c>
      <c r="B73" s="136">
        <f>'[2]Return data 2009'!B73</f>
        <v>16.88</v>
      </c>
      <c r="C73" s="153">
        <f>'[2]Return data 2009'!D73</f>
        <v>34.01</v>
      </c>
      <c r="D73" s="153">
        <f>'[2]Return data 2009'!E73</f>
        <v>37.71</v>
      </c>
      <c r="E73" s="153">
        <f>'[2]Return data 2009'!F73</f>
        <v>31.67</v>
      </c>
      <c r="F73" s="153">
        <f>'[2]Return data 2009'!G73</f>
        <v>5.6</v>
      </c>
      <c r="G73" s="153">
        <f>'[2]Return data 2009'!H73</f>
        <v>2.53</v>
      </c>
      <c r="H73" s="152">
        <f>'[2]Return data 2009'!I73</f>
        <v>2.9942455866575632</v>
      </c>
      <c r="I73" s="151"/>
      <c r="J73" s="148">
        <f>B73-$F73</f>
        <v>11.28</v>
      </c>
      <c r="K73" s="150">
        <f>C73-$F73</f>
        <v>28.409999999999997</v>
      </c>
      <c r="L73" s="150">
        <f>D73-$F73</f>
        <v>32.11</v>
      </c>
      <c r="M73" s="149">
        <f>E73-$F73</f>
        <v>26.07</v>
      </c>
      <c r="O73" s="148">
        <f>O72*(1+B73/100)</f>
        <v>817.4047993065424</v>
      </c>
      <c r="P73" s="148">
        <f>P72*(1+C73/100)</f>
        <v>2744.642351752339</v>
      </c>
      <c r="Q73" s="148">
        <f>Q72*(1+D73/100)</f>
        <v>973.0116612215922</v>
      </c>
      <c r="R73" s="148">
        <f>R72*(1+E73/100)</f>
        <v>32.62292819615298</v>
      </c>
      <c r="S73" s="148">
        <f>S72*(1+F73/100)</f>
        <v>12.864499034414717</v>
      </c>
      <c r="T73" s="148">
        <f>T72*(1+G73/100)</f>
        <v>8.600930324759927</v>
      </c>
      <c r="U73" s="147">
        <f>U72*(1+H73/100)</f>
        <v>1.495710178860654</v>
      </c>
    </row>
    <row r="74" spans="1:21" ht="12.75">
      <c r="A74" s="155">
        <v>1996</v>
      </c>
      <c r="B74" s="136">
        <f>'[2]Return data 2009'!B74</f>
        <v>13.1</v>
      </c>
      <c r="C74" s="153">
        <f>'[2]Return data 2009'!D74</f>
        <v>16.54</v>
      </c>
      <c r="D74" s="153">
        <f>'[2]Return data 2009'!E74</f>
        <v>23.07</v>
      </c>
      <c r="E74" s="153">
        <f>'[2]Return data 2009'!F74</f>
        <v>-0.81</v>
      </c>
      <c r="F74" s="153">
        <f>'[2]Return data 2009'!G74</f>
        <v>5.2</v>
      </c>
      <c r="G74" s="153">
        <f>'[2]Return data 2009'!H74</f>
        <v>3.38</v>
      </c>
      <c r="H74" s="152">
        <f>'[2]Return data 2009'!I74</f>
        <v>1.760495260205069</v>
      </c>
      <c r="I74" s="151"/>
      <c r="J74" s="148">
        <f>B74-$F74</f>
        <v>7.8999999999999995</v>
      </c>
      <c r="K74" s="150">
        <f>C74-$F74</f>
        <v>11.34</v>
      </c>
      <c r="L74" s="150">
        <f>D74-$F74</f>
        <v>17.87</v>
      </c>
      <c r="M74" s="149">
        <f>E74-$F74</f>
        <v>-6.01</v>
      </c>
      <c r="O74" s="148">
        <f>O73*(1+B74/100)</f>
        <v>924.4848280156995</v>
      </c>
      <c r="P74" s="148">
        <f>P73*(1+C74/100)</f>
        <v>3198.6061967321757</v>
      </c>
      <c r="Q74" s="148">
        <f>Q73*(1+D74/100)</f>
        <v>1197.4854514654137</v>
      </c>
      <c r="R74" s="148">
        <f>R73*(1+E74/100)</f>
        <v>32.358682477764134</v>
      </c>
      <c r="S74" s="148">
        <f>S73*(1+F74/100)</f>
        <v>13.533452984204283</v>
      </c>
      <c r="T74" s="148">
        <f>T73*(1+G74/100)</f>
        <v>8.891641769736813</v>
      </c>
      <c r="U74" s="147">
        <f>U73*(1+H74/100)</f>
        <v>1.5220420856659005</v>
      </c>
    </row>
    <row r="75" spans="1:21" ht="12.75">
      <c r="A75" s="155">
        <v>1997</v>
      </c>
      <c r="B75" s="136">
        <f>'[2]Return data 2009'!B75</f>
        <v>13.37</v>
      </c>
      <c r="C75" s="153">
        <f>'[2]Return data 2009'!D75</f>
        <v>23.82</v>
      </c>
      <c r="D75" s="153">
        <f>'[2]Return data 2009'!E75</f>
        <v>33.17</v>
      </c>
      <c r="E75" s="153">
        <f>'[2]Return data 2009'!F75</f>
        <v>15.08</v>
      </c>
      <c r="F75" s="153">
        <f>'[2]Return data 2009'!G75</f>
        <v>5.25</v>
      </c>
      <c r="G75" s="153">
        <f>'[2]Return data 2009'!H75</f>
        <v>1.7</v>
      </c>
      <c r="H75" s="152">
        <f>'[2]Return data 2009'!I75</f>
        <v>3.4906588003933137</v>
      </c>
      <c r="I75" s="151"/>
      <c r="J75" s="148">
        <f>B75-$F75</f>
        <v>8.12</v>
      </c>
      <c r="K75" s="150">
        <f>C75-$F75</f>
        <v>18.57</v>
      </c>
      <c r="L75" s="150">
        <f>D75-$F75</f>
        <v>27.92</v>
      </c>
      <c r="M75" s="149">
        <f>E75-$F75</f>
        <v>9.83</v>
      </c>
      <c r="O75" s="148">
        <f>O74*(1+B75/100)</f>
        <v>1048.0884495213984</v>
      </c>
      <c r="P75" s="148">
        <f>P74*(1+C75/100)</f>
        <v>3960.51419279378</v>
      </c>
      <c r="Q75" s="148">
        <f>Q74*(1+D75/100)</f>
        <v>1594.6913757164916</v>
      </c>
      <c r="R75" s="148">
        <f>R74*(1+E75/100)</f>
        <v>37.23837179541097</v>
      </c>
      <c r="S75" s="148">
        <f>S74*(1+F75/100)</f>
        <v>14.243959265875008</v>
      </c>
      <c r="T75" s="148">
        <f>T74*(1+G75/100)</f>
        <v>9.042799679822338</v>
      </c>
      <c r="U75" s="147">
        <f>U74*(1+H75/100)</f>
        <v>1.5751713816748873</v>
      </c>
    </row>
    <row r="76" spans="1:21" ht="12.75">
      <c r="A76" s="155">
        <v>1998</v>
      </c>
      <c r="B76" s="136">
        <f>'[2]Return data 2009'!B76</f>
        <v>21.64</v>
      </c>
      <c r="C76" s="153">
        <f>'[2]Return data 2009'!D76</f>
        <v>-7.36</v>
      </c>
      <c r="D76" s="153">
        <f>'[2]Return data 2009'!E76</f>
        <v>28.58</v>
      </c>
      <c r="E76" s="153">
        <f>'[2]Return data 2009'!F76</f>
        <v>13.52</v>
      </c>
      <c r="F76" s="153">
        <f>'[2]Return data 2009'!G76</f>
        <v>4.85</v>
      </c>
      <c r="G76" s="153">
        <f>'[2]Return data 2009'!H76</f>
        <v>1.61</v>
      </c>
      <c r="H76" s="152">
        <f>'[2]Return data 2009'!I76</f>
        <v>3.188662533215234</v>
      </c>
      <c r="I76" s="151"/>
      <c r="J76" s="148">
        <f>B76-$F76</f>
        <v>16.79</v>
      </c>
      <c r="K76" s="150">
        <f>C76-$F76</f>
        <v>-12.21</v>
      </c>
      <c r="L76" s="150">
        <f>D76-$F76</f>
        <v>23.729999999999997</v>
      </c>
      <c r="M76" s="149">
        <f>E76-$F76</f>
        <v>8.67</v>
      </c>
      <c r="O76" s="148">
        <f>O75*(1+B76/100)</f>
        <v>1274.8947899978289</v>
      </c>
      <c r="P76" s="148">
        <f>P75*(1+C76/100)</f>
        <v>3669.0203482041575</v>
      </c>
      <c r="Q76" s="148">
        <f>Q75*(1+D76/100)</f>
        <v>2050.454170896265</v>
      </c>
      <c r="R76" s="148">
        <f>R75*(1+E76/100)</f>
        <v>42.27299966215053</v>
      </c>
      <c r="S76" s="148">
        <f>S75*(1+F76/100)</f>
        <v>14.934791290269946</v>
      </c>
      <c r="T76" s="148">
        <f>T75*(1+G76/100)</f>
        <v>9.188388754667477</v>
      </c>
      <c r="U76" s="147">
        <f>U75*(1+H76/100)</f>
        <v>1.6253982813562833</v>
      </c>
    </row>
    <row r="77" spans="1:21" ht="12.75">
      <c r="A77" s="155">
        <v>1999</v>
      </c>
      <c r="B77" s="136">
        <f>'[2]Return data 2009'!B77</f>
        <v>32.7</v>
      </c>
      <c r="C77" s="153">
        <f>'[2]Return data 2009'!D77</f>
        <v>40.55</v>
      </c>
      <c r="D77" s="153">
        <f>'[2]Return data 2009'!E77</f>
        <v>21.04</v>
      </c>
      <c r="E77" s="153">
        <f>'[2]Return data 2009'!F77</f>
        <v>-8.74</v>
      </c>
      <c r="F77" s="153">
        <f>'[2]Return data 2009'!G77</f>
        <v>4.69</v>
      </c>
      <c r="G77" s="153">
        <f>'[2]Return data 2009'!H77</f>
        <v>2.68</v>
      </c>
      <c r="H77" s="152">
        <f>'[2]Return data 2009'!I77</f>
        <v>1.9575379820802496</v>
      </c>
      <c r="I77" s="151"/>
      <c r="J77" s="148">
        <f>B77-$F77</f>
        <v>28.01</v>
      </c>
      <c r="K77" s="150">
        <f>C77-$F77</f>
        <v>35.86</v>
      </c>
      <c r="L77" s="150">
        <f>D77-$F77</f>
        <v>16.349999999999998</v>
      </c>
      <c r="M77" s="149">
        <f>E77-$F77</f>
        <v>-13.43</v>
      </c>
      <c r="O77" s="148">
        <f>O76*(1+B77/100)</f>
        <v>1691.7853863271189</v>
      </c>
      <c r="P77" s="148">
        <f>P76*(1+C77/100)</f>
        <v>5156.808099400943</v>
      </c>
      <c r="Q77" s="148">
        <f>Q76*(1+D77/100)</f>
        <v>2481.8697284528394</v>
      </c>
      <c r="R77" s="148">
        <f>R76*(1+E77/100)</f>
        <v>38.57833949167858</v>
      </c>
      <c r="S77" s="148">
        <f>S76*(1+F77/100)</f>
        <v>15.635233001783606</v>
      </c>
      <c r="T77" s="148">
        <f>T76*(1+G77/100)</f>
        <v>9.434637573292564</v>
      </c>
      <c r="U77" s="147">
        <f>U76*(1+H77/100)</f>
        <v>1.657216070073912</v>
      </c>
    </row>
    <row r="78" spans="1:21" ht="12.75">
      <c r="A78" s="155">
        <v>2000</v>
      </c>
      <c r="B78" s="136">
        <f>'[2]Return data 2009'!B78</f>
        <v>-15.41</v>
      </c>
      <c r="C78" s="153">
        <f>'[2]Return data 2009'!D78</f>
        <v>-6.2</v>
      </c>
      <c r="D78" s="153">
        <f>'[2]Return data 2009'!E78</f>
        <v>-9.1</v>
      </c>
      <c r="E78" s="153">
        <f>'[2]Return data 2009'!F78</f>
        <v>21.4781881055359</v>
      </c>
      <c r="F78" s="153">
        <f>'[2]Return data 2009'!G78</f>
        <v>5.88</v>
      </c>
      <c r="G78" s="153">
        <f>'[2]Return data 2009'!H78</f>
        <v>3.44</v>
      </c>
      <c r="H78" s="152">
        <f>'[2]Return data 2009'!I78</f>
        <v>2.3588553750966743</v>
      </c>
      <c r="I78" s="151"/>
      <c r="J78" s="148">
        <f>B78-$F78</f>
        <v>-21.29</v>
      </c>
      <c r="K78" s="150">
        <f>C78-$F78</f>
        <v>-12.08</v>
      </c>
      <c r="L78" s="150">
        <f>D78-$F78</f>
        <v>-14.98</v>
      </c>
      <c r="M78" s="149">
        <f>E78-$F78</f>
        <v>15.5981881055359</v>
      </c>
      <c r="O78" s="148">
        <f>O77*(1+B78/100)</f>
        <v>1431.0812582941098</v>
      </c>
      <c r="P78" s="148">
        <f>P77*(1+C78/100)</f>
        <v>4837.085997238085</v>
      </c>
      <c r="Q78" s="148">
        <f>Q77*(1+D78/100)</f>
        <v>2256.019583163631</v>
      </c>
      <c r="R78" s="148">
        <f>R77*(1+E78/100)</f>
        <v>46.864267815693545</v>
      </c>
      <c r="S78" s="148">
        <f>S77*(1+F78/100)</f>
        <v>16.55458470228848</v>
      </c>
      <c r="T78" s="148">
        <f>T77*(1+G78/100)</f>
        <v>9.759189105813828</v>
      </c>
      <c r="U78" s="147">
        <f>U77*(1+H78/100)</f>
        <v>1.6963074004198164</v>
      </c>
    </row>
    <row r="79" spans="1:21" ht="12.75">
      <c r="A79" s="155">
        <v>2001</v>
      </c>
      <c r="B79" s="136">
        <f>'[2]Return data 2009'!B79</f>
        <v>-16.21</v>
      </c>
      <c r="C79" s="153">
        <f>'[2]Return data 2009'!D79</f>
        <v>29.25</v>
      </c>
      <c r="D79" s="153">
        <f>'[2]Return data 2009'!E79</f>
        <v>-11.89</v>
      </c>
      <c r="E79" s="153">
        <f>'[2]Return data 2009'!F79</f>
        <v>4.211033006066733</v>
      </c>
      <c r="F79" s="153">
        <f>'[2]Return data 2009'!G79</f>
        <v>3.86</v>
      </c>
      <c r="G79" s="153">
        <f>'[2]Return data 2009'!H79</f>
        <v>1.6</v>
      </c>
      <c r="H79" s="152">
        <f>'[2]Return data 2009'!I79</f>
        <v>2.2244094488188972</v>
      </c>
      <c r="I79" s="151"/>
      <c r="J79" s="148">
        <f>B79-$F79</f>
        <v>-20.07</v>
      </c>
      <c r="K79" s="150">
        <f>C79-$F79</f>
        <v>25.39</v>
      </c>
      <c r="L79" s="150">
        <f>D79-$F79</f>
        <v>-15.75</v>
      </c>
      <c r="M79" s="149">
        <f>E79-$F79</f>
        <v>0.3510330060667335</v>
      </c>
      <c r="O79" s="148">
        <f>O78*(1+B79/100)</f>
        <v>1199.1029863246347</v>
      </c>
      <c r="P79" s="148">
        <f>P78*(1+C79/100)</f>
        <v>6251.933651430225</v>
      </c>
      <c r="Q79" s="148">
        <f>Q78*(1+D79/100)</f>
        <v>1987.7788547254754</v>
      </c>
      <c r="R79" s="148">
        <f>R78*(1+E79/100)</f>
        <v>48.83773760146391</v>
      </c>
      <c r="S79" s="148">
        <f>S78*(1+F79/100)</f>
        <v>17.193591671796813</v>
      </c>
      <c r="T79" s="148">
        <f>T78*(1+G79/100)</f>
        <v>9.91533613150685</v>
      </c>
      <c r="U79" s="147">
        <f>U78*(1+H79/100)</f>
        <v>1.734040222515769</v>
      </c>
    </row>
    <row r="80" spans="1:21" ht="12.75">
      <c r="A80" s="155">
        <v>2002</v>
      </c>
      <c r="B80" s="136">
        <f>'[2]Return data 2009'!B80</f>
        <v>-16.81</v>
      </c>
      <c r="C80" s="153">
        <f>'[2]Return data 2009'!D80</f>
        <v>-11.77</v>
      </c>
      <c r="D80" s="153">
        <f>'[2]Return data 2009'!E80</f>
        <v>-22.1</v>
      </c>
      <c r="E80" s="153">
        <f>'[2]Return data 2009'!F80</f>
        <v>16.786257535817526</v>
      </c>
      <c r="F80" s="153">
        <f>'[2]Return data 2009'!G80</f>
        <v>1.63</v>
      </c>
      <c r="G80" s="153">
        <f>'[2]Return data 2009'!H80</f>
        <v>2.48</v>
      </c>
      <c r="H80" s="152">
        <f>'[2]Return data 2009'!I80</f>
        <v>-0.8294301327088214</v>
      </c>
      <c r="I80" s="151"/>
      <c r="J80" s="148">
        <f>B80-$F80</f>
        <v>-18.439999999999998</v>
      </c>
      <c r="K80" s="150">
        <f>C80-$F80</f>
        <v>-13.399999999999999</v>
      </c>
      <c r="L80" s="150">
        <f>D80-$F80</f>
        <v>-23.73</v>
      </c>
      <c r="M80" s="149">
        <f>E80-$F80</f>
        <v>15.156257535817527</v>
      </c>
      <c r="O80" s="148">
        <f>O79*(1+B80/100)</f>
        <v>997.5337743234636</v>
      </c>
      <c r="P80" s="148">
        <f>P79*(1+C80/100)</f>
        <v>5516.0810606568875</v>
      </c>
      <c r="Q80" s="148">
        <f>Q79*(1+D80/100)</f>
        <v>1548.4797278311455</v>
      </c>
      <c r="R80" s="148">
        <f>R79*(1+E80/100)</f>
        <v>57.035766009912436</v>
      </c>
      <c r="S80" s="148">
        <f>S79*(1+F80/100)</f>
        <v>17.4738472160471</v>
      </c>
      <c r="T80" s="148">
        <f>T79*(1+G80/100)</f>
        <v>10.16123646756822</v>
      </c>
      <c r="U80" s="147">
        <f>U79*(1+H80/100)</f>
        <v>1.7196575703969321</v>
      </c>
    </row>
    <row r="81" spans="1:21" ht="12.75">
      <c r="A81" s="155">
        <v>2003</v>
      </c>
      <c r="B81" s="136">
        <f>'[2]Return data 2009'!B81</f>
        <v>37.82</v>
      </c>
      <c r="C81" s="153">
        <f>'[2]Return data 2009'!D81</f>
        <v>74.75</v>
      </c>
      <c r="D81" s="153">
        <f>'[2]Return data 2009'!E81</f>
        <v>28.69</v>
      </c>
      <c r="E81" s="153">
        <f>'[2]Return data 2009'!F81</f>
        <v>2.482866787139004</v>
      </c>
      <c r="F81" s="153">
        <f>'[2]Return data 2009'!G81</f>
        <v>1.02</v>
      </c>
      <c r="G81" s="153">
        <f>'[2]Return data 2009'!H81</f>
        <v>2.04</v>
      </c>
      <c r="H81" s="152">
        <f>'[2]Return data 2009'!I81</f>
        <v>-0.999607996863975</v>
      </c>
      <c r="I81" s="151"/>
      <c r="J81" s="148">
        <f>B81-$F81</f>
        <v>36.8</v>
      </c>
      <c r="K81" s="150">
        <f>C81-$F81</f>
        <v>73.73</v>
      </c>
      <c r="L81" s="150">
        <f>D81-$F81</f>
        <v>27.67</v>
      </c>
      <c r="M81" s="149">
        <f>E81-$F81</f>
        <v>1.4628667871390042</v>
      </c>
      <c r="O81" s="148">
        <f>O80*(1+B81/100)</f>
        <v>1374.8010477725977</v>
      </c>
      <c r="P81" s="148">
        <f>P80*(1+C81/100)</f>
        <v>9639.351653497912</v>
      </c>
      <c r="Q81" s="148">
        <f>Q80*(1+D81/100)</f>
        <v>1992.738561745901</v>
      </c>
      <c r="R81" s="148">
        <f>R80*(1+E81/100)</f>
        <v>58.45188810096287</v>
      </c>
      <c r="S81" s="148">
        <f>S80*(1+F81/100)</f>
        <v>17.652080457650783</v>
      </c>
      <c r="T81" s="148">
        <f>T80*(1+G81/100)</f>
        <v>10.36852569150661</v>
      </c>
      <c r="U81" s="147">
        <f>U80*(1+H81/100)</f>
        <v>1.7024677358045677</v>
      </c>
    </row>
    <row r="82" spans="1:21" ht="12.75">
      <c r="A82" s="155">
        <v>2004</v>
      </c>
      <c r="B82" s="136">
        <f>'[2]Return data 2009'!B82</f>
        <v>17.19</v>
      </c>
      <c r="C82" s="153">
        <f>'[2]Return data 2009'!D82</f>
        <v>14.36</v>
      </c>
      <c r="D82" s="153">
        <f>'[2]Return data 2009'!E82</f>
        <v>10.88</v>
      </c>
      <c r="E82" s="153">
        <f>'[2]Return data 2009'!F82</f>
        <v>7.783825506035158</v>
      </c>
      <c r="F82" s="153">
        <f>'[2]Return data 2009'!G82</f>
        <v>1.19</v>
      </c>
      <c r="G82" s="153">
        <f>'[2]Return data 2009'!H82</f>
        <v>3.34</v>
      </c>
      <c r="H82" s="152">
        <f>'[2]Return data 2009'!I82</f>
        <v>-2.080510934778401</v>
      </c>
      <c r="I82" s="151"/>
      <c r="J82" s="148">
        <f>B82-$F82</f>
        <v>16</v>
      </c>
      <c r="K82" s="150">
        <f>C82-$F82</f>
        <v>13.17</v>
      </c>
      <c r="L82" s="150">
        <f>D82-$F82</f>
        <v>9.690000000000001</v>
      </c>
      <c r="M82" s="149">
        <f>E82-$F82</f>
        <v>6.593825506035158</v>
      </c>
      <c r="O82" s="148">
        <f>O81*(1+B82/100)</f>
        <v>1611.1293478847072</v>
      </c>
      <c r="P82" s="148">
        <f>P81*(1+C82/100)</f>
        <v>11023.56255094021</v>
      </c>
      <c r="Q82" s="148">
        <f>Q81*(1+D82/100)</f>
        <v>2209.548517263855</v>
      </c>
      <c r="R82" s="148">
        <f>R81*(1+E82/100)</f>
        <v>63.00168107572475</v>
      </c>
      <c r="S82" s="148">
        <f>S81*(1+F82/100)</f>
        <v>17.862140215096826</v>
      </c>
      <c r="T82" s="148">
        <f>T81*(1+G82/100)</f>
        <v>10.714834449602932</v>
      </c>
      <c r="U82" s="147">
        <f>U81*(1+H82/100)</f>
        <v>1.6670477084000794</v>
      </c>
    </row>
    <row r="83" spans="1:21" ht="12.75">
      <c r="A83" s="155">
        <v>2005</v>
      </c>
      <c r="B83" s="136">
        <f>'[2]Return data 2009'!B83</f>
        <v>14.39</v>
      </c>
      <c r="C83" s="153">
        <f>'[2]Return data 2009'!D83</f>
        <v>3.26</v>
      </c>
      <c r="D83" s="153">
        <f>'[2]Return data 2009'!E83</f>
        <v>4.91</v>
      </c>
      <c r="E83" s="153">
        <f>'[2]Return data 2009'!F83</f>
        <v>6.424708613196373</v>
      </c>
      <c r="F83" s="153">
        <f>'[2]Return data 2009'!G83</f>
        <v>2.98</v>
      </c>
      <c r="G83" s="153">
        <f>'[2]Return data 2009'!H83</f>
        <v>3.34</v>
      </c>
      <c r="H83" s="152">
        <f>'[2]Return data 2009'!I83</f>
        <v>-0.3483646216373136</v>
      </c>
      <c r="I83" s="151"/>
      <c r="J83" s="148">
        <f>B83-$F83</f>
        <v>11.41</v>
      </c>
      <c r="K83" s="150">
        <f>C83-$F83</f>
        <v>0.2799999999999998</v>
      </c>
      <c r="L83" s="150">
        <f>D83-$F83</f>
        <v>1.9300000000000002</v>
      </c>
      <c r="M83" s="149">
        <f>E83-$F83</f>
        <v>3.4447086131963727</v>
      </c>
      <c r="O83" s="148">
        <f>O82*(1+B83/100)</f>
        <v>1842.9708610453165</v>
      </c>
      <c r="P83" s="148">
        <f>P82*(1+C83/100)</f>
        <v>11382.93069010086</v>
      </c>
      <c r="Q83" s="148">
        <f>Q82*(1+D83/100)</f>
        <v>2318.03734946151</v>
      </c>
      <c r="R83" s="148">
        <f>R82*(1+E83/100)</f>
        <v>67.04935550625534</v>
      </c>
      <c r="S83" s="148">
        <f>S82*(1+F83/100)</f>
        <v>18.39443199350671</v>
      </c>
      <c r="T83" s="148">
        <f>T82*(1+G83/100)</f>
        <v>11.07270992021967</v>
      </c>
      <c r="U83" s="147">
        <f>U82*(1+H83/100)</f>
        <v>1.661240303958198</v>
      </c>
    </row>
    <row r="84" spans="1:21" ht="12.75">
      <c r="A84" s="154">
        <v>2006</v>
      </c>
      <c r="B84" s="150">
        <f>'[2]Return data 2009'!B84</f>
        <v>21.524301140568937</v>
      </c>
      <c r="C84" s="153">
        <f>'[2]Return data 2009'!D84</f>
        <v>17.69</v>
      </c>
      <c r="D84" s="153">
        <f>'[2]Return data 2009'!E84</f>
        <v>11.78</v>
      </c>
      <c r="E84" s="153">
        <f>'[2]Return data 2009'!F84</f>
        <v>1.8510247054660534</v>
      </c>
      <c r="F84" s="153">
        <f>'[2]Return data 2009'!G84</f>
        <v>4.81</v>
      </c>
      <c r="G84" s="153">
        <f>'[2]Return data 2009'!H84</f>
        <v>2.52</v>
      </c>
      <c r="H84" s="152">
        <f>'[2]Return data 2009'!I84</f>
        <v>2.2337104955130704</v>
      </c>
      <c r="I84" s="151"/>
      <c r="J84" s="148">
        <f>B84-$F84</f>
        <v>16.71430114056894</v>
      </c>
      <c r="K84" s="150">
        <f>C84-$F84</f>
        <v>12.880000000000003</v>
      </c>
      <c r="L84" s="150">
        <f>D84-$F84</f>
        <v>6.97</v>
      </c>
      <c r="M84" s="149">
        <f>E84-$F84</f>
        <v>-2.9589752945339463</v>
      </c>
      <c r="O84" s="148">
        <f>O83*(1+B84/100)</f>
        <v>2239.657459109647</v>
      </c>
      <c r="P84" s="148">
        <f>P83*(1+C84/100)</f>
        <v>13396.571129179703</v>
      </c>
      <c r="Q84" s="148">
        <f>Q83*(1+D84/100)</f>
        <v>2591.1021492280756</v>
      </c>
      <c r="R84" s="148">
        <f>R83*(1+E84/100)</f>
        <v>68.29045564153189</v>
      </c>
      <c r="S84" s="148">
        <f>S83*(1+F84/100)</f>
        <v>19.279204172394383</v>
      </c>
      <c r="T84" s="148">
        <f>T83*(1+G84/100)</f>
        <v>11.351742210209204</v>
      </c>
      <c r="U84" s="147">
        <f>U83*(1+H84/100)</f>
        <v>1.6983476029834055</v>
      </c>
    </row>
    <row r="85" spans="1:21" ht="12.75">
      <c r="A85" s="154">
        <v>2007</v>
      </c>
      <c r="B85" s="150">
        <f>'[2]Return data 2009'!B85</f>
        <v>18.940013867459584</v>
      </c>
      <c r="C85" s="153">
        <f>'[2]Return data 2009'!D85</f>
        <v>-8.26</v>
      </c>
      <c r="D85" s="153">
        <f>'[2]Return data 2009'!E85</f>
        <v>3.53</v>
      </c>
      <c r="E85" s="153">
        <f>'[2]Return data 2009'!F85</f>
        <v>9.808522513697305</v>
      </c>
      <c r="F85" s="153">
        <f>'[2]Return data 2009'!G85</f>
        <v>4.67</v>
      </c>
      <c r="G85" s="153">
        <f>'[2]Return data 2009'!H85</f>
        <v>4.1</v>
      </c>
      <c r="H85" s="152">
        <f>'[2]Return data 2009'!I85</f>
        <v>0.5475504322766573</v>
      </c>
      <c r="I85" s="151"/>
      <c r="J85" s="148">
        <f>B85-$F85</f>
        <v>14.270013867459584</v>
      </c>
      <c r="K85" s="150">
        <f>C85-$F85</f>
        <v>-12.93</v>
      </c>
      <c r="L85" s="150">
        <f>D85-$F85</f>
        <v>-1.1400000000000001</v>
      </c>
      <c r="M85" s="149">
        <f>E85-$F85</f>
        <v>5.138522513697305</v>
      </c>
      <c r="O85" s="148">
        <f>O84*(1+B85/100)</f>
        <v>2663.848892448607</v>
      </c>
      <c r="P85" s="148">
        <f>P84*(1+C85/100)</f>
        <v>12290.01435390946</v>
      </c>
      <c r="Q85" s="148">
        <f>Q84*(1+D85/100)</f>
        <v>2682.5680550958264</v>
      </c>
      <c r="R85" s="148">
        <f>R84*(1+E85/100)</f>
        <v>74.98874035783801</v>
      </c>
      <c r="S85" s="148">
        <f>S84*(1+F85/100)</f>
        <v>20.1795430072452</v>
      </c>
      <c r="T85" s="148">
        <f>T84*(1+G85/100)</f>
        <v>11.817163640827781</v>
      </c>
      <c r="U85" s="147">
        <f>U84*(1+H85/100)</f>
        <v>1.7076469126251013</v>
      </c>
    </row>
    <row r="86" spans="1:21" ht="12.75">
      <c r="A86" s="154">
        <v>2008</v>
      </c>
      <c r="B86" s="136">
        <f>'[2]Return data 2009'!B86</f>
        <v>-44</v>
      </c>
      <c r="C86" s="153">
        <f>'[2]Return data 2009'!D86</f>
        <v>-39.83</v>
      </c>
      <c r="D86" s="153">
        <f>'[2]Return data 2009'!E86</f>
        <v>-36.8</v>
      </c>
      <c r="E86" s="153">
        <f>'[2]Return data 2009'!F86</f>
        <v>24.025953818385503</v>
      </c>
      <c r="F86" s="153">
        <f>'[2]Return data 2009'!G86</f>
        <v>1.64</v>
      </c>
      <c r="G86" s="153">
        <f>'[2]Return data 2009'!H86</f>
        <v>-0.04</v>
      </c>
      <c r="H86" s="152">
        <f>'[2]Return data 2009'!I86</f>
        <v>1.6806722689075628</v>
      </c>
      <c r="I86" s="151"/>
      <c r="J86" s="148">
        <f>B86-$F86</f>
        <v>-45.64</v>
      </c>
      <c r="K86" s="150">
        <f>C86-$F86</f>
        <v>-41.47</v>
      </c>
      <c r="L86" s="150">
        <f>D86-$F86</f>
        <v>-38.44</v>
      </c>
      <c r="M86" s="149">
        <f>E86-$F86</f>
        <v>22.385953818385502</v>
      </c>
      <c r="O86" s="148">
        <f>O85*(1+B86/100)</f>
        <v>1491.75537977122</v>
      </c>
      <c r="P86" s="148">
        <f>P85*(1+C86/100)</f>
        <v>7394.901636747322</v>
      </c>
      <c r="Q86" s="148">
        <f>Q85*(1+D86/100)</f>
        <v>1695.3830108205623</v>
      </c>
      <c r="R86" s="148">
        <f>R85*(1+E86/100)</f>
        <v>93.00550048520118</v>
      </c>
      <c r="S86" s="148">
        <f>S85*(1+F86/100)</f>
        <v>20.510487512564023</v>
      </c>
      <c r="T86" s="148">
        <f>T85*(1+G86/100)</f>
        <v>11.81243677537145</v>
      </c>
      <c r="U86" s="147">
        <f>U85*(1+H86/100)</f>
        <v>1.7363468607364474</v>
      </c>
    </row>
    <row r="87" spans="1:21" ht="12.75">
      <c r="A87" s="146">
        <v>2009</v>
      </c>
      <c r="B87" s="145">
        <f>'[2]Return data 2009'!B87</f>
        <v>30.29</v>
      </c>
      <c r="C87" s="144">
        <f>'[2]Return data 2009'!D87</f>
        <v>36.35</v>
      </c>
      <c r="D87" s="144">
        <f>'[2]Return data 2009'!E87</f>
        <v>26.84</v>
      </c>
      <c r="E87" s="144">
        <f>'[2]Return data 2009'!F87</f>
        <v>-12.919912849657312</v>
      </c>
      <c r="F87" s="144">
        <f>'[2]Return data 2009'!G87</f>
        <v>0.05</v>
      </c>
      <c r="G87" s="144">
        <f>'[2]Return data 2009'!H87</f>
        <v>2.78</v>
      </c>
      <c r="H87" s="143">
        <f>'[2]Return data 2009'!I87</f>
        <v>-2.6561587857559834</v>
      </c>
      <c r="I87" s="142"/>
      <c r="J87" s="139">
        <f>B87-$F87</f>
        <v>30.24</v>
      </c>
      <c r="K87" s="141">
        <f>C87-$F87</f>
        <v>36.300000000000004</v>
      </c>
      <c r="L87" s="141">
        <f>D87-$F87</f>
        <v>26.79</v>
      </c>
      <c r="M87" s="140">
        <f>E87-$F87</f>
        <v>-12.969912849657312</v>
      </c>
      <c r="O87" s="139">
        <f>O86*(1+B87/100)</f>
        <v>1943.6080843039226</v>
      </c>
      <c r="P87" s="139">
        <f>P86*(1+C87/100)</f>
        <v>10082.948381704973</v>
      </c>
      <c r="Q87" s="139">
        <f>Q86*(1+D87/100)</f>
        <v>2150.4238109248013</v>
      </c>
      <c r="R87" s="139">
        <f>R86*(1+E87/100)</f>
        <v>80.98927087712558</v>
      </c>
      <c r="S87" s="139">
        <f>S86*(1+F87/100)</f>
        <v>20.520742756320303</v>
      </c>
      <c r="T87" s="139">
        <f>T86*(1+G87/100)</f>
        <v>12.140822517726777</v>
      </c>
      <c r="U87" s="138">
        <f>U86*(1+H87/100)</f>
        <v>1.6902267310437982</v>
      </c>
    </row>
    <row r="88" spans="1:21" ht="12.75">
      <c r="A88" s="137" t="s">
        <v>77</v>
      </c>
      <c r="B88" s="136"/>
      <c r="O88" s="127"/>
      <c r="P88" s="127"/>
      <c r="Q88" s="127"/>
      <c r="R88" s="127"/>
      <c r="S88" s="127"/>
      <c r="T88" s="127"/>
      <c r="U88" s="135"/>
    </row>
    <row r="89" spans="1:21" ht="12.75">
      <c r="A89" s="125" t="s">
        <v>76</v>
      </c>
      <c r="O89" s="128"/>
      <c r="P89" s="128"/>
      <c r="Q89" s="128"/>
      <c r="R89" s="128"/>
      <c r="S89" s="128"/>
      <c r="T89" s="128"/>
      <c r="U89" s="128"/>
    </row>
    <row r="90" spans="1:21" ht="12.75">
      <c r="A90" s="134" t="s">
        <v>75</v>
      </c>
      <c r="O90" s="133"/>
      <c r="P90" s="133"/>
      <c r="Q90" s="133"/>
      <c r="R90" s="133"/>
      <c r="S90" s="133"/>
      <c r="T90" s="133"/>
      <c r="U90" s="128"/>
    </row>
    <row r="91" spans="1:21" ht="12.75">
      <c r="A91" s="131" t="s">
        <v>74</v>
      </c>
      <c r="O91" s="133"/>
      <c r="P91" s="133"/>
      <c r="Q91" s="133"/>
      <c r="R91" s="133"/>
      <c r="S91" s="133"/>
      <c r="T91" s="133"/>
      <c r="U91" s="128"/>
    </row>
    <row r="92" spans="1:21" ht="12.75">
      <c r="A92" s="131" t="s">
        <v>73</v>
      </c>
      <c r="O92" s="133"/>
      <c r="P92" s="133"/>
      <c r="Q92" s="133"/>
      <c r="R92" s="133"/>
      <c r="S92" s="133"/>
      <c r="T92" s="133"/>
      <c r="U92" s="128"/>
    </row>
    <row r="93" spans="1:21" ht="12.75">
      <c r="A93" s="132" t="s">
        <v>72</v>
      </c>
      <c r="O93" s="127"/>
      <c r="P93" s="127"/>
      <c r="Q93" s="127"/>
      <c r="R93" s="127"/>
      <c r="S93" s="127"/>
      <c r="T93" s="127"/>
      <c r="U93" s="127"/>
    </row>
    <row r="94" spans="1:21" ht="12.75">
      <c r="A94" s="131" t="s">
        <v>71</v>
      </c>
      <c r="O94" s="128"/>
      <c r="P94" s="128"/>
      <c r="Q94" s="128"/>
      <c r="R94" s="128"/>
      <c r="S94" s="128"/>
      <c r="T94" s="127"/>
      <c r="U94" s="127"/>
    </row>
    <row r="95" spans="1:21" ht="12.75">
      <c r="A95" s="130" t="s">
        <v>70</v>
      </c>
      <c r="B95" s="129"/>
      <c r="I95" s="95"/>
      <c r="J95" s="95"/>
      <c r="K95" s="95"/>
      <c r="L95" s="95"/>
      <c r="M95" s="95"/>
      <c r="O95" s="128"/>
      <c r="P95" s="128"/>
      <c r="Q95" s="128"/>
      <c r="R95" s="128"/>
      <c r="S95" s="128"/>
      <c r="T95" s="127"/>
      <c r="U95" s="127"/>
    </row>
    <row r="96" spans="9:21" ht="12.75">
      <c r="I96" s="95"/>
      <c r="J96" s="95"/>
      <c r="K96" s="95"/>
      <c r="L96" s="95"/>
      <c r="M96" s="95"/>
      <c r="O96" s="128"/>
      <c r="P96" s="128"/>
      <c r="Q96" s="128"/>
      <c r="R96" s="128"/>
      <c r="S96" s="128"/>
      <c r="T96" s="127"/>
      <c r="U96" s="127"/>
    </row>
    <row r="97" spans="9:21" ht="12.75">
      <c r="I97" s="95"/>
      <c r="J97" s="95"/>
      <c r="K97" s="95"/>
      <c r="L97" s="95"/>
      <c r="M97" s="95"/>
      <c r="O97" s="128"/>
      <c r="P97" s="128"/>
      <c r="Q97" s="128"/>
      <c r="R97" s="128"/>
      <c r="S97" s="128"/>
      <c r="T97" s="127"/>
      <c r="U97" s="127"/>
    </row>
    <row r="98" spans="9:21" ht="12.75">
      <c r="I98" s="95"/>
      <c r="J98" s="95"/>
      <c r="K98" s="95"/>
      <c r="L98" s="95"/>
      <c r="M98" s="95"/>
      <c r="O98" s="127"/>
      <c r="P98" s="127"/>
      <c r="Q98" s="127"/>
      <c r="R98" s="127"/>
      <c r="S98" s="127"/>
      <c r="T98" s="127"/>
      <c r="U98" s="127"/>
    </row>
    <row r="99" spans="9:21" ht="12.75">
      <c r="I99" s="95"/>
      <c r="J99" s="95"/>
      <c r="K99" s="95"/>
      <c r="L99" s="95"/>
      <c r="M99" s="95"/>
      <c r="O99" s="127"/>
      <c r="P99" s="127"/>
      <c r="Q99" s="127"/>
      <c r="R99" s="127"/>
      <c r="S99" s="127"/>
      <c r="T99" s="127"/>
      <c r="U99" s="127"/>
    </row>
    <row r="100" spans="9:21" ht="12.75">
      <c r="I100" s="95"/>
      <c r="J100" s="95"/>
      <c r="K100" s="95"/>
      <c r="L100" s="95"/>
      <c r="M100" s="95"/>
      <c r="O100" s="127"/>
      <c r="P100" s="127"/>
      <c r="Q100" s="127"/>
      <c r="R100" s="127"/>
      <c r="S100" s="127"/>
      <c r="T100" s="127"/>
      <c r="U100" s="127"/>
    </row>
    <row r="101" spans="9:21" ht="12.75">
      <c r="I101" s="95"/>
      <c r="J101" s="95"/>
      <c r="K101" s="95"/>
      <c r="L101" s="95"/>
      <c r="M101" s="95"/>
      <c r="O101" s="127"/>
      <c r="P101" s="127"/>
      <c r="Q101" s="127"/>
      <c r="R101" s="127"/>
      <c r="S101" s="127"/>
      <c r="T101" s="127"/>
      <c r="U101" s="127"/>
    </row>
    <row r="102" spans="9:21" ht="12.75">
      <c r="I102" s="95"/>
      <c r="J102" s="95"/>
      <c r="K102" s="95"/>
      <c r="L102" s="95"/>
      <c r="M102" s="95"/>
      <c r="O102" s="127"/>
      <c r="P102" s="127"/>
      <c r="Q102" s="127"/>
      <c r="R102" s="127"/>
      <c r="S102" s="127"/>
      <c r="T102" s="127"/>
      <c r="U102" s="127"/>
    </row>
    <row r="103" spans="9:21" ht="12.75">
      <c r="I103" s="95"/>
      <c r="J103" s="95"/>
      <c r="K103" s="95"/>
      <c r="L103" s="95"/>
      <c r="M103" s="95"/>
      <c r="O103" s="127"/>
      <c r="P103" s="127"/>
      <c r="Q103" s="127"/>
      <c r="R103" s="127"/>
      <c r="S103" s="127"/>
      <c r="T103" s="127"/>
      <c r="U103" s="127"/>
    </row>
    <row r="104" spans="9:21" ht="12.75">
      <c r="I104" s="95"/>
      <c r="J104" s="95"/>
      <c r="K104" s="95"/>
      <c r="L104" s="95"/>
      <c r="M104" s="95"/>
      <c r="O104" s="127"/>
      <c r="P104" s="127"/>
      <c r="Q104" s="127"/>
      <c r="R104" s="127"/>
      <c r="S104" s="127"/>
      <c r="T104" s="127"/>
      <c r="U104" s="127"/>
    </row>
    <row r="105" spans="9:21" ht="12.75">
      <c r="I105" s="95"/>
      <c r="J105" s="95"/>
      <c r="K105" s="95"/>
      <c r="L105" s="95"/>
      <c r="M105" s="95"/>
      <c r="O105" s="127"/>
      <c r="P105" s="127"/>
      <c r="Q105" s="127"/>
      <c r="R105" s="127"/>
      <c r="S105" s="127"/>
      <c r="T105" s="127"/>
      <c r="U105" s="127"/>
    </row>
    <row r="106" spans="9:21" ht="12.75">
      <c r="I106" s="95"/>
      <c r="J106" s="95"/>
      <c r="K106" s="95"/>
      <c r="L106" s="95"/>
      <c r="M106" s="95"/>
      <c r="O106" s="127"/>
      <c r="P106" s="127"/>
      <c r="Q106" s="127"/>
      <c r="R106" s="127"/>
      <c r="S106" s="127"/>
      <c r="T106" s="127"/>
      <c r="U106" s="127"/>
    </row>
    <row r="107" spans="9:21" ht="12.75">
      <c r="I107" s="95"/>
      <c r="J107" s="95"/>
      <c r="K107" s="95"/>
      <c r="L107" s="95"/>
      <c r="M107" s="95"/>
      <c r="O107" s="127"/>
      <c r="P107" s="127"/>
      <c r="Q107" s="127"/>
      <c r="R107" s="127"/>
      <c r="S107" s="127"/>
      <c r="T107" s="127"/>
      <c r="U107" s="127"/>
    </row>
    <row r="108" spans="9:21" ht="12.75">
      <c r="I108" s="95"/>
      <c r="J108" s="95"/>
      <c r="K108" s="95"/>
      <c r="L108" s="95"/>
      <c r="M108" s="95"/>
      <c r="O108" s="127"/>
      <c r="P108" s="127"/>
      <c r="Q108" s="127"/>
      <c r="R108" s="127"/>
      <c r="S108" s="127"/>
      <c r="T108" s="127"/>
      <c r="U108" s="127"/>
    </row>
    <row r="109" spans="9:21" ht="12.75">
      <c r="I109" s="95"/>
      <c r="J109" s="95"/>
      <c r="K109" s="95"/>
      <c r="L109" s="95"/>
      <c r="M109" s="95"/>
      <c r="O109" s="127"/>
      <c r="P109" s="127"/>
      <c r="Q109" s="127"/>
      <c r="R109" s="127"/>
      <c r="S109" s="127"/>
      <c r="T109" s="127"/>
      <c r="U109" s="127"/>
    </row>
    <row r="110" spans="9:21" ht="12.75">
      <c r="I110" s="95"/>
      <c r="J110" s="95"/>
      <c r="K110" s="95"/>
      <c r="L110" s="95"/>
      <c r="M110" s="95"/>
      <c r="O110" s="127"/>
      <c r="P110" s="127"/>
      <c r="Q110" s="127"/>
      <c r="R110" s="127"/>
      <c r="S110" s="127"/>
      <c r="T110" s="127"/>
      <c r="U110" s="127"/>
    </row>
    <row r="111" spans="9:21" ht="12.75">
      <c r="I111" s="95"/>
      <c r="J111" s="95"/>
      <c r="K111" s="95"/>
      <c r="L111" s="95"/>
      <c r="M111" s="95"/>
      <c r="O111" s="127"/>
      <c r="P111" s="127"/>
      <c r="Q111" s="127"/>
      <c r="R111" s="127"/>
      <c r="S111" s="127"/>
      <c r="T111" s="127"/>
      <c r="U111" s="127"/>
    </row>
    <row r="112" spans="9:21" ht="12.75">
      <c r="I112" s="95"/>
      <c r="J112" s="95"/>
      <c r="K112" s="95"/>
      <c r="L112" s="95"/>
      <c r="M112" s="95"/>
      <c r="O112" s="127"/>
      <c r="P112" s="127"/>
      <c r="Q112" s="127"/>
      <c r="R112" s="127"/>
      <c r="S112" s="127"/>
      <c r="T112" s="127"/>
      <c r="U112" s="127"/>
    </row>
    <row r="113" spans="9:21" ht="12.75">
      <c r="I113" s="95"/>
      <c r="J113" s="95"/>
      <c r="K113" s="95"/>
      <c r="L113" s="95"/>
      <c r="M113" s="95"/>
      <c r="O113" s="127"/>
      <c r="P113" s="127"/>
      <c r="Q113" s="127"/>
      <c r="R113" s="127"/>
      <c r="S113" s="127"/>
      <c r="T113" s="127"/>
      <c r="U113" s="127"/>
    </row>
    <row r="114" spans="9:21" ht="12.75">
      <c r="I114" s="95"/>
      <c r="J114" s="95"/>
      <c r="K114" s="95"/>
      <c r="L114" s="95"/>
      <c r="M114" s="95"/>
      <c r="O114" s="127"/>
      <c r="P114" s="127"/>
      <c r="Q114" s="127"/>
      <c r="R114" s="127"/>
      <c r="S114" s="127"/>
      <c r="T114" s="127"/>
      <c r="U114" s="127"/>
    </row>
    <row r="115" spans="9:21" ht="12.75">
      <c r="I115" s="95"/>
      <c r="J115" s="95"/>
      <c r="K115" s="95"/>
      <c r="L115" s="95"/>
      <c r="M115" s="95"/>
      <c r="O115" s="127"/>
      <c r="P115" s="127"/>
      <c r="Q115" s="127"/>
      <c r="R115" s="127"/>
      <c r="S115" s="127"/>
      <c r="T115" s="127"/>
      <c r="U115" s="127"/>
    </row>
    <row r="116" spans="9:21" ht="12.75">
      <c r="I116" s="95"/>
      <c r="J116" s="95"/>
      <c r="K116" s="95"/>
      <c r="L116" s="95"/>
      <c r="M116" s="95"/>
      <c r="O116" s="127"/>
      <c r="P116" s="127"/>
      <c r="Q116" s="127"/>
      <c r="R116" s="127"/>
      <c r="S116" s="127"/>
      <c r="T116" s="127"/>
      <c r="U116" s="127"/>
    </row>
    <row r="117" spans="9:21" ht="12.75">
      <c r="I117" s="95"/>
      <c r="J117" s="95"/>
      <c r="K117" s="95"/>
      <c r="L117" s="95"/>
      <c r="M117" s="95"/>
      <c r="O117" s="127"/>
      <c r="P117" s="127"/>
      <c r="Q117" s="127"/>
      <c r="R117" s="127"/>
      <c r="S117" s="127"/>
      <c r="T117" s="127"/>
      <c r="U117" s="127"/>
    </row>
    <row r="118" spans="9:21" ht="12.75">
      <c r="I118" s="95"/>
      <c r="J118" s="95"/>
      <c r="K118" s="95"/>
      <c r="L118" s="95"/>
      <c r="M118" s="95"/>
      <c r="O118" s="127"/>
      <c r="P118" s="127"/>
      <c r="Q118" s="127"/>
      <c r="R118" s="127"/>
      <c r="S118" s="127"/>
      <c r="T118" s="127"/>
      <c r="U118" s="127"/>
    </row>
    <row r="119" spans="9:21" ht="12.75">
      <c r="I119" s="95"/>
      <c r="J119" s="95"/>
      <c r="K119" s="95"/>
      <c r="L119" s="95"/>
      <c r="M119" s="95"/>
      <c r="O119" s="127"/>
      <c r="P119" s="127"/>
      <c r="Q119" s="127"/>
      <c r="R119" s="127"/>
      <c r="S119" s="127"/>
      <c r="T119" s="127"/>
      <c r="U119" s="127"/>
    </row>
    <row r="120" spans="9:21" ht="12.75">
      <c r="I120" s="95"/>
      <c r="J120" s="95"/>
      <c r="K120" s="95"/>
      <c r="L120" s="95"/>
      <c r="M120" s="95"/>
      <c r="O120" s="127"/>
      <c r="P120" s="127"/>
      <c r="Q120" s="127"/>
      <c r="R120" s="127"/>
      <c r="S120" s="127"/>
      <c r="T120" s="127"/>
      <c r="U120" s="127"/>
    </row>
    <row r="121" spans="9:21" ht="12.75">
      <c r="I121" s="95"/>
      <c r="J121" s="95"/>
      <c r="K121" s="95"/>
      <c r="L121" s="95"/>
      <c r="M121" s="95"/>
      <c r="O121" s="127"/>
      <c r="P121" s="127"/>
      <c r="Q121" s="127"/>
      <c r="R121" s="127"/>
      <c r="S121" s="127"/>
      <c r="T121" s="127"/>
      <c r="U121" s="127"/>
    </row>
    <row r="122" spans="9:21" ht="12.75">
      <c r="I122" s="95"/>
      <c r="J122" s="95"/>
      <c r="K122" s="95"/>
      <c r="L122" s="95"/>
      <c r="M122" s="95"/>
      <c r="O122" s="127"/>
      <c r="P122" s="127"/>
      <c r="Q122" s="127"/>
      <c r="R122" s="127"/>
      <c r="S122" s="127"/>
      <c r="T122" s="127"/>
      <c r="U122" s="127"/>
    </row>
    <row r="123" spans="15:21" ht="12.75">
      <c r="O123" s="127"/>
      <c r="P123" s="127"/>
      <c r="Q123" s="127"/>
      <c r="R123" s="127"/>
      <c r="S123" s="127"/>
      <c r="T123" s="127"/>
      <c r="U123" s="127"/>
    </row>
    <row r="124" spans="15:21" ht="12.75">
      <c r="O124" s="127"/>
      <c r="P124" s="127"/>
      <c r="Q124" s="127"/>
      <c r="R124" s="127"/>
      <c r="S124" s="127"/>
      <c r="T124" s="127"/>
      <c r="U124" s="127"/>
    </row>
    <row r="125" spans="15:21" ht="12.75">
      <c r="O125" s="127"/>
      <c r="P125" s="127"/>
      <c r="Q125" s="127"/>
      <c r="R125" s="127"/>
      <c r="S125" s="127"/>
      <c r="T125" s="127"/>
      <c r="U125" s="127"/>
    </row>
    <row r="126" spans="15:21" ht="12.75">
      <c r="O126" s="127"/>
      <c r="P126" s="127"/>
      <c r="Q126" s="127"/>
      <c r="R126" s="127"/>
      <c r="S126" s="127"/>
      <c r="T126" s="127"/>
      <c r="U126" s="127"/>
    </row>
    <row r="127" spans="15:21" ht="12.75">
      <c r="O127" s="127"/>
      <c r="P127" s="127"/>
      <c r="Q127" s="127"/>
      <c r="R127" s="127"/>
      <c r="S127" s="127"/>
      <c r="T127" s="127"/>
      <c r="U127" s="127"/>
    </row>
    <row r="128" spans="15:21" ht="12.75">
      <c r="O128" s="127"/>
      <c r="P128" s="127"/>
      <c r="Q128" s="127"/>
      <c r="R128" s="127"/>
      <c r="S128" s="127"/>
      <c r="T128" s="127"/>
      <c r="U128" s="127"/>
    </row>
    <row r="129" spans="15:21" ht="12.75">
      <c r="O129" s="127"/>
      <c r="P129" s="127"/>
      <c r="Q129" s="127"/>
      <c r="R129" s="127"/>
      <c r="S129" s="127"/>
      <c r="T129" s="127"/>
      <c r="U129" s="127"/>
    </row>
    <row r="130" spans="15:21" ht="12.75">
      <c r="O130" s="127"/>
      <c r="P130" s="127"/>
      <c r="Q130" s="127"/>
      <c r="R130" s="127"/>
      <c r="S130" s="127"/>
      <c r="T130" s="127"/>
      <c r="U130" s="127"/>
    </row>
    <row r="131" spans="15:21" ht="12.75">
      <c r="O131" s="127"/>
      <c r="P131" s="127"/>
      <c r="Q131" s="127"/>
      <c r="R131" s="127"/>
      <c r="S131" s="127"/>
      <c r="T131" s="127"/>
      <c r="U131" s="127"/>
    </row>
    <row r="132" spans="15:21" ht="12.75">
      <c r="O132" s="127"/>
      <c r="P132" s="127"/>
      <c r="Q132" s="127"/>
      <c r="R132" s="127"/>
      <c r="S132" s="127"/>
      <c r="T132" s="127"/>
      <c r="U132" s="127"/>
    </row>
    <row r="133" spans="15:21" ht="12.75">
      <c r="O133" s="127"/>
      <c r="P133" s="127"/>
      <c r="Q133" s="127"/>
      <c r="R133" s="127"/>
      <c r="S133" s="127"/>
      <c r="T133" s="127"/>
      <c r="U133" s="127"/>
    </row>
    <row r="134" spans="15:21" ht="12.75">
      <c r="O134" s="127"/>
      <c r="P134" s="127"/>
      <c r="Q134" s="127"/>
      <c r="R134" s="127"/>
      <c r="S134" s="127"/>
      <c r="T134" s="127"/>
      <c r="U134" s="127"/>
    </row>
    <row r="135" spans="15:21" ht="12.75">
      <c r="O135" s="127"/>
      <c r="P135" s="127"/>
      <c r="Q135" s="127"/>
      <c r="R135" s="127"/>
      <c r="S135" s="127"/>
      <c r="T135" s="127"/>
      <c r="U135" s="127"/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USP</cp:lastModifiedBy>
  <dcterms:created xsi:type="dcterms:W3CDTF">2006-05-10T17:26:09Z</dcterms:created>
  <dcterms:modified xsi:type="dcterms:W3CDTF">2016-08-09T21:34:14Z</dcterms:modified>
  <cp:category/>
  <cp:version/>
  <cp:contentType/>
  <cp:contentStatus/>
</cp:coreProperties>
</file>