
<file path=[Content_Types].xml><?xml version="1.0" encoding="utf-8"?>
<Types xmlns="http://schemas.openxmlformats.org/package/2006/content-types">
  <Default Extension="bin" ContentType="application/vnd.openxmlformats-officedocument.spreadsheetml.printerSettings"/>
  <Default Extension="wmf" ContentType="image/x-wmf"/>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3.xml" ContentType="application/vnd.openxmlformats-officedocument.drawing+xml"/>
  <Override PartName="/xl/charts/chart4.xml" ContentType="application/vnd.openxmlformats-officedocument.drawingml.chart+xml"/>
  <Override PartName="/xl/drawings/drawing4.xml" ContentType="application/vnd.openxmlformats-officedocument.drawing+xml"/>
  <Override PartName="/xl/charts/chart5.xml" ContentType="application/vnd.openxmlformats-officedocument.drawingml.chart+xml"/>
  <Override PartName="/xl/drawings/drawing5.xml" ContentType="application/vnd.openxmlformats-officedocument.drawing+xml"/>
  <Override PartName="/xl/charts/chart6.xml" ContentType="application/vnd.openxmlformats-officedocument.drawingml.chart+xml"/>
  <Override PartName="/xl/comments2.xml" ContentType="application/vnd.openxmlformats-officedocument.spreadsheetml.comments+xml"/>
  <Override PartName="/xl/drawings/drawing6.xml" ContentType="application/vnd.openxmlformats-officedocument.drawing+xml"/>
  <Override PartName="/xl/comments3.xml" ContentType="application/vnd.openxmlformats-officedocument.spreadsheetml.comments+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7.xml" ContentType="application/vnd.openxmlformats-officedocument.drawing+xml"/>
  <Override PartName="/xl/comments4.xml" ContentType="application/vnd.openxmlformats-officedocument.spreadsheetml.comments+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drawings/drawing8.xml" ContentType="application/vnd.openxmlformats-officedocument.drawing+xml"/>
  <Override PartName="/xl/drawings/drawing9.xml" ContentType="application/vnd.openxmlformats-officedocument.drawing+xml"/>
  <Override PartName="/xl/charts/chart13.xml" ContentType="application/vnd.openxmlformats-officedocument.drawingml.chart+xml"/>
  <Override PartName="/xl/drawings/drawing10.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embeddings/oleObject4.bin" ContentType="application/vnd.openxmlformats-officedocument.oleObject"/>
  <Override PartName="/xl/embeddings/oleObject5.bin" ContentType="application/vnd.openxmlformats-officedocument.oleObject"/>
  <Override PartName="/xl/embeddings/oleObject6.bin" ContentType="application/vnd.openxmlformats-officedocument.oleObject"/>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P\Dropbox\Projetos\MBAs\UNICAMP\Planilhas\"/>
    </mc:Choice>
  </mc:AlternateContent>
  <bookViews>
    <workbookView xWindow="360" yWindow="96" windowWidth="11676" windowHeight="5316" tabRatio="830" activeTab="1"/>
  </bookViews>
  <sheets>
    <sheet name="EVA" sheetId="35" r:id="rId1"/>
    <sheet name="Exemplo_Payback" sheetId="27" r:id="rId2"/>
    <sheet name="Cataclisma" sheetId="8" r:id="rId3"/>
    <sheet name="Tornos" sheetId="17" r:id="rId4"/>
    <sheet name="Tornos - Amortizacao" sheetId="18" r:id="rId5"/>
    <sheet name="WIS_Caso_Base" sheetId="31" r:id="rId6"/>
    <sheet name="WIS_Tornado" sheetId="30" r:id="rId7"/>
    <sheet name="WIS_VPL" sheetId="33" r:id="rId8"/>
    <sheet name="Beta_Mineracao" sheetId="29" r:id="rId9"/>
    <sheet name="WACC" sheetId="26" r:id="rId10"/>
    <sheet name="Estruturacao_Fluxo_Caixa" sheetId="21" r:id="rId11"/>
    <sheet name="Estruturacao_Fluxo_Caixa_2" sheetId="36" r:id="rId12"/>
    <sheet name="Monte Carlo" sheetId="22" r:id="rId13"/>
    <sheet name="Ponto de Equilíbrio" sheetId="23" r:id="rId14"/>
    <sheet name="Valuation 1" sheetId="24" r:id="rId15"/>
    <sheet name="Valuation 2" sheetId="25" r:id="rId16"/>
    <sheet name="Plan1" sheetId="34" r:id="rId17"/>
  </sheets>
  <externalReferences>
    <externalReference r:id="rId18"/>
  </externalReferences>
  <definedNames>
    <definedName name="MAtrizP">'[1]Fator P'!$B$9:$GR$109</definedName>
  </definedNames>
  <calcPr calcId="152511"/>
</workbook>
</file>

<file path=xl/calcChain.xml><?xml version="1.0" encoding="utf-8"?>
<calcChain xmlns="http://schemas.openxmlformats.org/spreadsheetml/2006/main">
  <c r="C15" i="27" l="1"/>
  <c r="F196" i="36" l="1"/>
  <c r="F191" i="36"/>
  <c r="D187" i="36"/>
  <c r="F183" i="36"/>
  <c r="F186" i="36"/>
  <c r="E186" i="36"/>
  <c r="E181" i="36"/>
  <c r="F181" i="36"/>
  <c r="F94" i="36"/>
  <c r="D191" i="36"/>
  <c r="P186" i="36"/>
  <c r="P185" i="36"/>
  <c r="D173" i="36"/>
  <c r="K172" i="36"/>
  <c r="J172" i="36"/>
  <c r="I172" i="36"/>
  <c r="D172" i="36"/>
  <c r="D181" i="36" s="1"/>
  <c r="J185" i="36" s="1"/>
  <c r="E151" i="36"/>
  <c r="D151" i="36"/>
  <c r="C148" i="36"/>
  <c r="C146" i="36" s="1"/>
  <c r="C147" i="36"/>
  <c r="E137" i="36"/>
  <c r="D137" i="36"/>
  <c r="C137" i="36"/>
  <c r="E135" i="36"/>
  <c r="D135" i="36"/>
  <c r="C135" i="36"/>
  <c r="C131" i="36" s="1"/>
  <c r="E133" i="36"/>
  <c r="D133" i="36"/>
  <c r="C133" i="36"/>
  <c r="I132" i="36"/>
  <c r="E132" i="36"/>
  <c r="D132" i="36"/>
  <c r="C132" i="36"/>
  <c r="I131" i="36"/>
  <c r="I129" i="36"/>
  <c r="C128" i="36"/>
  <c r="C127" i="36"/>
  <c r="C163" i="36" s="1"/>
  <c r="E113" i="36"/>
  <c r="D113" i="36"/>
  <c r="D93" i="36"/>
  <c r="C91" i="36"/>
  <c r="C158" i="36" s="1"/>
  <c r="E81" i="36"/>
  <c r="D81" i="36"/>
  <c r="E80" i="36"/>
  <c r="E79" i="36" s="1"/>
  <c r="E115" i="36" s="1"/>
  <c r="D80" i="36"/>
  <c r="D79" i="36" s="1"/>
  <c r="D115" i="36" s="1"/>
  <c r="E78" i="36"/>
  <c r="D78" i="36"/>
  <c r="E77" i="36"/>
  <c r="D77" i="36"/>
  <c r="E76" i="36"/>
  <c r="E75" i="36" s="1"/>
  <c r="E114" i="36" s="1"/>
  <c r="D76" i="36"/>
  <c r="D75" i="36" s="1"/>
  <c r="C73" i="36"/>
  <c r="C72" i="36"/>
  <c r="C71" i="36"/>
  <c r="C70" i="36"/>
  <c r="E69" i="36"/>
  <c r="D69" i="36"/>
  <c r="C69" i="36"/>
  <c r="I134" i="36" s="1"/>
  <c r="E68" i="36"/>
  <c r="D68" i="36"/>
  <c r="C58" i="36"/>
  <c r="D57" i="36"/>
  <c r="D117" i="36" s="1"/>
  <c r="D150" i="36" s="1"/>
  <c r="C57" i="36"/>
  <c r="B57" i="36" s="1"/>
  <c r="E45" i="36"/>
  <c r="E130" i="36" s="1"/>
  <c r="D45" i="36"/>
  <c r="D130" i="36" s="1"/>
  <c r="E44" i="36"/>
  <c r="E47" i="36" s="1"/>
  <c r="D44" i="36"/>
  <c r="D47" i="36" s="1"/>
  <c r="D48" i="36" s="1"/>
  <c r="D28" i="36"/>
  <c r="E43" i="36" s="1"/>
  <c r="E46" i="36" s="1"/>
  <c r="K130" i="36" s="1"/>
  <c r="K129" i="36" s="1"/>
  <c r="C28" i="36"/>
  <c r="D43" i="36" s="1"/>
  <c r="D46" i="36" s="1"/>
  <c r="J130" i="36" s="1"/>
  <c r="J129" i="36" s="1"/>
  <c r="E15" i="36"/>
  <c r="D15" i="36"/>
  <c r="E85" i="36" s="1"/>
  <c r="D14" i="36"/>
  <c r="D84" i="36" s="1"/>
  <c r="D136" i="36" s="1"/>
  <c r="E13" i="36"/>
  <c r="D13" i="36"/>
  <c r="E83" i="36" s="1"/>
  <c r="D89" i="36" l="1"/>
  <c r="E48" i="36"/>
  <c r="E89" i="36" s="1"/>
  <c r="K134" i="36"/>
  <c r="J134" i="36"/>
  <c r="I133" i="36"/>
  <c r="D114" i="36"/>
  <c r="I139" i="36"/>
  <c r="J132" i="36"/>
  <c r="B58" i="36"/>
  <c r="K132" i="36" s="1"/>
  <c r="D58" i="36"/>
  <c r="E138" i="36"/>
  <c r="E58" i="36"/>
  <c r="E92" i="36" s="1"/>
  <c r="E159" i="36" s="1"/>
  <c r="C152" i="36"/>
  <c r="C151" i="36" s="1"/>
  <c r="C139" i="36"/>
  <c r="E14" i="36"/>
  <c r="E84" i="36"/>
  <c r="E136" i="36" s="1"/>
  <c r="C90" i="36"/>
  <c r="E129" i="36"/>
  <c r="F173" i="36"/>
  <c r="D174" i="36"/>
  <c r="D182" i="36" s="1"/>
  <c r="E179" i="36"/>
  <c r="D129" i="36"/>
  <c r="E57" i="36"/>
  <c r="D92" i="36" s="1"/>
  <c r="D159" i="36" s="1"/>
  <c r="D157" i="36" s="1"/>
  <c r="D83" i="36"/>
  <c r="D85" i="36"/>
  <c r="D138" i="36" s="1"/>
  <c r="F179" i="36"/>
  <c r="C6" i="18"/>
  <c r="B4" i="17"/>
  <c r="G14" i="17"/>
  <c r="B14" i="17"/>
  <c r="F14" i="17"/>
  <c r="E14" i="17"/>
  <c r="D14" i="17"/>
  <c r="C14" i="17"/>
  <c r="D134" i="36" l="1"/>
  <c r="D82" i="36"/>
  <c r="F177" i="36"/>
  <c r="R186" i="36" s="1"/>
  <c r="E117" i="36"/>
  <c r="E150" i="36" s="1"/>
  <c r="E93" i="36"/>
  <c r="F189" i="36" s="1"/>
  <c r="E173" i="36"/>
  <c r="J186" i="36"/>
  <c r="D186" i="36"/>
  <c r="K131" i="36"/>
  <c r="D192" i="36"/>
  <c r="D183" i="36"/>
  <c r="J187" i="36" s="1"/>
  <c r="C160" i="36"/>
  <c r="C157" i="36" s="1"/>
  <c r="C164" i="36" s="1"/>
  <c r="E82" i="36"/>
  <c r="C94" i="36"/>
  <c r="E191" i="36"/>
  <c r="J131" i="36"/>
  <c r="F41" i="35"/>
  <c r="F43" i="35" s="1"/>
  <c r="C50" i="35" s="1"/>
  <c r="F11" i="35"/>
  <c r="F13" i="35" s="1"/>
  <c r="C57" i="35"/>
  <c r="C56" i="35"/>
  <c r="C42" i="35"/>
  <c r="Q17" i="35"/>
  <c r="P17" i="35"/>
  <c r="O17" i="35"/>
  <c r="N17" i="35"/>
  <c r="M17" i="35"/>
  <c r="Q16" i="35"/>
  <c r="P16" i="35"/>
  <c r="Q13" i="35"/>
  <c r="Q14" i="35" s="1"/>
  <c r="P13" i="35"/>
  <c r="P14" i="35" s="1"/>
  <c r="O13" i="35"/>
  <c r="H13" i="35"/>
  <c r="L12" i="35"/>
  <c r="M12" i="35" s="1"/>
  <c r="N12" i="35" s="1"/>
  <c r="H12" i="35"/>
  <c r="C10" i="35"/>
  <c r="D149" i="36" l="1"/>
  <c r="D194" i="36"/>
  <c r="I174" i="36" s="1"/>
  <c r="D193" i="36"/>
  <c r="I173" i="36" s="1"/>
  <c r="D116" i="36"/>
  <c r="D88" i="36"/>
  <c r="D148" i="36"/>
  <c r="D86" i="36"/>
  <c r="E148" i="36"/>
  <c r="E116" i="36"/>
  <c r="E88" i="36"/>
  <c r="E86" i="36"/>
  <c r="E149" i="36"/>
  <c r="D131" i="36"/>
  <c r="E134" i="36"/>
  <c r="E131" i="36" s="1"/>
  <c r="E189" i="36"/>
  <c r="E177" i="36"/>
  <c r="Q186" i="36" s="1"/>
  <c r="N16" i="35"/>
  <c r="M13" i="35"/>
  <c r="M14" i="35" s="1"/>
  <c r="O12" i="35"/>
  <c r="O14" i="35" s="1"/>
  <c r="L13" i="35"/>
  <c r="L14" i="35" s="1"/>
  <c r="L15" i="35" s="1"/>
  <c r="M16" i="35"/>
  <c r="C12" i="35"/>
  <c r="C13" i="35" s="1"/>
  <c r="C43" i="35"/>
  <c r="C44" i="35" s="1"/>
  <c r="F172" i="36" l="1"/>
  <c r="E118" i="36"/>
  <c r="E87" i="36"/>
  <c r="E90" i="36"/>
  <c r="E94" i="36" s="1"/>
  <c r="E172" i="36"/>
  <c r="D118" i="36"/>
  <c r="D87" i="36"/>
  <c r="D90" i="36"/>
  <c r="C26" i="35"/>
  <c r="C28" i="35"/>
  <c r="C55" i="35"/>
  <c r="C58" i="35" s="1"/>
  <c r="C48" i="35"/>
  <c r="C51" i="35" s="1"/>
  <c r="O16" i="35"/>
  <c r="N13" i="35"/>
  <c r="N14" i="35" s="1"/>
  <c r="L17" i="35"/>
  <c r="L16" i="35"/>
  <c r="E119" i="36" l="1"/>
  <c r="E120" i="36"/>
  <c r="D94" i="36"/>
  <c r="D119" i="36"/>
  <c r="D120" i="36"/>
  <c r="E176" i="36"/>
  <c r="Q185" i="36" s="1"/>
  <c r="E174" i="36"/>
  <c r="F174" i="36"/>
  <c r="F176" i="36"/>
  <c r="R185" i="36" s="1"/>
  <c r="L4" i="27"/>
  <c r="K4" i="27"/>
  <c r="J4" i="27"/>
  <c r="I4" i="27"/>
  <c r="H4" i="27"/>
  <c r="G4" i="27"/>
  <c r="F4" i="27"/>
  <c r="E4" i="27"/>
  <c r="D4" i="27"/>
  <c r="C4" i="27"/>
  <c r="L5" i="27" l="1"/>
  <c r="F178" i="36"/>
  <c r="E147" i="36"/>
  <c r="E146" i="36" s="1"/>
  <c r="J135" i="36"/>
  <c r="D147" i="36"/>
  <c r="D146" i="36" s="1"/>
  <c r="D164" i="36" s="1"/>
  <c r="E178" i="36"/>
  <c r="C5" i="27"/>
  <c r="E5" i="27"/>
  <c r="G5" i="27"/>
  <c r="I5" i="27"/>
  <c r="K5" i="27"/>
  <c r="D5" i="27"/>
  <c r="F5" i="27"/>
  <c r="H5" i="27"/>
  <c r="J5" i="27"/>
  <c r="C18" i="33"/>
  <c r="P1017" i="33"/>
  <c r="O1017" i="33"/>
  <c r="N1017" i="33"/>
  <c r="M1017" i="33"/>
  <c r="L1017" i="33"/>
  <c r="K1017" i="33"/>
  <c r="J1017" i="33"/>
  <c r="I1017" i="33"/>
  <c r="H1017" i="33"/>
  <c r="G1017" i="33"/>
  <c r="F1017" i="33"/>
  <c r="E1017" i="33"/>
  <c r="D1017" i="33"/>
  <c r="C1017" i="33"/>
  <c r="B1017" i="33"/>
  <c r="P1016" i="33"/>
  <c r="O1016" i="33"/>
  <c r="N1016" i="33"/>
  <c r="M1016" i="33"/>
  <c r="L1016" i="33"/>
  <c r="K1016" i="33"/>
  <c r="J1016" i="33"/>
  <c r="I1016" i="33"/>
  <c r="H1016" i="33"/>
  <c r="G1016" i="33"/>
  <c r="F1016" i="33"/>
  <c r="E1016" i="33"/>
  <c r="D1016" i="33"/>
  <c r="C1016" i="33"/>
  <c r="B1016" i="33"/>
  <c r="P1015" i="33"/>
  <c r="O1015" i="33"/>
  <c r="N1015" i="33"/>
  <c r="M1015" i="33"/>
  <c r="L1015" i="33"/>
  <c r="K1015" i="33"/>
  <c r="J1015" i="33"/>
  <c r="I1015" i="33"/>
  <c r="H1015" i="33"/>
  <c r="G1015" i="33"/>
  <c r="F1015" i="33"/>
  <c r="E1015" i="33"/>
  <c r="D1015" i="33"/>
  <c r="C1015" i="33"/>
  <c r="B1015" i="33"/>
  <c r="P1014" i="33"/>
  <c r="O1014" i="33"/>
  <c r="N1014" i="33"/>
  <c r="M1014" i="33"/>
  <c r="L1014" i="33"/>
  <c r="K1014" i="33"/>
  <c r="J1014" i="33"/>
  <c r="I1014" i="33"/>
  <c r="H1014" i="33"/>
  <c r="G1014" i="33"/>
  <c r="F1014" i="33"/>
  <c r="E1014" i="33"/>
  <c r="D1014" i="33"/>
  <c r="C1014" i="33"/>
  <c r="B1014" i="33"/>
  <c r="P1013" i="33"/>
  <c r="O1013" i="33"/>
  <c r="N1013" i="33"/>
  <c r="M1013" i="33"/>
  <c r="L1013" i="33"/>
  <c r="K1013" i="33"/>
  <c r="J1013" i="33"/>
  <c r="I1013" i="33"/>
  <c r="H1013" i="33"/>
  <c r="G1013" i="33"/>
  <c r="F1013" i="33"/>
  <c r="E1013" i="33"/>
  <c r="D1013" i="33"/>
  <c r="C1013" i="33"/>
  <c r="B1013" i="33"/>
  <c r="P1012" i="33"/>
  <c r="O1012" i="33"/>
  <c r="N1012" i="33"/>
  <c r="M1012" i="33"/>
  <c r="L1012" i="33"/>
  <c r="K1012" i="33"/>
  <c r="J1012" i="33"/>
  <c r="I1012" i="33"/>
  <c r="H1012" i="33"/>
  <c r="G1012" i="33"/>
  <c r="F1012" i="33"/>
  <c r="E1012" i="33"/>
  <c r="D1012" i="33"/>
  <c r="C1012" i="33"/>
  <c r="B1012" i="33"/>
  <c r="P1011" i="33"/>
  <c r="O1011" i="33"/>
  <c r="N1011" i="33"/>
  <c r="M1011" i="33"/>
  <c r="L1011" i="33"/>
  <c r="K1011" i="33"/>
  <c r="J1011" i="33"/>
  <c r="I1011" i="33"/>
  <c r="H1011" i="33"/>
  <c r="G1011" i="33"/>
  <c r="F1011" i="33"/>
  <c r="E1011" i="33"/>
  <c r="D1011" i="33"/>
  <c r="C1011" i="33"/>
  <c r="B1011" i="33"/>
  <c r="P1010" i="33"/>
  <c r="O1010" i="33"/>
  <c r="N1010" i="33"/>
  <c r="M1010" i="33"/>
  <c r="L1010" i="33"/>
  <c r="K1010" i="33"/>
  <c r="J1010" i="33"/>
  <c r="I1010" i="33"/>
  <c r="H1010" i="33"/>
  <c r="G1010" i="33"/>
  <c r="F1010" i="33"/>
  <c r="E1010" i="33"/>
  <c r="D1010" i="33"/>
  <c r="C1010" i="33"/>
  <c r="B1010" i="33"/>
  <c r="P1009" i="33"/>
  <c r="O1009" i="33"/>
  <c r="N1009" i="33"/>
  <c r="M1009" i="33"/>
  <c r="L1009" i="33"/>
  <c r="K1009" i="33"/>
  <c r="J1009" i="33"/>
  <c r="I1009" i="33"/>
  <c r="H1009" i="33"/>
  <c r="G1009" i="33"/>
  <c r="F1009" i="33"/>
  <c r="E1009" i="33"/>
  <c r="D1009" i="33"/>
  <c r="C1009" i="33"/>
  <c r="B1009" i="33"/>
  <c r="P1008" i="33"/>
  <c r="O1008" i="33"/>
  <c r="N1008" i="33"/>
  <c r="M1008" i="33"/>
  <c r="L1008" i="33"/>
  <c r="K1008" i="33"/>
  <c r="J1008" i="33"/>
  <c r="I1008" i="33"/>
  <c r="H1008" i="33"/>
  <c r="G1008" i="33"/>
  <c r="F1008" i="33"/>
  <c r="E1008" i="33"/>
  <c r="D1008" i="33"/>
  <c r="C1008" i="33"/>
  <c r="B1008" i="33"/>
  <c r="P1007" i="33"/>
  <c r="O1007" i="33"/>
  <c r="N1007" i="33"/>
  <c r="M1007" i="33"/>
  <c r="L1007" i="33"/>
  <c r="K1007" i="33"/>
  <c r="J1007" i="33"/>
  <c r="I1007" i="33"/>
  <c r="H1007" i="33"/>
  <c r="G1007" i="33"/>
  <c r="F1007" i="33"/>
  <c r="E1007" i="33"/>
  <c r="D1007" i="33"/>
  <c r="C1007" i="33"/>
  <c r="B1007" i="33"/>
  <c r="P1006" i="33"/>
  <c r="O1006" i="33"/>
  <c r="N1006" i="33"/>
  <c r="M1006" i="33"/>
  <c r="L1006" i="33"/>
  <c r="K1006" i="33"/>
  <c r="J1006" i="33"/>
  <c r="I1006" i="33"/>
  <c r="H1006" i="33"/>
  <c r="G1006" i="33"/>
  <c r="F1006" i="33"/>
  <c r="E1006" i="33"/>
  <c r="D1006" i="33"/>
  <c r="C1006" i="33"/>
  <c r="B1006" i="33"/>
  <c r="P1005" i="33"/>
  <c r="O1005" i="33"/>
  <c r="N1005" i="33"/>
  <c r="M1005" i="33"/>
  <c r="L1005" i="33"/>
  <c r="K1005" i="33"/>
  <c r="J1005" i="33"/>
  <c r="I1005" i="33"/>
  <c r="H1005" i="33"/>
  <c r="G1005" i="33"/>
  <c r="F1005" i="33"/>
  <c r="E1005" i="33"/>
  <c r="D1005" i="33"/>
  <c r="C1005" i="33"/>
  <c r="B1005" i="33"/>
  <c r="P1004" i="33"/>
  <c r="O1004" i="33"/>
  <c r="N1004" i="33"/>
  <c r="M1004" i="33"/>
  <c r="L1004" i="33"/>
  <c r="K1004" i="33"/>
  <c r="J1004" i="33"/>
  <c r="I1004" i="33"/>
  <c r="H1004" i="33"/>
  <c r="G1004" i="33"/>
  <c r="F1004" i="33"/>
  <c r="E1004" i="33"/>
  <c r="D1004" i="33"/>
  <c r="C1004" i="33"/>
  <c r="B1004" i="33"/>
  <c r="P1003" i="33"/>
  <c r="O1003" i="33"/>
  <c r="N1003" i="33"/>
  <c r="M1003" i="33"/>
  <c r="L1003" i="33"/>
  <c r="K1003" i="33"/>
  <c r="J1003" i="33"/>
  <c r="I1003" i="33"/>
  <c r="H1003" i="33"/>
  <c r="G1003" i="33"/>
  <c r="F1003" i="33"/>
  <c r="E1003" i="33"/>
  <c r="D1003" i="33"/>
  <c r="C1003" i="33"/>
  <c r="B1003" i="33"/>
  <c r="P1002" i="33"/>
  <c r="O1002" i="33"/>
  <c r="N1002" i="33"/>
  <c r="M1002" i="33"/>
  <c r="L1002" i="33"/>
  <c r="K1002" i="33"/>
  <c r="J1002" i="33"/>
  <c r="I1002" i="33"/>
  <c r="H1002" i="33"/>
  <c r="G1002" i="33"/>
  <c r="F1002" i="33"/>
  <c r="E1002" i="33"/>
  <c r="D1002" i="33"/>
  <c r="C1002" i="33"/>
  <c r="B1002" i="33"/>
  <c r="P1001" i="33"/>
  <c r="O1001" i="33"/>
  <c r="N1001" i="33"/>
  <c r="M1001" i="33"/>
  <c r="L1001" i="33"/>
  <c r="K1001" i="33"/>
  <c r="J1001" i="33"/>
  <c r="I1001" i="33"/>
  <c r="H1001" i="33"/>
  <c r="G1001" i="33"/>
  <c r="F1001" i="33"/>
  <c r="E1001" i="33"/>
  <c r="D1001" i="33"/>
  <c r="C1001" i="33"/>
  <c r="B1001" i="33"/>
  <c r="P1000" i="33"/>
  <c r="O1000" i="33"/>
  <c r="N1000" i="33"/>
  <c r="M1000" i="33"/>
  <c r="L1000" i="33"/>
  <c r="K1000" i="33"/>
  <c r="J1000" i="33"/>
  <c r="I1000" i="33"/>
  <c r="H1000" i="33"/>
  <c r="G1000" i="33"/>
  <c r="F1000" i="33"/>
  <c r="E1000" i="33"/>
  <c r="D1000" i="33"/>
  <c r="C1000" i="33"/>
  <c r="B1000" i="33"/>
  <c r="P999" i="33"/>
  <c r="O999" i="33"/>
  <c r="N999" i="33"/>
  <c r="M999" i="33"/>
  <c r="L999" i="33"/>
  <c r="K999" i="33"/>
  <c r="J999" i="33"/>
  <c r="I999" i="33"/>
  <c r="H999" i="33"/>
  <c r="G999" i="33"/>
  <c r="F999" i="33"/>
  <c r="E999" i="33"/>
  <c r="D999" i="33"/>
  <c r="C999" i="33"/>
  <c r="B999" i="33"/>
  <c r="P998" i="33"/>
  <c r="O998" i="33"/>
  <c r="N998" i="33"/>
  <c r="M998" i="33"/>
  <c r="L998" i="33"/>
  <c r="K998" i="33"/>
  <c r="J998" i="33"/>
  <c r="I998" i="33"/>
  <c r="H998" i="33"/>
  <c r="G998" i="33"/>
  <c r="F998" i="33"/>
  <c r="E998" i="33"/>
  <c r="D998" i="33"/>
  <c r="C998" i="33"/>
  <c r="B998" i="33"/>
  <c r="P997" i="33"/>
  <c r="O997" i="33"/>
  <c r="N997" i="33"/>
  <c r="M997" i="33"/>
  <c r="L997" i="33"/>
  <c r="K997" i="33"/>
  <c r="J997" i="33"/>
  <c r="I997" i="33"/>
  <c r="H997" i="33"/>
  <c r="G997" i="33"/>
  <c r="F997" i="33"/>
  <c r="E997" i="33"/>
  <c r="D997" i="33"/>
  <c r="C997" i="33"/>
  <c r="B997" i="33"/>
  <c r="P996" i="33"/>
  <c r="O996" i="33"/>
  <c r="N996" i="33"/>
  <c r="M996" i="33"/>
  <c r="L996" i="33"/>
  <c r="K996" i="33"/>
  <c r="J996" i="33"/>
  <c r="I996" i="33"/>
  <c r="H996" i="33"/>
  <c r="G996" i="33"/>
  <c r="F996" i="33"/>
  <c r="E996" i="33"/>
  <c r="D996" i="33"/>
  <c r="C996" i="33"/>
  <c r="B996" i="33"/>
  <c r="P995" i="33"/>
  <c r="O995" i="33"/>
  <c r="N995" i="33"/>
  <c r="M995" i="33"/>
  <c r="L995" i="33"/>
  <c r="K995" i="33"/>
  <c r="J995" i="33"/>
  <c r="I995" i="33"/>
  <c r="H995" i="33"/>
  <c r="G995" i="33"/>
  <c r="F995" i="33"/>
  <c r="E995" i="33"/>
  <c r="D995" i="33"/>
  <c r="C995" i="33"/>
  <c r="B995" i="33"/>
  <c r="P994" i="33"/>
  <c r="O994" i="33"/>
  <c r="N994" i="33"/>
  <c r="M994" i="33"/>
  <c r="L994" i="33"/>
  <c r="K994" i="33"/>
  <c r="J994" i="33"/>
  <c r="I994" i="33"/>
  <c r="H994" i="33"/>
  <c r="G994" i="33"/>
  <c r="F994" i="33"/>
  <c r="E994" i="33"/>
  <c r="D994" i="33"/>
  <c r="C994" i="33"/>
  <c r="B994" i="33"/>
  <c r="P993" i="33"/>
  <c r="O993" i="33"/>
  <c r="N993" i="33"/>
  <c r="M993" i="33"/>
  <c r="L993" i="33"/>
  <c r="K993" i="33"/>
  <c r="J993" i="33"/>
  <c r="I993" i="33"/>
  <c r="H993" i="33"/>
  <c r="G993" i="33"/>
  <c r="F993" i="33"/>
  <c r="E993" i="33"/>
  <c r="D993" i="33"/>
  <c r="C993" i="33"/>
  <c r="B993" i="33"/>
  <c r="P992" i="33"/>
  <c r="O992" i="33"/>
  <c r="N992" i="33"/>
  <c r="M992" i="33"/>
  <c r="L992" i="33"/>
  <c r="K992" i="33"/>
  <c r="J992" i="33"/>
  <c r="I992" i="33"/>
  <c r="H992" i="33"/>
  <c r="G992" i="33"/>
  <c r="F992" i="33"/>
  <c r="E992" i="33"/>
  <c r="D992" i="33"/>
  <c r="C992" i="33"/>
  <c r="B992" i="33"/>
  <c r="P991" i="33"/>
  <c r="O991" i="33"/>
  <c r="N991" i="33"/>
  <c r="M991" i="33"/>
  <c r="L991" i="33"/>
  <c r="K991" i="33"/>
  <c r="J991" i="33"/>
  <c r="I991" i="33"/>
  <c r="H991" i="33"/>
  <c r="G991" i="33"/>
  <c r="F991" i="33"/>
  <c r="E991" i="33"/>
  <c r="D991" i="33"/>
  <c r="C991" i="33"/>
  <c r="B991" i="33"/>
  <c r="P990" i="33"/>
  <c r="O990" i="33"/>
  <c r="N990" i="33"/>
  <c r="M990" i="33"/>
  <c r="L990" i="33"/>
  <c r="K990" i="33"/>
  <c r="J990" i="33"/>
  <c r="I990" i="33"/>
  <c r="H990" i="33"/>
  <c r="G990" i="33"/>
  <c r="F990" i="33"/>
  <c r="E990" i="33"/>
  <c r="D990" i="33"/>
  <c r="C990" i="33"/>
  <c r="B990" i="33"/>
  <c r="P989" i="33"/>
  <c r="O989" i="33"/>
  <c r="N989" i="33"/>
  <c r="M989" i="33"/>
  <c r="L989" i="33"/>
  <c r="K989" i="33"/>
  <c r="J989" i="33"/>
  <c r="I989" i="33"/>
  <c r="H989" i="33"/>
  <c r="G989" i="33"/>
  <c r="F989" i="33"/>
  <c r="E989" i="33"/>
  <c r="D989" i="33"/>
  <c r="C989" i="33"/>
  <c r="B989" i="33"/>
  <c r="P988" i="33"/>
  <c r="O988" i="33"/>
  <c r="N988" i="33"/>
  <c r="M988" i="33"/>
  <c r="L988" i="33"/>
  <c r="K988" i="33"/>
  <c r="J988" i="33"/>
  <c r="I988" i="33"/>
  <c r="H988" i="33"/>
  <c r="G988" i="33"/>
  <c r="F988" i="33"/>
  <c r="E988" i="33"/>
  <c r="D988" i="33"/>
  <c r="C988" i="33"/>
  <c r="B988" i="33"/>
  <c r="P987" i="33"/>
  <c r="O987" i="33"/>
  <c r="N987" i="33"/>
  <c r="M987" i="33"/>
  <c r="L987" i="33"/>
  <c r="K987" i="33"/>
  <c r="J987" i="33"/>
  <c r="I987" i="33"/>
  <c r="H987" i="33"/>
  <c r="G987" i="33"/>
  <c r="F987" i="33"/>
  <c r="E987" i="33"/>
  <c r="D987" i="33"/>
  <c r="C987" i="33"/>
  <c r="B987" i="33"/>
  <c r="P986" i="33"/>
  <c r="O986" i="33"/>
  <c r="N986" i="33"/>
  <c r="M986" i="33"/>
  <c r="L986" i="33"/>
  <c r="K986" i="33"/>
  <c r="J986" i="33"/>
  <c r="I986" i="33"/>
  <c r="H986" i="33"/>
  <c r="G986" i="33"/>
  <c r="F986" i="33"/>
  <c r="E986" i="33"/>
  <c r="D986" i="33"/>
  <c r="C986" i="33"/>
  <c r="B986" i="33"/>
  <c r="P985" i="33"/>
  <c r="O985" i="33"/>
  <c r="N985" i="33"/>
  <c r="M985" i="33"/>
  <c r="L985" i="33"/>
  <c r="K985" i="33"/>
  <c r="J985" i="33"/>
  <c r="I985" i="33"/>
  <c r="H985" i="33"/>
  <c r="G985" i="33"/>
  <c r="F985" i="33"/>
  <c r="E985" i="33"/>
  <c r="D985" i="33"/>
  <c r="C985" i="33"/>
  <c r="B985" i="33"/>
  <c r="P984" i="33"/>
  <c r="O984" i="33"/>
  <c r="N984" i="33"/>
  <c r="M984" i="33"/>
  <c r="L984" i="33"/>
  <c r="K984" i="33"/>
  <c r="J984" i="33"/>
  <c r="I984" i="33"/>
  <c r="H984" i="33"/>
  <c r="G984" i="33"/>
  <c r="F984" i="33"/>
  <c r="E984" i="33"/>
  <c r="D984" i="33"/>
  <c r="C984" i="33"/>
  <c r="B984" i="33"/>
  <c r="P983" i="33"/>
  <c r="O983" i="33"/>
  <c r="N983" i="33"/>
  <c r="M983" i="33"/>
  <c r="L983" i="33"/>
  <c r="K983" i="33"/>
  <c r="J983" i="33"/>
  <c r="I983" i="33"/>
  <c r="H983" i="33"/>
  <c r="G983" i="33"/>
  <c r="F983" i="33"/>
  <c r="E983" i="33"/>
  <c r="D983" i="33"/>
  <c r="C983" i="33"/>
  <c r="B983" i="33"/>
  <c r="P982" i="33"/>
  <c r="O982" i="33"/>
  <c r="N982" i="33"/>
  <c r="M982" i="33"/>
  <c r="L982" i="33"/>
  <c r="K982" i="33"/>
  <c r="J982" i="33"/>
  <c r="I982" i="33"/>
  <c r="H982" i="33"/>
  <c r="G982" i="33"/>
  <c r="F982" i="33"/>
  <c r="E982" i="33"/>
  <c r="D982" i="33"/>
  <c r="C982" i="33"/>
  <c r="B982" i="33"/>
  <c r="P981" i="33"/>
  <c r="O981" i="33"/>
  <c r="N981" i="33"/>
  <c r="M981" i="33"/>
  <c r="L981" i="33"/>
  <c r="K981" i="33"/>
  <c r="J981" i="33"/>
  <c r="I981" i="33"/>
  <c r="H981" i="33"/>
  <c r="G981" i="33"/>
  <c r="F981" i="33"/>
  <c r="E981" i="33"/>
  <c r="D981" i="33"/>
  <c r="C981" i="33"/>
  <c r="B981" i="33"/>
  <c r="P980" i="33"/>
  <c r="O980" i="33"/>
  <c r="N980" i="33"/>
  <c r="M980" i="33"/>
  <c r="L980" i="33"/>
  <c r="K980" i="33"/>
  <c r="J980" i="33"/>
  <c r="I980" i="33"/>
  <c r="H980" i="33"/>
  <c r="G980" i="33"/>
  <c r="F980" i="33"/>
  <c r="E980" i="33"/>
  <c r="D980" i="33"/>
  <c r="C980" i="33"/>
  <c r="B980" i="33"/>
  <c r="P979" i="33"/>
  <c r="O979" i="33"/>
  <c r="N979" i="33"/>
  <c r="M979" i="33"/>
  <c r="L979" i="33"/>
  <c r="K979" i="33"/>
  <c r="J979" i="33"/>
  <c r="I979" i="33"/>
  <c r="H979" i="33"/>
  <c r="G979" i="33"/>
  <c r="F979" i="33"/>
  <c r="E979" i="33"/>
  <c r="D979" i="33"/>
  <c r="C979" i="33"/>
  <c r="B979" i="33"/>
  <c r="P978" i="33"/>
  <c r="O978" i="33"/>
  <c r="N978" i="33"/>
  <c r="M978" i="33"/>
  <c r="L978" i="33"/>
  <c r="K978" i="33"/>
  <c r="J978" i="33"/>
  <c r="I978" i="33"/>
  <c r="H978" i="33"/>
  <c r="G978" i="33"/>
  <c r="F978" i="33"/>
  <c r="E978" i="33"/>
  <c r="D978" i="33"/>
  <c r="C978" i="33"/>
  <c r="B978" i="33"/>
  <c r="P977" i="33"/>
  <c r="O977" i="33"/>
  <c r="N977" i="33"/>
  <c r="M977" i="33"/>
  <c r="L977" i="33"/>
  <c r="K977" i="33"/>
  <c r="J977" i="33"/>
  <c r="I977" i="33"/>
  <c r="H977" i="33"/>
  <c r="G977" i="33"/>
  <c r="F977" i="33"/>
  <c r="E977" i="33"/>
  <c r="D977" i="33"/>
  <c r="C977" i="33"/>
  <c r="B977" i="33"/>
  <c r="P976" i="33"/>
  <c r="O976" i="33"/>
  <c r="N976" i="33"/>
  <c r="M976" i="33"/>
  <c r="L976" i="33"/>
  <c r="K976" i="33"/>
  <c r="J976" i="33"/>
  <c r="I976" i="33"/>
  <c r="H976" i="33"/>
  <c r="G976" i="33"/>
  <c r="F976" i="33"/>
  <c r="E976" i="33"/>
  <c r="D976" i="33"/>
  <c r="C976" i="33"/>
  <c r="B976" i="33"/>
  <c r="P975" i="33"/>
  <c r="O975" i="33"/>
  <c r="N975" i="33"/>
  <c r="M975" i="33"/>
  <c r="L975" i="33"/>
  <c r="K975" i="33"/>
  <c r="J975" i="33"/>
  <c r="I975" i="33"/>
  <c r="H975" i="33"/>
  <c r="G975" i="33"/>
  <c r="F975" i="33"/>
  <c r="E975" i="33"/>
  <c r="D975" i="33"/>
  <c r="C975" i="33"/>
  <c r="B975" i="33"/>
  <c r="P974" i="33"/>
  <c r="O974" i="33"/>
  <c r="N974" i="33"/>
  <c r="M974" i="33"/>
  <c r="L974" i="33"/>
  <c r="K974" i="33"/>
  <c r="J974" i="33"/>
  <c r="I974" i="33"/>
  <c r="H974" i="33"/>
  <c r="G974" i="33"/>
  <c r="F974" i="33"/>
  <c r="E974" i="33"/>
  <c r="D974" i="33"/>
  <c r="C974" i="33"/>
  <c r="B974" i="33"/>
  <c r="P973" i="33"/>
  <c r="O973" i="33"/>
  <c r="N973" i="33"/>
  <c r="M973" i="33"/>
  <c r="L973" i="33"/>
  <c r="K973" i="33"/>
  <c r="J973" i="33"/>
  <c r="I973" i="33"/>
  <c r="H973" i="33"/>
  <c r="G973" i="33"/>
  <c r="F973" i="33"/>
  <c r="E973" i="33"/>
  <c r="D973" i="33"/>
  <c r="C973" i="33"/>
  <c r="B973" i="33"/>
  <c r="P972" i="33"/>
  <c r="O972" i="33"/>
  <c r="N972" i="33"/>
  <c r="M972" i="33"/>
  <c r="L972" i="33"/>
  <c r="K972" i="33"/>
  <c r="J972" i="33"/>
  <c r="I972" i="33"/>
  <c r="H972" i="33"/>
  <c r="G972" i="33"/>
  <c r="F972" i="33"/>
  <c r="E972" i="33"/>
  <c r="D972" i="33"/>
  <c r="C972" i="33"/>
  <c r="B972" i="33"/>
  <c r="P971" i="33"/>
  <c r="O971" i="33"/>
  <c r="N971" i="33"/>
  <c r="M971" i="33"/>
  <c r="L971" i="33"/>
  <c r="K971" i="33"/>
  <c r="J971" i="33"/>
  <c r="I971" i="33"/>
  <c r="H971" i="33"/>
  <c r="G971" i="33"/>
  <c r="F971" i="33"/>
  <c r="E971" i="33"/>
  <c r="D971" i="33"/>
  <c r="C971" i="33"/>
  <c r="B971" i="33"/>
  <c r="P970" i="33"/>
  <c r="O970" i="33"/>
  <c r="N970" i="33"/>
  <c r="M970" i="33"/>
  <c r="L970" i="33"/>
  <c r="K970" i="33"/>
  <c r="J970" i="33"/>
  <c r="I970" i="33"/>
  <c r="H970" i="33"/>
  <c r="G970" i="33"/>
  <c r="F970" i="33"/>
  <c r="E970" i="33"/>
  <c r="D970" i="33"/>
  <c r="C970" i="33"/>
  <c r="B970" i="33"/>
  <c r="P969" i="33"/>
  <c r="O969" i="33"/>
  <c r="N969" i="33"/>
  <c r="M969" i="33"/>
  <c r="L969" i="33"/>
  <c r="K969" i="33"/>
  <c r="J969" i="33"/>
  <c r="I969" i="33"/>
  <c r="H969" i="33"/>
  <c r="G969" i="33"/>
  <c r="F969" i="33"/>
  <c r="E969" i="33"/>
  <c r="D969" i="33"/>
  <c r="C969" i="33"/>
  <c r="B969" i="33"/>
  <c r="P968" i="33"/>
  <c r="O968" i="33"/>
  <c r="N968" i="33"/>
  <c r="M968" i="33"/>
  <c r="L968" i="33"/>
  <c r="K968" i="33"/>
  <c r="J968" i="33"/>
  <c r="I968" i="33"/>
  <c r="H968" i="33"/>
  <c r="G968" i="33"/>
  <c r="F968" i="33"/>
  <c r="E968" i="33"/>
  <c r="D968" i="33"/>
  <c r="C968" i="33"/>
  <c r="B968" i="33"/>
  <c r="P967" i="33"/>
  <c r="O967" i="33"/>
  <c r="N967" i="33"/>
  <c r="M967" i="33"/>
  <c r="L967" i="33"/>
  <c r="K967" i="33"/>
  <c r="J967" i="33"/>
  <c r="I967" i="33"/>
  <c r="H967" i="33"/>
  <c r="G967" i="33"/>
  <c r="F967" i="33"/>
  <c r="E967" i="33"/>
  <c r="D967" i="33"/>
  <c r="C967" i="33"/>
  <c r="B967" i="33"/>
  <c r="P966" i="33"/>
  <c r="O966" i="33"/>
  <c r="N966" i="33"/>
  <c r="M966" i="33"/>
  <c r="L966" i="33"/>
  <c r="K966" i="33"/>
  <c r="J966" i="33"/>
  <c r="I966" i="33"/>
  <c r="H966" i="33"/>
  <c r="G966" i="33"/>
  <c r="F966" i="33"/>
  <c r="E966" i="33"/>
  <c r="D966" i="33"/>
  <c r="C966" i="33"/>
  <c r="B966" i="33"/>
  <c r="P965" i="33"/>
  <c r="O965" i="33"/>
  <c r="N965" i="33"/>
  <c r="M965" i="33"/>
  <c r="L965" i="33"/>
  <c r="K965" i="33"/>
  <c r="J965" i="33"/>
  <c r="I965" i="33"/>
  <c r="H965" i="33"/>
  <c r="G965" i="33"/>
  <c r="F965" i="33"/>
  <c r="E965" i="33"/>
  <c r="D965" i="33"/>
  <c r="C965" i="33"/>
  <c r="B965" i="33"/>
  <c r="P964" i="33"/>
  <c r="O964" i="33"/>
  <c r="N964" i="33"/>
  <c r="M964" i="33"/>
  <c r="L964" i="33"/>
  <c r="K964" i="33"/>
  <c r="J964" i="33"/>
  <c r="I964" i="33"/>
  <c r="H964" i="33"/>
  <c r="G964" i="33"/>
  <c r="F964" i="33"/>
  <c r="E964" i="33"/>
  <c r="D964" i="33"/>
  <c r="C964" i="33"/>
  <c r="B964" i="33"/>
  <c r="P963" i="33"/>
  <c r="O963" i="33"/>
  <c r="N963" i="33"/>
  <c r="M963" i="33"/>
  <c r="L963" i="33"/>
  <c r="K963" i="33"/>
  <c r="J963" i="33"/>
  <c r="I963" i="33"/>
  <c r="H963" i="33"/>
  <c r="G963" i="33"/>
  <c r="F963" i="33"/>
  <c r="E963" i="33"/>
  <c r="D963" i="33"/>
  <c r="C963" i="33"/>
  <c r="B963" i="33"/>
  <c r="P962" i="33"/>
  <c r="O962" i="33"/>
  <c r="N962" i="33"/>
  <c r="M962" i="33"/>
  <c r="L962" i="33"/>
  <c r="K962" i="33"/>
  <c r="J962" i="33"/>
  <c r="I962" i="33"/>
  <c r="H962" i="33"/>
  <c r="G962" i="33"/>
  <c r="F962" i="33"/>
  <c r="E962" i="33"/>
  <c r="D962" i="33"/>
  <c r="C962" i="33"/>
  <c r="B962" i="33"/>
  <c r="P961" i="33"/>
  <c r="O961" i="33"/>
  <c r="N961" i="33"/>
  <c r="M961" i="33"/>
  <c r="L961" i="33"/>
  <c r="K961" i="33"/>
  <c r="J961" i="33"/>
  <c r="I961" i="33"/>
  <c r="H961" i="33"/>
  <c r="G961" i="33"/>
  <c r="F961" i="33"/>
  <c r="E961" i="33"/>
  <c r="D961" i="33"/>
  <c r="C961" i="33"/>
  <c r="B961" i="33"/>
  <c r="P960" i="33"/>
  <c r="O960" i="33"/>
  <c r="N960" i="33"/>
  <c r="M960" i="33"/>
  <c r="L960" i="33"/>
  <c r="K960" i="33"/>
  <c r="J960" i="33"/>
  <c r="I960" i="33"/>
  <c r="H960" i="33"/>
  <c r="G960" i="33"/>
  <c r="F960" i="33"/>
  <c r="E960" i="33"/>
  <c r="D960" i="33"/>
  <c r="C960" i="33"/>
  <c r="B960" i="33"/>
  <c r="P959" i="33"/>
  <c r="O959" i="33"/>
  <c r="N959" i="33"/>
  <c r="M959" i="33"/>
  <c r="L959" i="33"/>
  <c r="K959" i="33"/>
  <c r="J959" i="33"/>
  <c r="I959" i="33"/>
  <c r="H959" i="33"/>
  <c r="G959" i="33"/>
  <c r="F959" i="33"/>
  <c r="E959" i="33"/>
  <c r="D959" i="33"/>
  <c r="C959" i="33"/>
  <c r="B959" i="33"/>
  <c r="P958" i="33"/>
  <c r="O958" i="33"/>
  <c r="N958" i="33"/>
  <c r="M958" i="33"/>
  <c r="L958" i="33"/>
  <c r="K958" i="33"/>
  <c r="J958" i="33"/>
  <c r="I958" i="33"/>
  <c r="H958" i="33"/>
  <c r="G958" i="33"/>
  <c r="F958" i="33"/>
  <c r="E958" i="33"/>
  <c r="D958" i="33"/>
  <c r="C958" i="33"/>
  <c r="B958" i="33"/>
  <c r="P957" i="33"/>
  <c r="O957" i="33"/>
  <c r="N957" i="33"/>
  <c r="M957" i="33"/>
  <c r="L957" i="33"/>
  <c r="K957" i="33"/>
  <c r="J957" i="33"/>
  <c r="I957" i="33"/>
  <c r="H957" i="33"/>
  <c r="G957" i="33"/>
  <c r="F957" i="33"/>
  <c r="E957" i="33"/>
  <c r="D957" i="33"/>
  <c r="C957" i="33"/>
  <c r="B957" i="33"/>
  <c r="P956" i="33"/>
  <c r="O956" i="33"/>
  <c r="N956" i="33"/>
  <c r="M956" i="33"/>
  <c r="L956" i="33"/>
  <c r="K956" i="33"/>
  <c r="J956" i="33"/>
  <c r="I956" i="33"/>
  <c r="H956" i="33"/>
  <c r="G956" i="33"/>
  <c r="F956" i="33"/>
  <c r="E956" i="33"/>
  <c r="D956" i="33"/>
  <c r="C956" i="33"/>
  <c r="B956" i="33"/>
  <c r="P955" i="33"/>
  <c r="O955" i="33"/>
  <c r="N955" i="33"/>
  <c r="M955" i="33"/>
  <c r="L955" i="33"/>
  <c r="K955" i="33"/>
  <c r="J955" i="33"/>
  <c r="I955" i="33"/>
  <c r="H955" i="33"/>
  <c r="G955" i="33"/>
  <c r="F955" i="33"/>
  <c r="E955" i="33"/>
  <c r="D955" i="33"/>
  <c r="C955" i="33"/>
  <c r="B955" i="33"/>
  <c r="P954" i="33"/>
  <c r="O954" i="33"/>
  <c r="N954" i="33"/>
  <c r="M954" i="33"/>
  <c r="L954" i="33"/>
  <c r="K954" i="33"/>
  <c r="J954" i="33"/>
  <c r="I954" i="33"/>
  <c r="H954" i="33"/>
  <c r="G954" i="33"/>
  <c r="F954" i="33"/>
  <c r="E954" i="33"/>
  <c r="D954" i="33"/>
  <c r="C954" i="33"/>
  <c r="B954" i="33"/>
  <c r="P953" i="33"/>
  <c r="O953" i="33"/>
  <c r="N953" i="33"/>
  <c r="M953" i="33"/>
  <c r="L953" i="33"/>
  <c r="K953" i="33"/>
  <c r="J953" i="33"/>
  <c r="I953" i="33"/>
  <c r="H953" i="33"/>
  <c r="G953" i="33"/>
  <c r="F953" i="33"/>
  <c r="E953" i="33"/>
  <c r="D953" i="33"/>
  <c r="C953" i="33"/>
  <c r="B953" i="33"/>
  <c r="P952" i="33"/>
  <c r="O952" i="33"/>
  <c r="N952" i="33"/>
  <c r="M952" i="33"/>
  <c r="L952" i="33"/>
  <c r="K952" i="33"/>
  <c r="J952" i="33"/>
  <c r="I952" i="33"/>
  <c r="H952" i="33"/>
  <c r="G952" i="33"/>
  <c r="F952" i="33"/>
  <c r="E952" i="33"/>
  <c r="D952" i="33"/>
  <c r="C952" i="33"/>
  <c r="B952" i="33"/>
  <c r="P951" i="33"/>
  <c r="O951" i="33"/>
  <c r="N951" i="33"/>
  <c r="M951" i="33"/>
  <c r="L951" i="33"/>
  <c r="K951" i="33"/>
  <c r="J951" i="33"/>
  <c r="I951" i="33"/>
  <c r="H951" i="33"/>
  <c r="G951" i="33"/>
  <c r="F951" i="33"/>
  <c r="E951" i="33"/>
  <c r="D951" i="33"/>
  <c r="C951" i="33"/>
  <c r="B951" i="33"/>
  <c r="P950" i="33"/>
  <c r="O950" i="33"/>
  <c r="N950" i="33"/>
  <c r="M950" i="33"/>
  <c r="L950" i="33"/>
  <c r="K950" i="33"/>
  <c r="J950" i="33"/>
  <c r="I950" i="33"/>
  <c r="H950" i="33"/>
  <c r="G950" i="33"/>
  <c r="F950" i="33"/>
  <c r="E950" i="33"/>
  <c r="D950" i="33"/>
  <c r="C950" i="33"/>
  <c r="B950" i="33"/>
  <c r="P949" i="33"/>
  <c r="O949" i="33"/>
  <c r="N949" i="33"/>
  <c r="M949" i="33"/>
  <c r="L949" i="33"/>
  <c r="K949" i="33"/>
  <c r="J949" i="33"/>
  <c r="I949" i="33"/>
  <c r="H949" i="33"/>
  <c r="G949" i="33"/>
  <c r="F949" i="33"/>
  <c r="E949" i="33"/>
  <c r="D949" i="33"/>
  <c r="C949" i="33"/>
  <c r="B949" i="33"/>
  <c r="P948" i="33"/>
  <c r="O948" i="33"/>
  <c r="N948" i="33"/>
  <c r="M948" i="33"/>
  <c r="L948" i="33"/>
  <c r="K948" i="33"/>
  <c r="J948" i="33"/>
  <c r="I948" i="33"/>
  <c r="H948" i="33"/>
  <c r="G948" i="33"/>
  <c r="F948" i="33"/>
  <c r="E948" i="33"/>
  <c r="D948" i="33"/>
  <c r="C948" i="33"/>
  <c r="B948" i="33"/>
  <c r="P947" i="33"/>
  <c r="O947" i="33"/>
  <c r="N947" i="33"/>
  <c r="M947" i="33"/>
  <c r="L947" i="33"/>
  <c r="K947" i="33"/>
  <c r="J947" i="33"/>
  <c r="I947" i="33"/>
  <c r="H947" i="33"/>
  <c r="G947" i="33"/>
  <c r="F947" i="33"/>
  <c r="E947" i="33"/>
  <c r="D947" i="33"/>
  <c r="C947" i="33"/>
  <c r="B947" i="33"/>
  <c r="P946" i="33"/>
  <c r="O946" i="33"/>
  <c r="N946" i="33"/>
  <c r="M946" i="33"/>
  <c r="L946" i="33"/>
  <c r="K946" i="33"/>
  <c r="J946" i="33"/>
  <c r="I946" i="33"/>
  <c r="H946" i="33"/>
  <c r="G946" i="33"/>
  <c r="F946" i="33"/>
  <c r="E946" i="33"/>
  <c r="D946" i="33"/>
  <c r="C946" i="33"/>
  <c r="B946" i="33"/>
  <c r="P945" i="33"/>
  <c r="O945" i="33"/>
  <c r="N945" i="33"/>
  <c r="M945" i="33"/>
  <c r="L945" i="33"/>
  <c r="K945" i="33"/>
  <c r="J945" i="33"/>
  <c r="I945" i="33"/>
  <c r="H945" i="33"/>
  <c r="G945" i="33"/>
  <c r="F945" i="33"/>
  <c r="E945" i="33"/>
  <c r="D945" i="33"/>
  <c r="C945" i="33"/>
  <c r="B945" i="33"/>
  <c r="P944" i="33"/>
  <c r="O944" i="33"/>
  <c r="N944" i="33"/>
  <c r="M944" i="33"/>
  <c r="L944" i="33"/>
  <c r="K944" i="33"/>
  <c r="J944" i="33"/>
  <c r="I944" i="33"/>
  <c r="H944" i="33"/>
  <c r="G944" i="33"/>
  <c r="F944" i="33"/>
  <c r="E944" i="33"/>
  <c r="D944" i="33"/>
  <c r="C944" i="33"/>
  <c r="B944" i="33"/>
  <c r="P943" i="33"/>
  <c r="O943" i="33"/>
  <c r="N943" i="33"/>
  <c r="M943" i="33"/>
  <c r="L943" i="33"/>
  <c r="K943" i="33"/>
  <c r="J943" i="33"/>
  <c r="I943" i="33"/>
  <c r="H943" i="33"/>
  <c r="G943" i="33"/>
  <c r="F943" i="33"/>
  <c r="E943" i="33"/>
  <c r="D943" i="33"/>
  <c r="C943" i="33"/>
  <c r="B943" i="33"/>
  <c r="P942" i="33"/>
  <c r="O942" i="33"/>
  <c r="N942" i="33"/>
  <c r="M942" i="33"/>
  <c r="L942" i="33"/>
  <c r="K942" i="33"/>
  <c r="J942" i="33"/>
  <c r="I942" i="33"/>
  <c r="H942" i="33"/>
  <c r="G942" i="33"/>
  <c r="F942" i="33"/>
  <c r="E942" i="33"/>
  <c r="D942" i="33"/>
  <c r="C942" i="33"/>
  <c r="B942" i="33"/>
  <c r="P941" i="33"/>
  <c r="O941" i="33"/>
  <c r="N941" i="33"/>
  <c r="M941" i="33"/>
  <c r="L941" i="33"/>
  <c r="K941" i="33"/>
  <c r="J941" i="33"/>
  <c r="I941" i="33"/>
  <c r="H941" i="33"/>
  <c r="G941" i="33"/>
  <c r="F941" i="33"/>
  <c r="E941" i="33"/>
  <c r="D941" i="33"/>
  <c r="C941" i="33"/>
  <c r="B941" i="33"/>
  <c r="P940" i="33"/>
  <c r="O940" i="33"/>
  <c r="N940" i="33"/>
  <c r="M940" i="33"/>
  <c r="L940" i="33"/>
  <c r="K940" i="33"/>
  <c r="J940" i="33"/>
  <c r="I940" i="33"/>
  <c r="H940" i="33"/>
  <c r="G940" i="33"/>
  <c r="F940" i="33"/>
  <c r="E940" i="33"/>
  <c r="D940" i="33"/>
  <c r="C940" i="33"/>
  <c r="B940" i="33"/>
  <c r="P939" i="33"/>
  <c r="O939" i="33"/>
  <c r="N939" i="33"/>
  <c r="M939" i="33"/>
  <c r="L939" i="33"/>
  <c r="K939" i="33"/>
  <c r="J939" i="33"/>
  <c r="I939" i="33"/>
  <c r="H939" i="33"/>
  <c r="G939" i="33"/>
  <c r="F939" i="33"/>
  <c r="E939" i="33"/>
  <c r="D939" i="33"/>
  <c r="C939" i="33"/>
  <c r="B939" i="33"/>
  <c r="P938" i="33"/>
  <c r="O938" i="33"/>
  <c r="N938" i="33"/>
  <c r="M938" i="33"/>
  <c r="L938" i="33"/>
  <c r="K938" i="33"/>
  <c r="J938" i="33"/>
  <c r="I938" i="33"/>
  <c r="H938" i="33"/>
  <c r="G938" i="33"/>
  <c r="F938" i="33"/>
  <c r="E938" i="33"/>
  <c r="D938" i="33"/>
  <c r="C938" i="33"/>
  <c r="B938" i="33"/>
  <c r="P937" i="33"/>
  <c r="O937" i="33"/>
  <c r="N937" i="33"/>
  <c r="M937" i="33"/>
  <c r="L937" i="33"/>
  <c r="K937" i="33"/>
  <c r="J937" i="33"/>
  <c r="I937" i="33"/>
  <c r="H937" i="33"/>
  <c r="G937" i="33"/>
  <c r="F937" i="33"/>
  <c r="E937" i="33"/>
  <c r="D937" i="33"/>
  <c r="C937" i="33"/>
  <c r="B937" i="33"/>
  <c r="P936" i="33"/>
  <c r="O936" i="33"/>
  <c r="N936" i="33"/>
  <c r="M936" i="33"/>
  <c r="L936" i="33"/>
  <c r="K936" i="33"/>
  <c r="J936" i="33"/>
  <c r="I936" i="33"/>
  <c r="H936" i="33"/>
  <c r="G936" i="33"/>
  <c r="F936" i="33"/>
  <c r="E936" i="33"/>
  <c r="D936" i="33"/>
  <c r="C936" i="33"/>
  <c r="B936" i="33"/>
  <c r="P935" i="33"/>
  <c r="O935" i="33"/>
  <c r="N935" i="33"/>
  <c r="M935" i="33"/>
  <c r="L935" i="33"/>
  <c r="K935" i="33"/>
  <c r="J935" i="33"/>
  <c r="I935" i="33"/>
  <c r="H935" i="33"/>
  <c r="G935" i="33"/>
  <c r="F935" i="33"/>
  <c r="E935" i="33"/>
  <c r="D935" i="33"/>
  <c r="C935" i="33"/>
  <c r="B935" i="33"/>
  <c r="P934" i="33"/>
  <c r="O934" i="33"/>
  <c r="N934" i="33"/>
  <c r="M934" i="33"/>
  <c r="L934" i="33"/>
  <c r="K934" i="33"/>
  <c r="J934" i="33"/>
  <c r="I934" i="33"/>
  <c r="H934" i="33"/>
  <c r="G934" i="33"/>
  <c r="F934" i="33"/>
  <c r="E934" i="33"/>
  <c r="D934" i="33"/>
  <c r="C934" i="33"/>
  <c r="B934" i="33"/>
  <c r="P933" i="33"/>
  <c r="O933" i="33"/>
  <c r="N933" i="33"/>
  <c r="M933" i="33"/>
  <c r="L933" i="33"/>
  <c r="K933" i="33"/>
  <c r="J933" i="33"/>
  <c r="I933" i="33"/>
  <c r="H933" i="33"/>
  <c r="G933" i="33"/>
  <c r="F933" i="33"/>
  <c r="E933" i="33"/>
  <c r="D933" i="33"/>
  <c r="C933" i="33"/>
  <c r="B933" i="33"/>
  <c r="P932" i="33"/>
  <c r="O932" i="33"/>
  <c r="N932" i="33"/>
  <c r="M932" i="33"/>
  <c r="L932" i="33"/>
  <c r="K932" i="33"/>
  <c r="J932" i="33"/>
  <c r="I932" i="33"/>
  <c r="H932" i="33"/>
  <c r="G932" i="33"/>
  <c r="F932" i="33"/>
  <c r="E932" i="33"/>
  <c r="D932" i="33"/>
  <c r="C932" i="33"/>
  <c r="B932" i="33"/>
  <c r="P931" i="33"/>
  <c r="O931" i="33"/>
  <c r="N931" i="33"/>
  <c r="M931" i="33"/>
  <c r="L931" i="33"/>
  <c r="K931" i="33"/>
  <c r="J931" i="33"/>
  <c r="I931" i="33"/>
  <c r="H931" i="33"/>
  <c r="G931" i="33"/>
  <c r="F931" i="33"/>
  <c r="E931" i="33"/>
  <c r="D931" i="33"/>
  <c r="C931" i="33"/>
  <c r="B931" i="33"/>
  <c r="P930" i="33"/>
  <c r="O930" i="33"/>
  <c r="N930" i="33"/>
  <c r="M930" i="33"/>
  <c r="L930" i="33"/>
  <c r="K930" i="33"/>
  <c r="J930" i="33"/>
  <c r="I930" i="33"/>
  <c r="H930" i="33"/>
  <c r="G930" i="33"/>
  <c r="F930" i="33"/>
  <c r="E930" i="33"/>
  <c r="D930" i="33"/>
  <c r="C930" i="33"/>
  <c r="B930" i="33"/>
  <c r="P929" i="33"/>
  <c r="O929" i="33"/>
  <c r="N929" i="33"/>
  <c r="M929" i="33"/>
  <c r="L929" i="33"/>
  <c r="K929" i="33"/>
  <c r="J929" i="33"/>
  <c r="I929" i="33"/>
  <c r="H929" i="33"/>
  <c r="G929" i="33"/>
  <c r="F929" i="33"/>
  <c r="E929" i="33"/>
  <c r="D929" i="33"/>
  <c r="C929" i="33"/>
  <c r="B929" i="33"/>
  <c r="P928" i="33"/>
  <c r="O928" i="33"/>
  <c r="N928" i="33"/>
  <c r="M928" i="33"/>
  <c r="L928" i="33"/>
  <c r="K928" i="33"/>
  <c r="J928" i="33"/>
  <c r="I928" i="33"/>
  <c r="H928" i="33"/>
  <c r="G928" i="33"/>
  <c r="F928" i="33"/>
  <c r="E928" i="33"/>
  <c r="D928" i="33"/>
  <c r="C928" i="33"/>
  <c r="B928" i="33"/>
  <c r="P927" i="33"/>
  <c r="O927" i="33"/>
  <c r="N927" i="33"/>
  <c r="M927" i="33"/>
  <c r="L927" i="33"/>
  <c r="K927" i="33"/>
  <c r="J927" i="33"/>
  <c r="I927" i="33"/>
  <c r="H927" i="33"/>
  <c r="G927" i="33"/>
  <c r="F927" i="33"/>
  <c r="E927" i="33"/>
  <c r="D927" i="33"/>
  <c r="C927" i="33"/>
  <c r="B927" i="33"/>
  <c r="P926" i="33"/>
  <c r="O926" i="33"/>
  <c r="N926" i="33"/>
  <c r="M926" i="33"/>
  <c r="L926" i="33"/>
  <c r="K926" i="33"/>
  <c r="J926" i="33"/>
  <c r="I926" i="33"/>
  <c r="H926" i="33"/>
  <c r="G926" i="33"/>
  <c r="F926" i="33"/>
  <c r="E926" i="33"/>
  <c r="D926" i="33"/>
  <c r="C926" i="33"/>
  <c r="B926" i="33"/>
  <c r="P925" i="33"/>
  <c r="O925" i="33"/>
  <c r="N925" i="33"/>
  <c r="M925" i="33"/>
  <c r="L925" i="33"/>
  <c r="K925" i="33"/>
  <c r="J925" i="33"/>
  <c r="I925" i="33"/>
  <c r="H925" i="33"/>
  <c r="G925" i="33"/>
  <c r="F925" i="33"/>
  <c r="E925" i="33"/>
  <c r="D925" i="33"/>
  <c r="C925" i="33"/>
  <c r="B925" i="33"/>
  <c r="P924" i="33"/>
  <c r="O924" i="33"/>
  <c r="N924" i="33"/>
  <c r="M924" i="33"/>
  <c r="L924" i="33"/>
  <c r="K924" i="33"/>
  <c r="J924" i="33"/>
  <c r="I924" i="33"/>
  <c r="H924" i="33"/>
  <c r="G924" i="33"/>
  <c r="F924" i="33"/>
  <c r="E924" i="33"/>
  <c r="D924" i="33"/>
  <c r="C924" i="33"/>
  <c r="B924" i="33"/>
  <c r="P923" i="33"/>
  <c r="O923" i="33"/>
  <c r="N923" i="33"/>
  <c r="M923" i="33"/>
  <c r="L923" i="33"/>
  <c r="K923" i="33"/>
  <c r="J923" i="33"/>
  <c r="I923" i="33"/>
  <c r="H923" i="33"/>
  <c r="G923" i="33"/>
  <c r="F923" i="33"/>
  <c r="E923" i="33"/>
  <c r="D923" i="33"/>
  <c r="C923" i="33"/>
  <c r="B923" i="33"/>
  <c r="P922" i="33"/>
  <c r="O922" i="33"/>
  <c r="N922" i="33"/>
  <c r="M922" i="33"/>
  <c r="L922" i="33"/>
  <c r="K922" i="33"/>
  <c r="J922" i="33"/>
  <c r="I922" i="33"/>
  <c r="H922" i="33"/>
  <c r="G922" i="33"/>
  <c r="F922" i="33"/>
  <c r="E922" i="33"/>
  <c r="D922" i="33"/>
  <c r="C922" i="33"/>
  <c r="B922" i="33"/>
  <c r="P921" i="33"/>
  <c r="O921" i="33"/>
  <c r="N921" i="33"/>
  <c r="M921" i="33"/>
  <c r="L921" i="33"/>
  <c r="K921" i="33"/>
  <c r="J921" i="33"/>
  <c r="I921" i="33"/>
  <c r="H921" i="33"/>
  <c r="G921" i="33"/>
  <c r="F921" i="33"/>
  <c r="E921" i="33"/>
  <c r="D921" i="33"/>
  <c r="C921" i="33"/>
  <c r="B921" i="33"/>
  <c r="P920" i="33"/>
  <c r="O920" i="33"/>
  <c r="N920" i="33"/>
  <c r="M920" i="33"/>
  <c r="L920" i="33"/>
  <c r="K920" i="33"/>
  <c r="J920" i="33"/>
  <c r="I920" i="33"/>
  <c r="H920" i="33"/>
  <c r="G920" i="33"/>
  <c r="F920" i="33"/>
  <c r="E920" i="33"/>
  <c r="D920" i="33"/>
  <c r="C920" i="33"/>
  <c r="B920" i="33"/>
  <c r="P919" i="33"/>
  <c r="O919" i="33"/>
  <c r="N919" i="33"/>
  <c r="M919" i="33"/>
  <c r="L919" i="33"/>
  <c r="K919" i="33"/>
  <c r="J919" i="33"/>
  <c r="I919" i="33"/>
  <c r="H919" i="33"/>
  <c r="G919" i="33"/>
  <c r="F919" i="33"/>
  <c r="E919" i="33"/>
  <c r="D919" i="33"/>
  <c r="C919" i="33"/>
  <c r="B919" i="33"/>
  <c r="P918" i="33"/>
  <c r="O918" i="33"/>
  <c r="N918" i="33"/>
  <c r="M918" i="33"/>
  <c r="L918" i="33"/>
  <c r="K918" i="33"/>
  <c r="J918" i="33"/>
  <c r="I918" i="33"/>
  <c r="H918" i="33"/>
  <c r="G918" i="33"/>
  <c r="F918" i="33"/>
  <c r="E918" i="33"/>
  <c r="D918" i="33"/>
  <c r="C918" i="33"/>
  <c r="B918" i="33"/>
  <c r="P917" i="33"/>
  <c r="O917" i="33"/>
  <c r="N917" i="33"/>
  <c r="M917" i="33"/>
  <c r="L917" i="33"/>
  <c r="K917" i="33"/>
  <c r="J917" i="33"/>
  <c r="I917" i="33"/>
  <c r="H917" i="33"/>
  <c r="G917" i="33"/>
  <c r="F917" i="33"/>
  <c r="E917" i="33"/>
  <c r="D917" i="33"/>
  <c r="C917" i="33"/>
  <c r="B917" i="33"/>
  <c r="P916" i="33"/>
  <c r="O916" i="33"/>
  <c r="N916" i="33"/>
  <c r="M916" i="33"/>
  <c r="L916" i="33"/>
  <c r="K916" i="33"/>
  <c r="J916" i="33"/>
  <c r="I916" i="33"/>
  <c r="H916" i="33"/>
  <c r="G916" i="33"/>
  <c r="F916" i="33"/>
  <c r="E916" i="33"/>
  <c r="D916" i="33"/>
  <c r="C916" i="33"/>
  <c r="B916" i="33"/>
  <c r="P915" i="33"/>
  <c r="O915" i="33"/>
  <c r="N915" i="33"/>
  <c r="M915" i="33"/>
  <c r="L915" i="33"/>
  <c r="K915" i="33"/>
  <c r="J915" i="33"/>
  <c r="I915" i="33"/>
  <c r="H915" i="33"/>
  <c r="G915" i="33"/>
  <c r="F915" i="33"/>
  <c r="E915" i="33"/>
  <c r="D915" i="33"/>
  <c r="C915" i="33"/>
  <c r="B915" i="33"/>
  <c r="P914" i="33"/>
  <c r="O914" i="33"/>
  <c r="N914" i="33"/>
  <c r="M914" i="33"/>
  <c r="L914" i="33"/>
  <c r="K914" i="33"/>
  <c r="J914" i="33"/>
  <c r="I914" i="33"/>
  <c r="H914" i="33"/>
  <c r="G914" i="33"/>
  <c r="F914" i="33"/>
  <c r="E914" i="33"/>
  <c r="D914" i="33"/>
  <c r="C914" i="33"/>
  <c r="B914" i="33"/>
  <c r="P913" i="33"/>
  <c r="O913" i="33"/>
  <c r="N913" i="33"/>
  <c r="M913" i="33"/>
  <c r="L913" i="33"/>
  <c r="K913" i="33"/>
  <c r="J913" i="33"/>
  <c r="I913" i="33"/>
  <c r="H913" i="33"/>
  <c r="G913" i="33"/>
  <c r="F913" i="33"/>
  <c r="E913" i="33"/>
  <c r="D913" i="33"/>
  <c r="C913" i="33"/>
  <c r="B913" i="33"/>
  <c r="P912" i="33"/>
  <c r="O912" i="33"/>
  <c r="N912" i="33"/>
  <c r="M912" i="33"/>
  <c r="L912" i="33"/>
  <c r="K912" i="33"/>
  <c r="J912" i="33"/>
  <c r="I912" i="33"/>
  <c r="H912" i="33"/>
  <c r="G912" i="33"/>
  <c r="F912" i="33"/>
  <c r="E912" i="33"/>
  <c r="D912" i="33"/>
  <c r="C912" i="33"/>
  <c r="B912" i="33"/>
  <c r="P911" i="33"/>
  <c r="O911" i="33"/>
  <c r="N911" i="33"/>
  <c r="M911" i="33"/>
  <c r="L911" i="33"/>
  <c r="K911" i="33"/>
  <c r="J911" i="33"/>
  <c r="I911" i="33"/>
  <c r="H911" i="33"/>
  <c r="G911" i="33"/>
  <c r="F911" i="33"/>
  <c r="E911" i="33"/>
  <c r="D911" i="33"/>
  <c r="C911" i="33"/>
  <c r="B911" i="33"/>
  <c r="P910" i="33"/>
  <c r="O910" i="33"/>
  <c r="N910" i="33"/>
  <c r="M910" i="33"/>
  <c r="L910" i="33"/>
  <c r="K910" i="33"/>
  <c r="J910" i="33"/>
  <c r="I910" i="33"/>
  <c r="H910" i="33"/>
  <c r="G910" i="33"/>
  <c r="F910" i="33"/>
  <c r="E910" i="33"/>
  <c r="D910" i="33"/>
  <c r="C910" i="33"/>
  <c r="B910" i="33"/>
  <c r="P909" i="33"/>
  <c r="O909" i="33"/>
  <c r="N909" i="33"/>
  <c r="M909" i="33"/>
  <c r="L909" i="33"/>
  <c r="K909" i="33"/>
  <c r="J909" i="33"/>
  <c r="I909" i="33"/>
  <c r="H909" i="33"/>
  <c r="G909" i="33"/>
  <c r="F909" i="33"/>
  <c r="E909" i="33"/>
  <c r="D909" i="33"/>
  <c r="C909" i="33"/>
  <c r="B909" i="33"/>
  <c r="P908" i="33"/>
  <c r="O908" i="33"/>
  <c r="N908" i="33"/>
  <c r="M908" i="33"/>
  <c r="L908" i="33"/>
  <c r="K908" i="33"/>
  <c r="J908" i="33"/>
  <c r="I908" i="33"/>
  <c r="H908" i="33"/>
  <c r="G908" i="33"/>
  <c r="F908" i="33"/>
  <c r="E908" i="33"/>
  <c r="D908" i="33"/>
  <c r="C908" i="33"/>
  <c r="B908" i="33"/>
  <c r="P907" i="33"/>
  <c r="O907" i="33"/>
  <c r="N907" i="33"/>
  <c r="M907" i="33"/>
  <c r="L907" i="33"/>
  <c r="K907" i="33"/>
  <c r="J907" i="33"/>
  <c r="I907" i="33"/>
  <c r="H907" i="33"/>
  <c r="G907" i="33"/>
  <c r="F907" i="33"/>
  <c r="E907" i="33"/>
  <c r="D907" i="33"/>
  <c r="C907" i="33"/>
  <c r="B907" i="33"/>
  <c r="P906" i="33"/>
  <c r="O906" i="33"/>
  <c r="N906" i="33"/>
  <c r="M906" i="33"/>
  <c r="L906" i="33"/>
  <c r="K906" i="33"/>
  <c r="J906" i="33"/>
  <c r="I906" i="33"/>
  <c r="H906" i="33"/>
  <c r="G906" i="33"/>
  <c r="F906" i="33"/>
  <c r="E906" i="33"/>
  <c r="D906" i="33"/>
  <c r="C906" i="33"/>
  <c r="B906" i="33"/>
  <c r="P905" i="33"/>
  <c r="O905" i="33"/>
  <c r="N905" i="33"/>
  <c r="M905" i="33"/>
  <c r="L905" i="33"/>
  <c r="K905" i="33"/>
  <c r="J905" i="33"/>
  <c r="I905" i="33"/>
  <c r="H905" i="33"/>
  <c r="G905" i="33"/>
  <c r="F905" i="33"/>
  <c r="E905" i="33"/>
  <c r="D905" i="33"/>
  <c r="C905" i="33"/>
  <c r="B905" i="33"/>
  <c r="P904" i="33"/>
  <c r="O904" i="33"/>
  <c r="N904" i="33"/>
  <c r="M904" i="33"/>
  <c r="L904" i="33"/>
  <c r="K904" i="33"/>
  <c r="J904" i="33"/>
  <c r="I904" i="33"/>
  <c r="H904" i="33"/>
  <c r="G904" i="33"/>
  <c r="F904" i="33"/>
  <c r="E904" i="33"/>
  <c r="D904" i="33"/>
  <c r="C904" i="33"/>
  <c r="B904" i="33"/>
  <c r="P903" i="33"/>
  <c r="O903" i="33"/>
  <c r="N903" i="33"/>
  <c r="M903" i="33"/>
  <c r="L903" i="33"/>
  <c r="K903" i="33"/>
  <c r="J903" i="33"/>
  <c r="I903" i="33"/>
  <c r="H903" i="33"/>
  <c r="G903" i="33"/>
  <c r="F903" i="33"/>
  <c r="E903" i="33"/>
  <c r="D903" i="33"/>
  <c r="C903" i="33"/>
  <c r="B903" i="33"/>
  <c r="P902" i="33"/>
  <c r="O902" i="33"/>
  <c r="N902" i="33"/>
  <c r="M902" i="33"/>
  <c r="L902" i="33"/>
  <c r="K902" i="33"/>
  <c r="J902" i="33"/>
  <c r="I902" i="33"/>
  <c r="H902" i="33"/>
  <c r="G902" i="33"/>
  <c r="F902" i="33"/>
  <c r="E902" i="33"/>
  <c r="D902" i="33"/>
  <c r="C902" i="33"/>
  <c r="B902" i="33"/>
  <c r="P901" i="33"/>
  <c r="O901" i="33"/>
  <c r="N901" i="33"/>
  <c r="M901" i="33"/>
  <c r="L901" i="33"/>
  <c r="K901" i="33"/>
  <c r="J901" i="33"/>
  <c r="I901" i="33"/>
  <c r="H901" i="33"/>
  <c r="G901" i="33"/>
  <c r="F901" i="33"/>
  <c r="E901" i="33"/>
  <c r="D901" i="33"/>
  <c r="C901" i="33"/>
  <c r="B901" i="33"/>
  <c r="P900" i="33"/>
  <c r="O900" i="33"/>
  <c r="N900" i="33"/>
  <c r="M900" i="33"/>
  <c r="L900" i="33"/>
  <c r="K900" i="33"/>
  <c r="J900" i="33"/>
  <c r="I900" i="33"/>
  <c r="H900" i="33"/>
  <c r="G900" i="33"/>
  <c r="F900" i="33"/>
  <c r="E900" i="33"/>
  <c r="D900" i="33"/>
  <c r="C900" i="33"/>
  <c r="B900" i="33"/>
  <c r="P899" i="33"/>
  <c r="O899" i="33"/>
  <c r="N899" i="33"/>
  <c r="M899" i="33"/>
  <c r="L899" i="33"/>
  <c r="K899" i="33"/>
  <c r="J899" i="33"/>
  <c r="I899" i="33"/>
  <c r="H899" i="33"/>
  <c r="G899" i="33"/>
  <c r="F899" i="33"/>
  <c r="E899" i="33"/>
  <c r="D899" i="33"/>
  <c r="C899" i="33"/>
  <c r="B899" i="33"/>
  <c r="P898" i="33"/>
  <c r="O898" i="33"/>
  <c r="N898" i="33"/>
  <c r="M898" i="33"/>
  <c r="L898" i="33"/>
  <c r="K898" i="33"/>
  <c r="J898" i="33"/>
  <c r="I898" i="33"/>
  <c r="H898" i="33"/>
  <c r="G898" i="33"/>
  <c r="F898" i="33"/>
  <c r="E898" i="33"/>
  <c r="D898" i="33"/>
  <c r="C898" i="33"/>
  <c r="B898" i="33"/>
  <c r="P897" i="33"/>
  <c r="O897" i="33"/>
  <c r="N897" i="33"/>
  <c r="M897" i="33"/>
  <c r="L897" i="33"/>
  <c r="K897" i="33"/>
  <c r="J897" i="33"/>
  <c r="I897" i="33"/>
  <c r="H897" i="33"/>
  <c r="G897" i="33"/>
  <c r="F897" i="33"/>
  <c r="E897" i="33"/>
  <c r="D897" i="33"/>
  <c r="C897" i="33"/>
  <c r="B897" i="33"/>
  <c r="P896" i="33"/>
  <c r="O896" i="33"/>
  <c r="N896" i="33"/>
  <c r="M896" i="33"/>
  <c r="L896" i="33"/>
  <c r="K896" i="33"/>
  <c r="J896" i="33"/>
  <c r="I896" i="33"/>
  <c r="H896" i="33"/>
  <c r="G896" i="33"/>
  <c r="F896" i="33"/>
  <c r="E896" i="33"/>
  <c r="D896" i="33"/>
  <c r="C896" i="33"/>
  <c r="B896" i="33"/>
  <c r="P895" i="33"/>
  <c r="O895" i="33"/>
  <c r="N895" i="33"/>
  <c r="M895" i="33"/>
  <c r="L895" i="33"/>
  <c r="K895" i="33"/>
  <c r="J895" i="33"/>
  <c r="I895" i="33"/>
  <c r="H895" i="33"/>
  <c r="G895" i="33"/>
  <c r="F895" i="33"/>
  <c r="E895" i="33"/>
  <c r="D895" i="33"/>
  <c r="C895" i="33"/>
  <c r="B895" i="33"/>
  <c r="P894" i="33"/>
  <c r="O894" i="33"/>
  <c r="N894" i="33"/>
  <c r="M894" i="33"/>
  <c r="L894" i="33"/>
  <c r="K894" i="33"/>
  <c r="J894" i="33"/>
  <c r="I894" i="33"/>
  <c r="H894" i="33"/>
  <c r="G894" i="33"/>
  <c r="F894" i="33"/>
  <c r="E894" i="33"/>
  <c r="D894" i="33"/>
  <c r="C894" i="33"/>
  <c r="B894" i="33"/>
  <c r="P893" i="33"/>
  <c r="O893" i="33"/>
  <c r="N893" i="33"/>
  <c r="M893" i="33"/>
  <c r="L893" i="33"/>
  <c r="K893" i="33"/>
  <c r="J893" i="33"/>
  <c r="I893" i="33"/>
  <c r="H893" i="33"/>
  <c r="G893" i="33"/>
  <c r="F893" i="33"/>
  <c r="E893" i="33"/>
  <c r="D893" i="33"/>
  <c r="C893" i="33"/>
  <c r="B893" i="33"/>
  <c r="P892" i="33"/>
  <c r="O892" i="33"/>
  <c r="N892" i="33"/>
  <c r="M892" i="33"/>
  <c r="L892" i="33"/>
  <c r="K892" i="33"/>
  <c r="J892" i="33"/>
  <c r="I892" i="33"/>
  <c r="H892" i="33"/>
  <c r="G892" i="33"/>
  <c r="F892" i="33"/>
  <c r="E892" i="33"/>
  <c r="D892" i="33"/>
  <c r="C892" i="33"/>
  <c r="B892" i="33"/>
  <c r="P891" i="33"/>
  <c r="O891" i="33"/>
  <c r="N891" i="33"/>
  <c r="M891" i="33"/>
  <c r="L891" i="33"/>
  <c r="K891" i="33"/>
  <c r="J891" i="33"/>
  <c r="I891" i="33"/>
  <c r="H891" i="33"/>
  <c r="G891" i="33"/>
  <c r="F891" i="33"/>
  <c r="E891" i="33"/>
  <c r="D891" i="33"/>
  <c r="C891" i="33"/>
  <c r="B891" i="33"/>
  <c r="P890" i="33"/>
  <c r="O890" i="33"/>
  <c r="N890" i="33"/>
  <c r="M890" i="33"/>
  <c r="L890" i="33"/>
  <c r="K890" i="33"/>
  <c r="J890" i="33"/>
  <c r="I890" i="33"/>
  <c r="H890" i="33"/>
  <c r="G890" i="33"/>
  <c r="F890" i="33"/>
  <c r="E890" i="33"/>
  <c r="D890" i="33"/>
  <c r="C890" i="33"/>
  <c r="B890" i="33"/>
  <c r="P889" i="33"/>
  <c r="O889" i="33"/>
  <c r="N889" i="33"/>
  <c r="M889" i="33"/>
  <c r="L889" i="33"/>
  <c r="K889" i="33"/>
  <c r="J889" i="33"/>
  <c r="I889" i="33"/>
  <c r="H889" i="33"/>
  <c r="G889" i="33"/>
  <c r="F889" i="33"/>
  <c r="E889" i="33"/>
  <c r="D889" i="33"/>
  <c r="C889" i="33"/>
  <c r="B889" i="33"/>
  <c r="P888" i="33"/>
  <c r="O888" i="33"/>
  <c r="N888" i="33"/>
  <c r="M888" i="33"/>
  <c r="L888" i="33"/>
  <c r="K888" i="33"/>
  <c r="J888" i="33"/>
  <c r="I888" i="33"/>
  <c r="H888" i="33"/>
  <c r="G888" i="33"/>
  <c r="F888" i="33"/>
  <c r="E888" i="33"/>
  <c r="D888" i="33"/>
  <c r="C888" i="33"/>
  <c r="B888" i="33"/>
  <c r="P887" i="33"/>
  <c r="O887" i="33"/>
  <c r="N887" i="33"/>
  <c r="M887" i="33"/>
  <c r="L887" i="33"/>
  <c r="K887" i="33"/>
  <c r="J887" i="33"/>
  <c r="I887" i="33"/>
  <c r="H887" i="33"/>
  <c r="G887" i="33"/>
  <c r="F887" i="33"/>
  <c r="E887" i="33"/>
  <c r="D887" i="33"/>
  <c r="C887" i="33"/>
  <c r="B887" i="33"/>
  <c r="P886" i="33"/>
  <c r="O886" i="33"/>
  <c r="N886" i="33"/>
  <c r="M886" i="33"/>
  <c r="L886" i="33"/>
  <c r="K886" i="33"/>
  <c r="J886" i="33"/>
  <c r="I886" i="33"/>
  <c r="H886" i="33"/>
  <c r="G886" i="33"/>
  <c r="F886" i="33"/>
  <c r="E886" i="33"/>
  <c r="D886" i="33"/>
  <c r="C886" i="33"/>
  <c r="B886" i="33"/>
  <c r="P885" i="33"/>
  <c r="O885" i="33"/>
  <c r="N885" i="33"/>
  <c r="M885" i="33"/>
  <c r="L885" i="33"/>
  <c r="K885" i="33"/>
  <c r="J885" i="33"/>
  <c r="I885" i="33"/>
  <c r="H885" i="33"/>
  <c r="G885" i="33"/>
  <c r="F885" i="33"/>
  <c r="E885" i="33"/>
  <c r="D885" i="33"/>
  <c r="C885" i="33"/>
  <c r="B885" i="33"/>
  <c r="P884" i="33"/>
  <c r="O884" i="33"/>
  <c r="N884" i="33"/>
  <c r="M884" i="33"/>
  <c r="L884" i="33"/>
  <c r="K884" i="33"/>
  <c r="J884" i="33"/>
  <c r="I884" i="33"/>
  <c r="H884" i="33"/>
  <c r="G884" i="33"/>
  <c r="F884" i="33"/>
  <c r="E884" i="33"/>
  <c r="D884" i="33"/>
  <c r="C884" i="33"/>
  <c r="B884" i="33"/>
  <c r="P883" i="33"/>
  <c r="O883" i="33"/>
  <c r="N883" i="33"/>
  <c r="M883" i="33"/>
  <c r="L883" i="33"/>
  <c r="K883" i="33"/>
  <c r="J883" i="33"/>
  <c r="I883" i="33"/>
  <c r="H883" i="33"/>
  <c r="G883" i="33"/>
  <c r="F883" i="33"/>
  <c r="E883" i="33"/>
  <c r="D883" i="33"/>
  <c r="C883" i="33"/>
  <c r="B883" i="33"/>
  <c r="P882" i="33"/>
  <c r="O882" i="33"/>
  <c r="N882" i="33"/>
  <c r="M882" i="33"/>
  <c r="L882" i="33"/>
  <c r="K882" i="33"/>
  <c r="J882" i="33"/>
  <c r="I882" i="33"/>
  <c r="H882" i="33"/>
  <c r="G882" i="33"/>
  <c r="F882" i="33"/>
  <c r="E882" i="33"/>
  <c r="D882" i="33"/>
  <c r="C882" i="33"/>
  <c r="B882" i="33"/>
  <c r="P881" i="33"/>
  <c r="O881" i="33"/>
  <c r="N881" i="33"/>
  <c r="M881" i="33"/>
  <c r="L881" i="33"/>
  <c r="K881" i="33"/>
  <c r="J881" i="33"/>
  <c r="I881" i="33"/>
  <c r="H881" i="33"/>
  <c r="G881" i="33"/>
  <c r="F881" i="33"/>
  <c r="E881" i="33"/>
  <c r="D881" i="33"/>
  <c r="C881" i="33"/>
  <c r="B881" i="33"/>
  <c r="P880" i="33"/>
  <c r="O880" i="33"/>
  <c r="N880" i="33"/>
  <c r="M880" i="33"/>
  <c r="L880" i="33"/>
  <c r="K880" i="33"/>
  <c r="J880" i="33"/>
  <c r="I880" i="33"/>
  <c r="H880" i="33"/>
  <c r="G880" i="33"/>
  <c r="F880" i="33"/>
  <c r="E880" i="33"/>
  <c r="D880" i="33"/>
  <c r="C880" i="33"/>
  <c r="B880" i="33"/>
  <c r="P879" i="33"/>
  <c r="O879" i="33"/>
  <c r="N879" i="33"/>
  <c r="M879" i="33"/>
  <c r="L879" i="33"/>
  <c r="K879" i="33"/>
  <c r="J879" i="33"/>
  <c r="I879" i="33"/>
  <c r="H879" i="33"/>
  <c r="G879" i="33"/>
  <c r="F879" i="33"/>
  <c r="E879" i="33"/>
  <c r="D879" i="33"/>
  <c r="C879" i="33"/>
  <c r="B879" i="33"/>
  <c r="P878" i="33"/>
  <c r="O878" i="33"/>
  <c r="N878" i="33"/>
  <c r="M878" i="33"/>
  <c r="L878" i="33"/>
  <c r="K878" i="33"/>
  <c r="J878" i="33"/>
  <c r="I878" i="33"/>
  <c r="H878" i="33"/>
  <c r="G878" i="33"/>
  <c r="F878" i="33"/>
  <c r="E878" i="33"/>
  <c r="D878" i="33"/>
  <c r="C878" i="33"/>
  <c r="B878" i="33"/>
  <c r="P877" i="33"/>
  <c r="O877" i="33"/>
  <c r="N877" i="33"/>
  <c r="M877" i="33"/>
  <c r="L877" i="33"/>
  <c r="K877" i="33"/>
  <c r="J877" i="33"/>
  <c r="I877" i="33"/>
  <c r="H877" i="33"/>
  <c r="G877" i="33"/>
  <c r="F877" i="33"/>
  <c r="E877" i="33"/>
  <c r="D877" i="33"/>
  <c r="C877" i="33"/>
  <c r="B877" i="33"/>
  <c r="P876" i="33"/>
  <c r="O876" i="33"/>
  <c r="N876" i="33"/>
  <c r="M876" i="33"/>
  <c r="L876" i="33"/>
  <c r="K876" i="33"/>
  <c r="J876" i="33"/>
  <c r="I876" i="33"/>
  <c r="H876" i="33"/>
  <c r="G876" i="33"/>
  <c r="F876" i="33"/>
  <c r="E876" i="33"/>
  <c r="D876" i="33"/>
  <c r="C876" i="33"/>
  <c r="B876" i="33"/>
  <c r="P875" i="33"/>
  <c r="O875" i="33"/>
  <c r="N875" i="33"/>
  <c r="M875" i="33"/>
  <c r="L875" i="33"/>
  <c r="K875" i="33"/>
  <c r="J875" i="33"/>
  <c r="I875" i="33"/>
  <c r="H875" i="33"/>
  <c r="G875" i="33"/>
  <c r="F875" i="33"/>
  <c r="E875" i="33"/>
  <c r="D875" i="33"/>
  <c r="C875" i="33"/>
  <c r="B875" i="33"/>
  <c r="P874" i="33"/>
  <c r="O874" i="33"/>
  <c r="N874" i="33"/>
  <c r="M874" i="33"/>
  <c r="L874" i="33"/>
  <c r="K874" i="33"/>
  <c r="J874" i="33"/>
  <c r="I874" i="33"/>
  <c r="H874" i="33"/>
  <c r="G874" i="33"/>
  <c r="F874" i="33"/>
  <c r="E874" i="33"/>
  <c r="D874" i="33"/>
  <c r="C874" i="33"/>
  <c r="B874" i="33"/>
  <c r="P873" i="33"/>
  <c r="O873" i="33"/>
  <c r="N873" i="33"/>
  <c r="M873" i="33"/>
  <c r="L873" i="33"/>
  <c r="K873" i="33"/>
  <c r="J873" i="33"/>
  <c r="I873" i="33"/>
  <c r="H873" i="33"/>
  <c r="G873" i="33"/>
  <c r="F873" i="33"/>
  <c r="E873" i="33"/>
  <c r="D873" i="33"/>
  <c r="C873" i="33"/>
  <c r="B873" i="33"/>
  <c r="P872" i="33"/>
  <c r="O872" i="33"/>
  <c r="N872" i="33"/>
  <c r="M872" i="33"/>
  <c r="L872" i="33"/>
  <c r="K872" i="33"/>
  <c r="J872" i="33"/>
  <c r="I872" i="33"/>
  <c r="H872" i="33"/>
  <c r="G872" i="33"/>
  <c r="F872" i="33"/>
  <c r="E872" i="33"/>
  <c r="D872" i="33"/>
  <c r="C872" i="33"/>
  <c r="B872" i="33"/>
  <c r="P871" i="33"/>
  <c r="O871" i="33"/>
  <c r="N871" i="33"/>
  <c r="M871" i="33"/>
  <c r="L871" i="33"/>
  <c r="K871" i="33"/>
  <c r="J871" i="33"/>
  <c r="I871" i="33"/>
  <c r="H871" i="33"/>
  <c r="G871" i="33"/>
  <c r="F871" i="33"/>
  <c r="E871" i="33"/>
  <c r="D871" i="33"/>
  <c r="C871" i="33"/>
  <c r="B871" i="33"/>
  <c r="P870" i="33"/>
  <c r="O870" i="33"/>
  <c r="N870" i="33"/>
  <c r="M870" i="33"/>
  <c r="L870" i="33"/>
  <c r="K870" i="33"/>
  <c r="J870" i="33"/>
  <c r="I870" i="33"/>
  <c r="H870" i="33"/>
  <c r="G870" i="33"/>
  <c r="F870" i="33"/>
  <c r="E870" i="33"/>
  <c r="D870" i="33"/>
  <c r="C870" i="33"/>
  <c r="B870" i="33"/>
  <c r="P869" i="33"/>
  <c r="O869" i="33"/>
  <c r="N869" i="33"/>
  <c r="M869" i="33"/>
  <c r="L869" i="33"/>
  <c r="K869" i="33"/>
  <c r="J869" i="33"/>
  <c r="I869" i="33"/>
  <c r="H869" i="33"/>
  <c r="G869" i="33"/>
  <c r="F869" i="33"/>
  <c r="E869" i="33"/>
  <c r="D869" i="33"/>
  <c r="C869" i="33"/>
  <c r="B869" i="33"/>
  <c r="P868" i="33"/>
  <c r="O868" i="33"/>
  <c r="N868" i="33"/>
  <c r="M868" i="33"/>
  <c r="L868" i="33"/>
  <c r="K868" i="33"/>
  <c r="J868" i="33"/>
  <c r="I868" i="33"/>
  <c r="H868" i="33"/>
  <c r="G868" i="33"/>
  <c r="F868" i="33"/>
  <c r="E868" i="33"/>
  <c r="D868" i="33"/>
  <c r="C868" i="33"/>
  <c r="B868" i="33"/>
  <c r="P867" i="33"/>
  <c r="O867" i="33"/>
  <c r="N867" i="33"/>
  <c r="M867" i="33"/>
  <c r="L867" i="33"/>
  <c r="K867" i="33"/>
  <c r="J867" i="33"/>
  <c r="I867" i="33"/>
  <c r="H867" i="33"/>
  <c r="G867" i="33"/>
  <c r="F867" i="33"/>
  <c r="E867" i="33"/>
  <c r="D867" i="33"/>
  <c r="C867" i="33"/>
  <c r="B867" i="33"/>
  <c r="P866" i="33"/>
  <c r="O866" i="33"/>
  <c r="N866" i="33"/>
  <c r="M866" i="33"/>
  <c r="L866" i="33"/>
  <c r="K866" i="33"/>
  <c r="J866" i="33"/>
  <c r="I866" i="33"/>
  <c r="H866" i="33"/>
  <c r="G866" i="33"/>
  <c r="F866" i="33"/>
  <c r="E866" i="33"/>
  <c r="D866" i="33"/>
  <c r="C866" i="33"/>
  <c r="B866" i="33"/>
  <c r="P865" i="33"/>
  <c r="O865" i="33"/>
  <c r="N865" i="33"/>
  <c r="M865" i="33"/>
  <c r="L865" i="33"/>
  <c r="K865" i="33"/>
  <c r="J865" i="33"/>
  <c r="I865" i="33"/>
  <c r="H865" i="33"/>
  <c r="G865" i="33"/>
  <c r="F865" i="33"/>
  <c r="E865" i="33"/>
  <c r="D865" i="33"/>
  <c r="C865" i="33"/>
  <c r="B865" i="33"/>
  <c r="P864" i="33"/>
  <c r="O864" i="33"/>
  <c r="N864" i="33"/>
  <c r="M864" i="33"/>
  <c r="L864" i="33"/>
  <c r="K864" i="33"/>
  <c r="J864" i="33"/>
  <c r="I864" i="33"/>
  <c r="H864" i="33"/>
  <c r="G864" i="33"/>
  <c r="F864" i="33"/>
  <c r="E864" i="33"/>
  <c r="D864" i="33"/>
  <c r="C864" i="33"/>
  <c r="B864" i="33"/>
  <c r="P863" i="33"/>
  <c r="O863" i="33"/>
  <c r="N863" i="33"/>
  <c r="M863" i="33"/>
  <c r="L863" i="33"/>
  <c r="K863" i="33"/>
  <c r="J863" i="33"/>
  <c r="I863" i="33"/>
  <c r="H863" i="33"/>
  <c r="G863" i="33"/>
  <c r="F863" i="33"/>
  <c r="E863" i="33"/>
  <c r="D863" i="33"/>
  <c r="C863" i="33"/>
  <c r="B863" i="33"/>
  <c r="P862" i="33"/>
  <c r="O862" i="33"/>
  <c r="N862" i="33"/>
  <c r="M862" i="33"/>
  <c r="L862" i="33"/>
  <c r="K862" i="33"/>
  <c r="J862" i="33"/>
  <c r="I862" i="33"/>
  <c r="H862" i="33"/>
  <c r="G862" i="33"/>
  <c r="F862" i="33"/>
  <c r="E862" i="33"/>
  <c r="D862" i="33"/>
  <c r="C862" i="33"/>
  <c r="B862" i="33"/>
  <c r="P861" i="33"/>
  <c r="O861" i="33"/>
  <c r="N861" i="33"/>
  <c r="M861" i="33"/>
  <c r="L861" i="33"/>
  <c r="K861" i="33"/>
  <c r="J861" i="33"/>
  <c r="I861" i="33"/>
  <c r="H861" i="33"/>
  <c r="G861" i="33"/>
  <c r="F861" i="33"/>
  <c r="E861" i="33"/>
  <c r="D861" i="33"/>
  <c r="C861" i="33"/>
  <c r="B861" i="33"/>
  <c r="P860" i="33"/>
  <c r="O860" i="33"/>
  <c r="N860" i="33"/>
  <c r="M860" i="33"/>
  <c r="L860" i="33"/>
  <c r="K860" i="33"/>
  <c r="J860" i="33"/>
  <c r="I860" i="33"/>
  <c r="H860" i="33"/>
  <c r="G860" i="33"/>
  <c r="F860" i="33"/>
  <c r="E860" i="33"/>
  <c r="D860" i="33"/>
  <c r="C860" i="33"/>
  <c r="B860" i="33"/>
  <c r="P859" i="33"/>
  <c r="O859" i="33"/>
  <c r="N859" i="33"/>
  <c r="M859" i="33"/>
  <c r="L859" i="33"/>
  <c r="K859" i="33"/>
  <c r="J859" i="33"/>
  <c r="I859" i="33"/>
  <c r="H859" i="33"/>
  <c r="G859" i="33"/>
  <c r="F859" i="33"/>
  <c r="E859" i="33"/>
  <c r="D859" i="33"/>
  <c r="C859" i="33"/>
  <c r="B859" i="33"/>
  <c r="P858" i="33"/>
  <c r="O858" i="33"/>
  <c r="N858" i="33"/>
  <c r="M858" i="33"/>
  <c r="L858" i="33"/>
  <c r="K858" i="33"/>
  <c r="J858" i="33"/>
  <c r="I858" i="33"/>
  <c r="H858" i="33"/>
  <c r="G858" i="33"/>
  <c r="F858" i="33"/>
  <c r="E858" i="33"/>
  <c r="D858" i="33"/>
  <c r="C858" i="33"/>
  <c r="B858" i="33"/>
  <c r="P857" i="33"/>
  <c r="O857" i="33"/>
  <c r="N857" i="33"/>
  <c r="M857" i="33"/>
  <c r="L857" i="33"/>
  <c r="K857" i="33"/>
  <c r="J857" i="33"/>
  <c r="I857" i="33"/>
  <c r="H857" i="33"/>
  <c r="G857" i="33"/>
  <c r="F857" i="33"/>
  <c r="E857" i="33"/>
  <c r="D857" i="33"/>
  <c r="C857" i="33"/>
  <c r="B857" i="33"/>
  <c r="P856" i="33"/>
  <c r="O856" i="33"/>
  <c r="N856" i="33"/>
  <c r="M856" i="33"/>
  <c r="L856" i="33"/>
  <c r="K856" i="33"/>
  <c r="J856" i="33"/>
  <c r="I856" i="33"/>
  <c r="H856" i="33"/>
  <c r="G856" i="33"/>
  <c r="F856" i="33"/>
  <c r="E856" i="33"/>
  <c r="D856" i="33"/>
  <c r="C856" i="33"/>
  <c r="B856" i="33"/>
  <c r="P855" i="33"/>
  <c r="O855" i="33"/>
  <c r="N855" i="33"/>
  <c r="M855" i="33"/>
  <c r="L855" i="33"/>
  <c r="K855" i="33"/>
  <c r="J855" i="33"/>
  <c r="I855" i="33"/>
  <c r="H855" i="33"/>
  <c r="G855" i="33"/>
  <c r="F855" i="33"/>
  <c r="E855" i="33"/>
  <c r="D855" i="33"/>
  <c r="C855" i="33"/>
  <c r="B855" i="33"/>
  <c r="P854" i="33"/>
  <c r="O854" i="33"/>
  <c r="N854" i="33"/>
  <c r="M854" i="33"/>
  <c r="L854" i="33"/>
  <c r="K854" i="33"/>
  <c r="J854" i="33"/>
  <c r="I854" i="33"/>
  <c r="H854" i="33"/>
  <c r="G854" i="33"/>
  <c r="F854" i="33"/>
  <c r="E854" i="33"/>
  <c r="D854" i="33"/>
  <c r="C854" i="33"/>
  <c r="B854" i="33"/>
  <c r="P853" i="33"/>
  <c r="O853" i="33"/>
  <c r="N853" i="33"/>
  <c r="M853" i="33"/>
  <c r="L853" i="33"/>
  <c r="K853" i="33"/>
  <c r="J853" i="33"/>
  <c r="I853" i="33"/>
  <c r="H853" i="33"/>
  <c r="G853" i="33"/>
  <c r="F853" i="33"/>
  <c r="E853" i="33"/>
  <c r="D853" i="33"/>
  <c r="C853" i="33"/>
  <c r="B853" i="33"/>
  <c r="P852" i="33"/>
  <c r="O852" i="33"/>
  <c r="N852" i="33"/>
  <c r="M852" i="33"/>
  <c r="L852" i="33"/>
  <c r="K852" i="33"/>
  <c r="J852" i="33"/>
  <c r="I852" i="33"/>
  <c r="H852" i="33"/>
  <c r="G852" i="33"/>
  <c r="F852" i="33"/>
  <c r="E852" i="33"/>
  <c r="D852" i="33"/>
  <c r="C852" i="33"/>
  <c r="B852" i="33"/>
  <c r="P851" i="33"/>
  <c r="O851" i="33"/>
  <c r="N851" i="33"/>
  <c r="M851" i="33"/>
  <c r="L851" i="33"/>
  <c r="K851" i="33"/>
  <c r="J851" i="33"/>
  <c r="I851" i="33"/>
  <c r="H851" i="33"/>
  <c r="G851" i="33"/>
  <c r="F851" i="33"/>
  <c r="E851" i="33"/>
  <c r="D851" i="33"/>
  <c r="C851" i="33"/>
  <c r="B851" i="33"/>
  <c r="P850" i="33"/>
  <c r="O850" i="33"/>
  <c r="N850" i="33"/>
  <c r="M850" i="33"/>
  <c r="L850" i="33"/>
  <c r="K850" i="33"/>
  <c r="J850" i="33"/>
  <c r="I850" i="33"/>
  <c r="H850" i="33"/>
  <c r="G850" i="33"/>
  <c r="F850" i="33"/>
  <c r="E850" i="33"/>
  <c r="D850" i="33"/>
  <c r="C850" i="33"/>
  <c r="B850" i="33"/>
  <c r="P849" i="33"/>
  <c r="O849" i="33"/>
  <c r="N849" i="33"/>
  <c r="M849" i="33"/>
  <c r="L849" i="33"/>
  <c r="K849" i="33"/>
  <c r="J849" i="33"/>
  <c r="I849" i="33"/>
  <c r="H849" i="33"/>
  <c r="G849" i="33"/>
  <c r="F849" i="33"/>
  <c r="E849" i="33"/>
  <c r="D849" i="33"/>
  <c r="C849" i="33"/>
  <c r="B849" i="33"/>
  <c r="P848" i="33"/>
  <c r="O848" i="33"/>
  <c r="N848" i="33"/>
  <c r="M848" i="33"/>
  <c r="L848" i="33"/>
  <c r="K848" i="33"/>
  <c r="J848" i="33"/>
  <c r="I848" i="33"/>
  <c r="H848" i="33"/>
  <c r="G848" i="33"/>
  <c r="F848" i="33"/>
  <c r="E848" i="33"/>
  <c r="D848" i="33"/>
  <c r="C848" i="33"/>
  <c r="B848" i="33"/>
  <c r="P847" i="33"/>
  <c r="O847" i="33"/>
  <c r="N847" i="33"/>
  <c r="M847" i="33"/>
  <c r="L847" i="33"/>
  <c r="K847" i="33"/>
  <c r="J847" i="33"/>
  <c r="I847" i="33"/>
  <c r="H847" i="33"/>
  <c r="G847" i="33"/>
  <c r="F847" i="33"/>
  <c r="E847" i="33"/>
  <c r="D847" i="33"/>
  <c r="C847" i="33"/>
  <c r="B847" i="33"/>
  <c r="P846" i="33"/>
  <c r="O846" i="33"/>
  <c r="N846" i="33"/>
  <c r="M846" i="33"/>
  <c r="L846" i="33"/>
  <c r="K846" i="33"/>
  <c r="J846" i="33"/>
  <c r="I846" i="33"/>
  <c r="H846" i="33"/>
  <c r="G846" i="33"/>
  <c r="F846" i="33"/>
  <c r="E846" i="33"/>
  <c r="D846" i="33"/>
  <c r="C846" i="33"/>
  <c r="B846" i="33"/>
  <c r="P845" i="33"/>
  <c r="O845" i="33"/>
  <c r="N845" i="33"/>
  <c r="M845" i="33"/>
  <c r="L845" i="33"/>
  <c r="K845" i="33"/>
  <c r="J845" i="33"/>
  <c r="I845" i="33"/>
  <c r="H845" i="33"/>
  <c r="G845" i="33"/>
  <c r="F845" i="33"/>
  <c r="E845" i="33"/>
  <c r="D845" i="33"/>
  <c r="C845" i="33"/>
  <c r="B845" i="33"/>
  <c r="P844" i="33"/>
  <c r="O844" i="33"/>
  <c r="N844" i="33"/>
  <c r="M844" i="33"/>
  <c r="L844" i="33"/>
  <c r="K844" i="33"/>
  <c r="J844" i="33"/>
  <c r="I844" i="33"/>
  <c r="H844" i="33"/>
  <c r="G844" i="33"/>
  <c r="F844" i="33"/>
  <c r="E844" i="33"/>
  <c r="D844" i="33"/>
  <c r="C844" i="33"/>
  <c r="B844" i="33"/>
  <c r="P843" i="33"/>
  <c r="O843" i="33"/>
  <c r="N843" i="33"/>
  <c r="M843" i="33"/>
  <c r="L843" i="33"/>
  <c r="K843" i="33"/>
  <c r="J843" i="33"/>
  <c r="I843" i="33"/>
  <c r="H843" i="33"/>
  <c r="G843" i="33"/>
  <c r="F843" i="33"/>
  <c r="E843" i="33"/>
  <c r="D843" i="33"/>
  <c r="C843" i="33"/>
  <c r="B843" i="33"/>
  <c r="P842" i="33"/>
  <c r="O842" i="33"/>
  <c r="N842" i="33"/>
  <c r="M842" i="33"/>
  <c r="L842" i="33"/>
  <c r="K842" i="33"/>
  <c r="J842" i="33"/>
  <c r="I842" i="33"/>
  <c r="H842" i="33"/>
  <c r="G842" i="33"/>
  <c r="F842" i="33"/>
  <c r="E842" i="33"/>
  <c r="D842" i="33"/>
  <c r="C842" i="33"/>
  <c r="B842" i="33"/>
  <c r="P841" i="33"/>
  <c r="O841" i="33"/>
  <c r="N841" i="33"/>
  <c r="M841" i="33"/>
  <c r="L841" i="33"/>
  <c r="K841" i="33"/>
  <c r="J841" i="33"/>
  <c r="I841" i="33"/>
  <c r="H841" i="33"/>
  <c r="G841" i="33"/>
  <c r="F841" i="33"/>
  <c r="E841" i="33"/>
  <c r="D841" i="33"/>
  <c r="C841" i="33"/>
  <c r="B841" i="33"/>
  <c r="P840" i="33"/>
  <c r="O840" i="33"/>
  <c r="N840" i="33"/>
  <c r="M840" i="33"/>
  <c r="L840" i="33"/>
  <c r="K840" i="33"/>
  <c r="J840" i="33"/>
  <c r="I840" i="33"/>
  <c r="H840" i="33"/>
  <c r="G840" i="33"/>
  <c r="F840" i="33"/>
  <c r="E840" i="33"/>
  <c r="D840" i="33"/>
  <c r="C840" i="33"/>
  <c r="B840" i="33"/>
  <c r="P839" i="33"/>
  <c r="O839" i="33"/>
  <c r="N839" i="33"/>
  <c r="M839" i="33"/>
  <c r="L839" i="33"/>
  <c r="K839" i="33"/>
  <c r="J839" i="33"/>
  <c r="I839" i="33"/>
  <c r="H839" i="33"/>
  <c r="G839" i="33"/>
  <c r="F839" i="33"/>
  <c r="E839" i="33"/>
  <c r="D839" i="33"/>
  <c r="C839" i="33"/>
  <c r="B839" i="33"/>
  <c r="P838" i="33"/>
  <c r="O838" i="33"/>
  <c r="N838" i="33"/>
  <c r="M838" i="33"/>
  <c r="L838" i="33"/>
  <c r="K838" i="33"/>
  <c r="J838" i="33"/>
  <c r="I838" i="33"/>
  <c r="H838" i="33"/>
  <c r="G838" i="33"/>
  <c r="F838" i="33"/>
  <c r="E838" i="33"/>
  <c r="D838" i="33"/>
  <c r="C838" i="33"/>
  <c r="B838" i="33"/>
  <c r="P837" i="33"/>
  <c r="O837" i="33"/>
  <c r="N837" i="33"/>
  <c r="M837" i="33"/>
  <c r="L837" i="33"/>
  <c r="K837" i="33"/>
  <c r="J837" i="33"/>
  <c r="I837" i="33"/>
  <c r="H837" i="33"/>
  <c r="G837" i="33"/>
  <c r="F837" i="33"/>
  <c r="E837" i="33"/>
  <c r="D837" i="33"/>
  <c r="C837" i="33"/>
  <c r="B837" i="33"/>
  <c r="P836" i="33"/>
  <c r="O836" i="33"/>
  <c r="N836" i="33"/>
  <c r="M836" i="33"/>
  <c r="L836" i="33"/>
  <c r="K836" i="33"/>
  <c r="J836" i="33"/>
  <c r="I836" i="33"/>
  <c r="H836" i="33"/>
  <c r="G836" i="33"/>
  <c r="F836" i="33"/>
  <c r="E836" i="33"/>
  <c r="D836" i="33"/>
  <c r="C836" i="33"/>
  <c r="B836" i="33"/>
  <c r="P835" i="33"/>
  <c r="O835" i="33"/>
  <c r="N835" i="33"/>
  <c r="M835" i="33"/>
  <c r="L835" i="33"/>
  <c r="K835" i="33"/>
  <c r="J835" i="33"/>
  <c r="I835" i="33"/>
  <c r="H835" i="33"/>
  <c r="G835" i="33"/>
  <c r="F835" i="33"/>
  <c r="E835" i="33"/>
  <c r="D835" i="33"/>
  <c r="C835" i="33"/>
  <c r="B835" i="33"/>
  <c r="P834" i="33"/>
  <c r="O834" i="33"/>
  <c r="N834" i="33"/>
  <c r="M834" i="33"/>
  <c r="L834" i="33"/>
  <c r="K834" i="33"/>
  <c r="J834" i="33"/>
  <c r="I834" i="33"/>
  <c r="H834" i="33"/>
  <c r="G834" i="33"/>
  <c r="F834" i="33"/>
  <c r="E834" i="33"/>
  <c r="D834" i="33"/>
  <c r="C834" i="33"/>
  <c r="B834" i="33"/>
  <c r="P833" i="33"/>
  <c r="O833" i="33"/>
  <c r="N833" i="33"/>
  <c r="M833" i="33"/>
  <c r="L833" i="33"/>
  <c r="K833" i="33"/>
  <c r="J833" i="33"/>
  <c r="I833" i="33"/>
  <c r="H833" i="33"/>
  <c r="G833" i="33"/>
  <c r="F833" i="33"/>
  <c r="E833" i="33"/>
  <c r="D833" i="33"/>
  <c r="C833" i="33"/>
  <c r="B833" i="33"/>
  <c r="P832" i="33"/>
  <c r="O832" i="33"/>
  <c r="N832" i="33"/>
  <c r="M832" i="33"/>
  <c r="L832" i="33"/>
  <c r="K832" i="33"/>
  <c r="J832" i="33"/>
  <c r="I832" i="33"/>
  <c r="H832" i="33"/>
  <c r="G832" i="33"/>
  <c r="F832" i="33"/>
  <c r="E832" i="33"/>
  <c r="D832" i="33"/>
  <c r="C832" i="33"/>
  <c r="B832" i="33"/>
  <c r="P831" i="33"/>
  <c r="O831" i="33"/>
  <c r="N831" i="33"/>
  <c r="M831" i="33"/>
  <c r="L831" i="33"/>
  <c r="K831" i="33"/>
  <c r="J831" i="33"/>
  <c r="I831" i="33"/>
  <c r="H831" i="33"/>
  <c r="G831" i="33"/>
  <c r="F831" i="33"/>
  <c r="E831" i="33"/>
  <c r="D831" i="33"/>
  <c r="C831" i="33"/>
  <c r="B831" i="33"/>
  <c r="P830" i="33"/>
  <c r="O830" i="33"/>
  <c r="N830" i="33"/>
  <c r="M830" i="33"/>
  <c r="L830" i="33"/>
  <c r="K830" i="33"/>
  <c r="J830" i="33"/>
  <c r="I830" i="33"/>
  <c r="H830" i="33"/>
  <c r="G830" i="33"/>
  <c r="F830" i="33"/>
  <c r="E830" i="33"/>
  <c r="D830" i="33"/>
  <c r="C830" i="33"/>
  <c r="B830" i="33"/>
  <c r="P829" i="33"/>
  <c r="O829" i="33"/>
  <c r="N829" i="33"/>
  <c r="M829" i="33"/>
  <c r="L829" i="33"/>
  <c r="K829" i="33"/>
  <c r="J829" i="33"/>
  <c r="I829" i="33"/>
  <c r="H829" i="33"/>
  <c r="G829" i="33"/>
  <c r="F829" i="33"/>
  <c r="E829" i="33"/>
  <c r="D829" i="33"/>
  <c r="C829" i="33"/>
  <c r="B829" i="33"/>
  <c r="P828" i="33"/>
  <c r="O828" i="33"/>
  <c r="N828" i="33"/>
  <c r="M828" i="33"/>
  <c r="L828" i="33"/>
  <c r="K828" i="33"/>
  <c r="J828" i="33"/>
  <c r="I828" i="33"/>
  <c r="H828" i="33"/>
  <c r="G828" i="33"/>
  <c r="F828" i="33"/>
  <c r="E828" i="33"/>
  <c r="D828" i="33"/>
  <c r="C828" i="33"/>
  <c r="B828" i="33"/>
  <c r="P827" i="33"/>
  <c r="O827" i="33"/>
  <c r="N827" i="33"/>
  <c r="M827" i="33"/>
  <c r="L827" i="33"/>
  <c r="K827" i="33"/>
  <c r="J827" i="33"/>
  <c r="I827" i="33"/>
  <c r="H827" i="33"/>
  <c r="G827" i="33"/>
  <c r="F827" i="33"/>
  <c r="E827" i="33"/>
  <c r="D827" i="33"/>
  <c r="C827" i="33"/>
  <c r="B827" i="33"/>
  <c r="P826" i="33"/>
  <c r="O826" i="33"/>
  <c r="N826" i="33"/>
  <c r="M826" i="33"/>
  <c r="L826" i="33"/>
  <c r="K826" i="33"/>
  <c r="J826" i="33"/>
  <c r="I826" i="33"/>
  <c r="H826" i="33"/>
  <c r="G826" i="33"/>
  <c r="F826" i="33"/>
  <c r="E826" i="33"/>
  <c r="D826" i="33"/>
  <c r="C826" i="33"/>
  <c r="B826" i="33"/>
  <c r="P825" i="33"/>
  <c r="O825" i="33"/>
  <c r="N825" i="33"/>
  <c r="M825" i="33"/>
  <c r="L825" i="33"/>
  <c r="K825" i="33"/>
  <c r="J825" i="33"/>
  <c r="I825" i="33"/>
  <c r="H825" i="33"/>
  <c r="G825" i="33"/>
  <c r="F825" i="33"/>
  <c r="E825" i="33"/>
  <c r="D825" i="33"/>
  <c r="C825" i="33"/>
  <c r="B825" i="33"/>
  <c r="P824" i="33"/>
  <c r="O824" i="33"/>
  <c r="N824" i="33"/>
  <c r="M824" i="33"/>
  <c r="L824" i="33"/>
  <c r="K824" i="33"/>
  <c r="J824" i="33"/>
  <c r="I824" i="33"/>
  <c r="H824" i="33"/>
  <c r="G824" i="33"/>
  <c r="F824" i="33"/>
  <c r="E824" i="33"/>
  <c r="D824" i="33"/>
  <c r="C824" i="33"/>
  <c r="B824" i="33"/>
  <c r="P823" i="33"/>
  <c r="O823" i="33"/>
  <c r="N823" i="33"/>
  <c r="M823" i="33"/>
  <c r="L823" i="33"/>
  <c r="K823" i="33"/>
  <c r="J823" i="33"/>
  <c r="I823" i="33"/>
  <c r="H823" i="33"/>
  <c r="G823" i="33"/>
  <c r="F823" i="33"/>
  <c r="E823" i="33"/>
  <c r="D823" i="33"/>
  <c r="C823" i="33"/>
  <c r="B823" i="33"/>
  <c r="P822" i="33"/>
  <c r="O822" i="33"/>
  <c r="N822" i="33"/>
  <c r="M822" i="33"/>
  <c r="L822" i="33"/>
  <c r="K822" i="33"/>
  <c r="J822" i="33"/>
  <c r="I822" i="33"/>
  <c r="H822" i="33"/>
  <c r="G822" i="33"/>
  <c r="F822" i="33"/>
  <c r="E822" i="33"/>
  <c r="D822" i="33"/>
  <c r="C822" i="33"/>
  <c r="B822" i="33"/>
  <c r="P821" i="33"/>
  <c r="O821" i="33"/>
  <c r="N821" i="33"/>
  <c r="M821" i="33"/>
  <c r="L821" i="33"/>
  <c r="K821" i="33"/>
  <c r="J821" i="33"/>
  <c r="I821" i="33"/>
  <c r="H821" i="33"/>
  <c r="G821" i="33"/>
  <c r="F821" i="33"/>
  <c r="E821" i="33"/>
  <c r="D821" i="33"/>
  <c r="C821" i="33"/>
  <c r="B821" i="33"/>
  <c r="P820" i="33"/>
  <c r="O820" i="33"/>
  <c r="N820" i="33"/>
  <c r="M820" i="33"/>
  <c r="L820" i="33"/>
  <c r="K820" i="33"/>
  <c r="J820" i="33"/>
  <c r="I820" i="33"/>
  <c r="H820" i="33"/>
  <c r="G820" i="33"/>
  <c r="F820" i="33"/>
  <c r="E820" i="33"/>
  <c r="D820" i="33"/>
  <c r="C820" i="33"/>
  <c r="B820" i="33"/>
  <c r="P819" i="33"/>
  <c r="O819" i="33"/>
  <c r="N819" i="33"/>
  <c r="M819" i="33"/>
  <c r="L819" i="33"/>
  <c r="K819" i="33"/>
  <c r="J819" i="33"/>
  <c r="I819" i="33"/>
  <c r="H819" i="33"/>
  <c r="G819" i="33"/>
  <c r="F819" i="33"/>
  <c r="E819" i="33"/>
  <c r="D819" i="33"/>
  <c r="C819" i="33"/>
  <c r="B819" i="33"/>
  <c r="P818" i="33"/>
  <c r="O818" i="33"/>
  <c r="N818" i="33"/>
  <c r="M818" i="33"/>
  <c r="L818" i="33"/>
  <c r="K818" i="33"/>
  <c r="J818" i="33"/>
  <c r="I818" i="33"/>
  <c r="H818" i="33"/>
  <c r="G818" i="33"/>
  <c r="F818" i="33"/>
  <c r="E818" i="33"/>
  <c r="D818" i="33"/>
  <c r="C818" i="33"/>
  <c r="B818" i="33"/>
  <c r="P817" i="33"/>
  <c r="O817" i="33"/>
  <c r="N817" i="33"/>
  <c r="M817" i="33"/>
  <c r="L817" i="33"/>
  <c r="K817" i="33"/>
  <c r="J817" i="33"/>
  <c r="I817" i="33"/>
  <c r="H817" i="33"/>
  <c r="G817" i="33"/>
  <c r="F817" i="33"/>
  <c r="E817" i="33"/>
  <c r="D817" i="33"/>
  <c r="C817" i="33"/>
  <c r="B817" i="33"/>
  <c r="P816" i="33"/>
  <c r="O816" i="33"/>
  <c r="N816" i="33"/>
  <c r="M816" i="33"/>
  <c r="L816" i="33"/>
  <c r="K816" i="33"/>
  <c r="J816" i="33"/>
  <c r="I816" i="33"/>
  <c r="H816" i="33"/>
  <c r="G816" i="33"/>
  <c r="F816" i="33"/>
  <c r="E816" i="33"/>
  <c r="D816" i="33"/>
  <c r="C816" i="33"/>
  <c r="B816" i="33"/>
  <c r="P815" i="33"/>
  <c r="O815" i="33"/>
  <c r="N815" i="33"/>
  <c r="M815" i="33"/>
  <c r="L815" i="33"/>
  <c r="K815" i="33"/>
  <c r="J815" i="33"/>
  <c r="I815" i="33"/>
  <c r="H815" i="33"/>
  <c r="G815" i="33"/>
  <c r="F815" i="33"/>
  <c r="E815" i="33"/>
  <c r="D815" i="33"/>
  <c r="C815" i="33"/>
  <c r="B815" i="33"/>
  <c r="P814" i="33"/>
  <c r="O814" i="33"/>
  <c r="N814" i="33"/>
  <c r="M814" i="33"/>
  <c r="L814" i="33"/>
  <c r="K814" i="33"/>
  <c r="J814" i="33"/>
  <c r="I814" i="33"/>
  <c r="H814" i="33"/>
  <c r="G814" i="33"/>
  <c r="F814" i="33"/>
  <c r="E814" i="33"/>
  <c r="D814" i="33"/>
  <c r="C814" i="33"/>
  <c r="B814" i="33"/>
  <c r="P813" i="33"/>
  <c r="O813" i="33"/>
  <c r="N813" i="33"/>
  <c r="M813" i="33"/>
  <c r="L813" i="33"/>
  <c r="K813" i="33"/>
  <c r="J813" i="33"/>
  <c r="I813" i="33"/>
  <c r="H813" i="33"/>
  <c r="G813" i="33"/>
  <c r="F813" i="33"/>
  <c r="E813" i="33"/>
  <c r="D813" i="33"/>
  <c r="C813" i="33"/>
  <c r="B813" i="33"/>
  <c r="P812" i="33"/>
  <c r="O812" i="33"/>
  <c r="N812" i="33"/>
  <c r="M812" i="33"/>
  <c r="L812" i="33"/>
  <c r="K812" i="33"/>
  <c r="J812" i="33"/>
  <c r="I812" i="33"/>
  <c r="H812" i="33"/>
  <c r="G812" i="33"/>
  <c r="F812" i="33"/>
  <c r="E812" i="33"/>
  <c r="D812" i="33"/>
  <c r="C812" i="33"/>
  <c r="B812" i="33"/>
  <c r="P811" i="33"/>
  <c r="O811" i="33"/>
  <c r="N811" i="33"/>
  <c r="M811" i="33"/>
  <c r="L811" i="33"/>
  <c r="K811" i="33"/>
  <c r="J811" i="33"/>
  <c r="I811" i="33"/>
  <c r="H811" i="33"/>
  <c r="G811" i="33"/>
  <c r="F811" i="33"/>
  <c r="E811" i="33"/>
  <c r="D811" i="33"/>
  <c r="C811" i="33"/>
  <c r="B811" i="33"/>
  <c r="P810" i="33"/>
  <c r="O810" i="33"/>
  <c r="N810" i="33"/>
  <c r="M810" i="33"/>
  <c r="L810" i="33"/>
  <c r="K810" i="33"/>
  <c r="J810" i="33"/>
  <c r="I810" i="33"/>
  <c r="H810" i="33"/>
  <c r="G810" i="33"/>
  <c r="F810" i="33"/>
  <c r="E810" i="33"/>
  <c r="D810" i="33"/>
  <c r="C810" i="33"/>
  <c r="B810" i="33"/>
  <c r="P809" i="33"/>
  <c r="O809" i="33"/>
  <c r="N809" i="33"/>
  <c r="M809" i="33"/>
  <c r="L809" i="33"/>
  <c r="K809" i="33"/>
  <c r="J809" i="33"/>
  <c r="I809" i="33"/>
  <c r="H809" i="33"/>
  <c r="G809" i="33"/>
  <c r="F809" i="33"/>
  <c r="E809" i="33"/>
  <c r="D809" i="33"/>
  <c r="C809" i="33"/>
  <c r="B809" i="33"/>
  <c r="P808" i="33"/>
  <c r="O808" i="33"/>
  <c r="N808" i="33"/>
  <c r="M808" i="33"/>
  <c r="L808" i="33"/>
  <c r="K808" i="33"/>
  <c r="J808" i="33"/>
  <c r="I808" i="33"/>
  <c r="H808" i="33"/>
  <c r="G808" i="33"/>
  <c r="F808" i="33"/>
  <c r="E808" i="33"/>
  <c r="D808" i="33"/>
  <c r="C808" i="33"/>
  <c r="B808" i="33"/>
  <c r="P807" i="33"/>
  <c r="O807" i="33"/>
  <c r="N807" i="33"/>
  <c r="M807" i="33"/>
  <c r="L807" i="33"/>
  <c r="K807" i="33"/>
  <c r="J807" i="33"/>
  <c r="I807" i="33"/>
  <c r="H807" i="33"/>
  <c r="G807" i="33"/>
  <c r="F807" i="33"/>
  <c r="E807" i="33"/>
  <c r="D807" i="33"/>
  <c r="C807" i="33"/>
  <c r="B807" i="33"/>
  <c r="P806" i="33"/>
  <c r="O806" i="33"/>
  <c r="N806" i="33"/>
  <c r="M806" i="33"/>
  <c r="L806" i="33"/>
  <c r="K806" i="33"/>
  <c r="J806" i="33"/>
  <c r="I806" i="33"/>
  <c r="H806" i="33"/>
  <c r="G806" i="33"/>
  <c r="F806" i="33"/>
  <c r="E806" i="33"/>
  <c r="D806" i="33"/>
  <c r="C806" i="33"/>
  <c r="B806" i="33"/>
  <c r="P805" i="33"/>
  <c r="O805" i="33"/>
  <c r="N805" i="33"/>
  <c r="M805" i="33"/>
  <c r="L805" i="33"/>
  <c r="K805" i="33"/>
  <c r="J805" i="33"/>
  <c r="I805" i="33"/>
  <c r="H805" i="33"/>
  <c r="G805" i="33"/>
  <c r="F805" i="33"/>
  <c r="E805" i="33"/>
  <c r="D805" i="33"/>
  <c r="C805" i="33"/>
  <c r="B805" i="33"/>
  <c r="P804" i="33"/>
  <c r="O804" i="33"/>
  <c r="N804" i="33"/>
  <c r="M804" i="33"/>
  <c r="L804" i="33"/>
  <c r="K804" i="33"/>
  <c r="J804" i="33"/>
  <c r="I804" i="33"/>
  <c r="H804" i="33"/>
  <c r="G804" i="33"/>
  <c r="F804" i="33"/>
  <c r="E804" i="33"/>
  <c r="D804" i="33"/>
  <c r="C804" i="33"/>
  <c r="B804" i="33"/>
  <c r="P803" i="33"/>
  <c r="O803" i="33"/>
  <c r="N803" i="33"/>
  <c r="M803" i="33"/>
  <c r="L803" i="33"/>
  <c r="K803" i="33"/>
  <c r="J803" i="33"/>
  <c r="I803" i="33"/>
  <c r="H803" i="33"/>
  <c r="G803" i="33"/>
  <c r="F803" i="33"/>
  <c r="E803" i="33"/>
  <c r="D803" i="33"/>
  <c r="C803" i="33"/>
  <c r="B803" i="33"/>
  <c r="P802" i="33"/>
  <c r="O802" i="33"/>
  <c r="N802" i="33"/>
  <c r="M802" i="33"/>
  <c r="L802" i="33"/>
  <c r="K802" i="33"/>
  <c r="J802" i="33"/>
  <c r="I802" i="33"/>
  <c r="H802" i="33"/>
  <c r="G802" i="33"/>
  <c r="F802" i="33"/>
  <c r="E802" i="33"/>
  <c r="D802" i="33"/>
  <c r="C802" i="33"/>
  <c r="B802" i="33"/>
  <c r="P801" i="33"/>
  <c r="O801" i="33"/>
  <c r="N801" i="33"/>
  <c r="M801" i="33"/>
  <c r="L801" i="33"/>
  <c r="K801" i="33"/>
  <c r="J801" i="33"/>
  <c r="I801" i="33"/>
  <c r="H801" i="33"/>
  <c r="G801" i="33"/>
  <c r="F801" i="33"/>
  <c r="E801" i="33"/>
  <c r="D801" i="33"/>
  <c r="C801" i="33"/>
  <c r="B801" i="33"/>
  <c r="P800" i="33"/>
  <c r="O800" i="33"/>
  <c r="N800" i="33"/>
  <c r="M800" i="33"/>
  <c r="L800" i="33"/>
  <c r="K800" i="33"/>
  <c r="J800" i="33"/>
  <c r="I800" i="33"/>
  <c r="H800" i="33"/>
  <c r="G800" i="33"/>
  <c r="F800" i="33"/>
  <c r="E800" i="33"/>
  <c r="D800" i="33"/>
  <c r="C800" i="33"/>
  <c r="B800" i="33"/>
  <c r="P799" i="33"/>
  <c r="O799" i="33"/>
  <c r="N799" i="33"/>
  <c r="M799" i="33"/>
  <c r="L799" i="33"/>
  <c r="K799" i="33"/>
  <c r="J799" i="33"/>
  <c r="I799" i="33"/>
  <c r="H799" i="33"/>
  <c r="G799" i="33"/>
  <c r="F799" i="33"/>
  <c r="E799" i="33"/>
  <c r="D799" i="33"/>
  <c r="C799" i="33"/>
  <c r="B799" i="33"/>
  <c r="P798" i="33"/>
  <c r="O798" i="33"/>
  <c r="N798" i="33"/>
  <c r="M798" i="33"/>
  <c r="L798" i="33"/>
  <c r="K798" i="33"/>
  <c r="J798" i="33"/>
  <c r="I798" i="33"/>
  <c r="H798" i="33"/>
  <c r="G798" i="33"/>
  <c r="F798" i="33"/>
  <c r="E798" i="33"/>
  <c r="D798" i="33"/>
  <c r="C798" i="33"/>
  <c r="B798" i="33"/>
  <c r="P797" i="33"/>
  <c r="O797" i="33"/>
  <c r="N797" i="33"/>
  <c r="M797" i="33"/>
  <c r="L797" i="33"/>
  <c r="K797" i="33"/>
  <c r="J797" i="33"/>
  <c r="I797" i="33"/>
  <c r="H797" i="33"/>
  <c r="G797" i="33"/>
  <c r="F797" i="33"/>
  <c r="E797" i="33"/>
  <c r="D797" i="33"/>
  <c r="C797" i="33"/>
  <c r="B797" i="33"/>
  <c r="P796" i="33"/>
  <c r="O796" i="33"/>
  <c r="N796" i="33"/>
  <c r="M796" i="33"/>
  <c r="L796" i="33"/>
  <c r="K796" i="33"/>
  <c r="J796" i="33"/>
  <c r="I796" i="33"/>
  <c r="H796" i="33"/>
  <c r="G796" i="33"/>
  <c r="F796" i="33"/>
  <c r="E796" i="33"/>
  <c r="D796" i="33"/>
  <c r="C796" i="33"/>
  <c r="B796" i="33"/>
  <c r="P795" i="33"/>
  <c r="O795" i="33"/>
  <c r="N795" i="33"/>
  <c r="M795" i="33"/>
  <c r="L795" i="33"/>
  <c r="K795" i="33"/>
  <c r="J795" i="33"/>
  <c r="I795" i="33"/>
  <c r="H795" i="33"/>
  <c r="G795" i="33"/>
  <c r="F795" i="33"/>
  <c r="E795" i="33"/>
  <c r="D795" i="33"/>
  <c r="C795" i="33"/>
  <c r="B795" i="33"/>
  <c r="P794" i="33"/>
  <c r="O794" i="33"/>
  <c r="N794" i="33"/>
  <c r="M794" i="33"/>
  <c r="L794" i="33"/>
  <c r="K794" i="33"/>
  <c r="J794" i="33"/>
  <c r="I794" i="33"/>
  <c r="H794" i="33"/>
  <c r="G794" i="33"/>
  <c r="F794" i="33"/>
  <c r="E794" i="33"/>
  <c r="D794" i="33"/>
  <c r="C794" i="33"/>
  <c r="B794" i="33"/>
  <c r="P793" i="33"/>
  <c r="O793" i="33"/>
  <c r="N793" i="33"/>
  <c r="M793" i="33"/>
  <c r="L793" i="33"/>
  <c r="K793" i="33"/>
  <c r="J793" i="33"/>
  <c r="I793" i="33"/>
  <c r="H793" i="33"/>
  <c r="G793" i="33"/>
  <c r="F793" i="33"/>
  <c r="E793" i="33"/>
  <c r="D793" i="33"/>
  <c r="C793" i="33"/>
  <c r="B793" i="33"/>
  <c r="P792" i="33"/>
  <c r="O792" i="33"/>
  <c r="N792" i="33"/>
  <c r="M792" i="33"/>
  <c r="L792" i="33"/>
  <c r="K792" i="33"/>
  <c r="J792" i="33"/>
  <c r="I792" i="33"/>
  <c r="H792" i="33"/>
  <c r="G792" i="33"/>
  <c r="F792" i="33"/>
  <c r="E792" i="33"/>
  <c r="D792" i="33"/>
  <c r="C792" i="33"/>
  <c r="B792" i="33"/>
  <c r="P791" i="33"/>
  <c r="O791" i="33"/>
  <c r="N791" i="33"/>
  <c r="M791" i="33"/>
  <c r="L791" i="33"/>
  <c r="K791" i="33"/>
  <c r="J791" i="33"/>
  <c r="I791" i="33"/>
  <c r="H791" i="33"/>
  <c r="G791" i="33"/>
  <c r="F791" i="33"/>
  <c r="E791" i="33"/>
  <c r="D791" i="33"/>
  <c r="C791" i="33"/>
  <c r="B791" i="33"/>
  <c r="P790" i="33"/>
  <c r="O790" i="33"/>
  <c r="N790" i="33"/>
  <c r="M790" i="33"/>
  <c r="L790" i="33"/>
  <c r="K790" i="33"/>
  <c r="J790" i="33"/>
  <c r="I790" i="33"/>
  <c r="H790" i="33"/>
  <c r="G790" i="33"/>
  <c r="F790" i="33"/>
  <c r="E790" i="33"/>
  <c r="D790" i="33"/>
  <c r="C790" i="33"/>
  <c r="B790" i="33"/>
  <c r="P789" i="33"/>
  <c r="O789" i="33"/>
  <c r="N789" i="33"/>
  <c r="M789" i="33"/>
  <c r="L789" i="33"/>
  <c r="K789" i="33"/>
  <c r="J789" i="33"/>
  <c r="I789" i="33"/>
  <c r="H789" i="33"/>
  <c r="G789" i="33"/>
  <c r="F789" i="33"/>
  <c r="E789" i="33"/>
  <c r="D789" i="33"/>
  <c r="C789" i="33"/>
  <c r="B789" i="33"/>
  <c r="P788" i="33"/>
  <c r="O788" i="33"/>
  <c r="N788" i="33"/>
  <c r="M788" i="33"/>
  <c r="L788" i="33"/>
  <c r="K788" i="33"/>
  <c r="J788" i="33"/>
  <c r="I788" i="33"/>
  <c r="H788" i="33"/>
  <c r="G788" i="33"/>
  <c r="F788" i="33"/>
  <c r="E788" i="33"/>
  <c r="D788" i="33"/>
  <c r="C788" i="33"/>
  <c r="B788" i="33"/>
  <c r="P787" i="33"/>
  <c r="O787" i="33"/>
  <c r="N787" i="33"/>
  <c r="M787" i="33"/>
  <c r="L787" i="33"/>
  <c r="K787" i="33"/>
  <c r="J787" i="33"/>
  <c r="I787" i="33"/>
  <c r="H787" i="33"/>
  <c r="G787" i="33"/>
  <c r="F787" i="33"/>
  <c r="E787" i="33"/>
  <c r="D787" i="33"/>
  <c r="C787" i="33"/>
  <c r="B787" i="33"/>
  <c r="P786" i="33"/>
  <c r="O786" i="33"/>
  <c r="N786" i="33"/>
  <c r="M786" i="33"/>
  <c r="L786" i="33"/>
  <c r="K786" i="33"/>
  <c r="J786" i="33"/>
  <c r="I786" i="33"/>
  <c r="H786" i="33"/>
  <c r="G786" i="33"/>
  <c r="F786" i="33"/>
  <c r="E786" i="33"/>
  <c r="D786" i="33"/>
  <c r="C786" i="33"/>
  <c r="B786" i="33"/>
  <c r="P785" i="33"/>
  <c r="O785" i="33"/>
  <c r="N785" i="33"/>
  <c r="M785" i="33"/>
  <c r="L785" i="33"/>
  <c r="K785" i="33"/>
  <c r="J785" i="33"/>
  <c r="I785" i="33"/>
  <c r="H785" i="33"/>
  <c r="G785" i="33"/>
  <c r="F785" i="33"/>
  <c r="E785" i="33"/>
  <c r="D785" i="33"/>
  <c r="C785" i="33"/>
  <c r="B785" i="33"/>
  <c r="P784" i="33"/>
  <c r="O784" i="33"/>
  <c r="N784" i="33"/>
  <c r="M784" i="33"/>
  <c r="L784" i="33"/>
  <c r="K784" i="33"/>
  <c r="J784" i="33"/>
  <c r="I784" i="33"/>
  <c r="H784" i="33"/>
  <c r="G784" i="33"/>
  <c r="F784" i="33"/>
  <c r="E784" i="33"/>
  <c r="D784" i="33"/>
  <c r="C784" i="33"/>
  <c r="B784" i="33"/>
  <c r="P783" i="33"/>
  <c r="O783" i="33"/>
  <c r="N783" i="33"/>
  <c r="M783" i="33"/>
  <c r="L783" i="33"/>
  <c r="K783" i="33"/>
  <c r="J783" i="33"/>
  <c r="I783" i="33"/>
  <c r="H783" i="33"/>
  <c r="G783" i="33"/>
  <c r="F783" i="33"/>
  <c r="E783" i="33"/>
  <c r="D783" i="33"/>
  <c r="C783" i="33"/>
  <c r="B783" i="33"/>
  <c r="P782" i="33"/>
  <c r="O782" i="33"/>
  <c r="N782" i="33"/>
  <c r="M782" i="33"/>
  <c r="L782" i="33"/>
  <c r="K782" i="33"/>
  <c r="J782" i="33"/>
  <c r="I782" i="33"/>
  <c r="H782" i="33"/>
  <c r="G782" i="33"/>
  <c r="F782" i="33"/>
  <c r="E782" i="33"/>
  <c r="D782" i="33"/>
  <c r="C782" i="33"/>
  <c r="B782" i="33"/>
  <c r="P781" i="33"/>
  <c r="O781" i="33"/>
  <c r="N781" i="33"/>
  <c r="M781" i="33"/>
  <c r="L781" i="33"/>
  <c r="K781" i="33"/>
  <c r="J781" i="33"/>
  <c r="I781" i="33"/>
  <c r="H781" i="33"/>
  <c r="G781" i="33"/>
  <c r="F781" i="33"/>
  <c r="E781" i="33"/>
  <c r="D781" i="33"/>
  <c r="C781" i="33"/>
  <c r="B781" i="33"/>
  <c r="P780" i="33"/>
  <c r="O780" i="33"/>
  <c r="N780" i="33"/>
  <c r="M780" i="33"/>
  <c r="L780" i="33"/>
  <c r="K780" i="33"/>
  <c r="J780" i="33"/>
  <c r="I780" i="33"/>
  <c r="H780" i="33"/>
  <c r="G780" i="33"/>
  <c r="F780" i="33"/>
  <c r="E780" i="33"/>
  <c r="D780" i="33"/>
  <c r="C780" i="33"/>
  <c r="B780" i="33"/>
  <c r="P779" i="33"/>
  <c r="O779" i="33"/>
  <c r="N779" i="33"/>
  <c r="M779" i="33"/>
  <c r="L779" i="33"/>
  <c r="K779" i="33"/>
  <c r="J779" i="33"/>
  <c r="I779" i="33"/>
  <c r="H779" i="33"/>
  <c r="G779" i="33"/>
  <c r="F779" i="33"/>
  <c r="E779" i="33"/>
  <c r="D779" i="33"/>
  <c r="C779" i="33"/>
  <c r="B779" i="33"/>
  <c r="P778" i="33"/>
  <c r="O778" i="33"/>
  <c r="N778" i="33"/>
  <c r="M778" i="33"/>
  <c r="L778" i="33"/>
  <c r="K778" i="33"/>
  <c r="J778" i="33"/>
  <c r="I778" i="33"/>
  <c r="H778" i="33"/>
  <c r="G778" i="33"/>
  <c r="F778" i="33"/>
  <c r="E778" i="33"/>
  <c r="D778" i="33"/>
  <c r="C778" i="33"/>
  <c r="B778" i="33"/>
  <c r="P777" i="33"/>
  <c r="O777" i="33"/>
  <c r="N777" i="33"/>
  <c r="M777" i="33"/>
  <c r="L777" i="33"/>
  <c r="K777" i="33"/>
  <c r="J777" i="33"/>
  <c r="I777" i="33"/>
  <c r="H777" i="33"/>
  <c r="G777" i="33"/>
  <c r="F777" i="33"/>
  <c r="E777" i="33"/>
  <c r="D777" i="33"/>
  <c r="C777" i="33"/>
  <c r="B777" i="33"/>
  <c r="P776" i="33"/>
  <c r="O776" i="33"/>
  <c r="N776" i="33"/>
  <c r="M776" i="33"/>
  <c r="L776" i="33"/>
  <c r="K776" i="33"/>
  <c r="J776" i="33"/>
  <c r="I776" i="33"/>
  <c r="H776" i="33"/>
  <c r="G776" i="33"/>
  <c r="F776" i="33"/>
  <c r="E776" i="33"/>
  <c r="D776" i="33"/>
  <c r="C776" i="33"/>
  <c r="B776" i="33"/>
  <c r="P775" i="33"/>
  <c r="O775" i="33"/>
  <c r="N775" i="33"/>
  <c r="M775" i="33"/>
  <c r="L775" i="33"/>
  <c r="K775" i="33"/>
  <c r="J775" i="33"/>
  <c r="I775" i="33"/>
  <c r="H775" i="33"/>
  <c r="G775" i="33"/>
  <c r="F775" i="33"/>
  <c r="E775" i="33"/>
  <c r="D775" i="33"/>
  <c r="C775" i="33"/>
  <c r="B775" i="33"/>
  <c r="P774" i="33"/>
  <c r="O774" i="33"/>
  <c r="N774" i="33"/>
  <c r="M774" i="33"/>
  <c r="L774" i="33"/>
  <c r="K774" i="33"/>
  <c r="J774" i="33"/>
  <c r="I774" i="33"/>
  <c r="H774" i="33"/>
  <c r="G774" i="33"/>
  <c r="F774" i="33"/>
  <c r="E774" i="33"/>
  <c r="D774" i="33"/>
  <c r="C774" i="33"/>
  <c r="B774" i="33"/>
  <c r="P773" i="33"/>
  <c r="O773" i="33"/>
  <c r="N773" i="33"/>
  <c r="M773" i="33"/>
  <c r="L773" i="33"/>
  <c r="K773" i="33"/>
  <c r="J773" i="33"/>
  <c r="I773" i="33"/>
  <c r="H773" i="33"/>
  <c r="G773" i="33"/>
  <c r="F773" i="33"/>
  <c r="E773" i="33"/>
  <c r="D773" i="33"/>
  <c r="C773" i="33"/>
  <c r="B773" i="33"/>
  <c r="P772" i="33"/>
  <c r="O772" i="33"/>
  <c r="N772" i="33"/>
  <c r="M772" i="33"/>
  <c r="L772" i="33"/>
  <c r="K772" i="33"/>
  <c r="J772" i="33"/>
  <c r="I772" i="33"/>
  <c r="H772" i="33"/>
  <c r="G772" i="33"/>
  <c r="F772" i="33"/>
  <c r="E772" i="33"/>
  <c r="D772" i="33"/>
  <c r="C772" i="33"/>
  <c r="B772" i="33"/>
  <c r="P771" i="33"/>
  <c r="O771" i="33"/>
  <c r="N771" i="33"/>
  <c r="M771" i="33"/>
  <c r="L771" i="33"/>
  <c r="K771" i="33"/>
  <c r="J771" i="33"/>
  <c r="I771" i="33"/>
  <c r="H771" i="33"/>
  <c r="G771" i="33"/>
  <c r="F771" i="33"/>
  <c r="E771" i="33"/>
  <c r="D771" i="33"/>
  <c r="C771" i="33"/>
  <c r="B771" i="33"/>
  <c r="P770" i="33"/>
  <c r="O770" i="33"/>
  <c r="N770" i="33"/>
  <c r="M770" i="33"/>
  <c r="L770" i="33"/>
  <c r="K770" i="33"/>
  <c r="J770" i="33"/>
  <c r="I770" i="33"/>
  <c r="H770" i="33"/>
  <c r="G770" i="33"/>
  <c r="F770" i="33"/>
  <c r="E770" i="33"/>
  <c r="D770" i="33"/>
  <c r="C770" i="33"/>
  <c r="B770" i="33"/>
  <c r="P769" i="33"/>
  <c r="O769" i="33"/>
  <c r="N769" i="33"/>
  <c r="M769" i="33"/>
  <c r="L769" i="33"/>
  <c r="K769" i="33"/>
  <c r="J769" i="33"/>
  <c r="I769" i="33"/>
  <c r="H769" i="33"/>
  <c r="G769" i="33"/>
  <c r="F769" i="33"/>
  <c r="E769" i="33"/>
  <c r="D769" i="33"/>
  <c r="C769" i="33"/>
  <c r="B769" i="33"/>
  <c r="P768" i="33"/>
  <c r="O768" i="33"/>
  <c r="N768" i="33"/>
  <c r="M768" i="33"/>
  <c r="L768" i="33"/>
  <c r="K768" i="33"/>
  <c r="J768" i="33"/>
  <c r="I768" i="33"/>
  <c r="H768" i="33"/>
  <c r="G768" i="33"/>
  <c r="F768" i="33"/>
  <c r="E768" i="33"/>
  <c r="D768" i="33"/>
  <c r="C768" i="33"/>
  <c r="B768" i="33"/>
  <c r="P767" i="33"/>
  <c r="O767" i="33"/>
  <c r="N767" i="33"/>
  <c r="M767" i="33"/>
  <c r="L767" i="33"/>
  <c r="K767" i="33"/>
  <c r="J767" i="33"/>
  <c r="I767" i="33"/>
  <c r="H767" i="33"/>
  <c r="G767" i="33"/>
  <c r="F767" i="33"/>
  <c r="E767" i="33"/>
  <c r="D767" i="33"/>
  <c r="C767" i="33"/>
  <c r="B767" i="33"/>
  <c r="P766" i="33"/>
  <c r="O766" i="33"/>
  <c r="N766" i="33"/>
  <c r="M766" i="33"/>
  <c r="L766" i="33"/>
  <c r="K766" i="33"/>
  <c r="J766" i="33"/>
  <c r="I766" i="33"/>
  <c r="H766" i="33"/>
  <c r="G766" i="33"/>
  <c r="F766" i="33"/>
  <c r="E766" i="33"/>
  <c r="D766" i="33"/>
  <c r="C766" i="33"/>
  <c r="B766" i="33"/>
  <c r="P765" i="33"/>
  <c r="O765" i="33"/>
  <c r="N765" i="33"/>
  <c r="M765" i="33"/>
  <c r="L765" i="33"/>
  <c r="K765" i="33"/>
  <c r="J765" i="33"/>
  <c r="I765" i="33"/>
  <c r="H765" i="33"/>
  <c r="G765" i="33"/>
  <c r="F765" i="33"/>
  <c r="E765" i="33"/>
  <c r="D765" i="33"/>
  <c r="C765" i="33"/>
  <c r="B765" i="33"/>
  <c r="P764" i="33"/>
  <c r="O764" i="33"/>
  <c r="N764" i="33"/>
  <c r="M764" i="33"/>
  <c r="L764" i="33"/>
  <c r="K764" i="33"/>
  <c r="J764" i="33"/>
  <c r="I764" i="33"/>
  <c r="H764" i="33"/>
  <c r="G764" i="33"/>
  <c r="F764" i="33"/>
  <c r="E764" i="33"/>
  <c r="D764" i="33"/>
  <c r="C764" i="33"/>
  <c r="B764" i="33"/>
  <c r="P763" i="33"/>
  <c r="O763" i="33"/>
  <c r="N763" i="33"/>
  <c r="M763" i="33"/>
  <c r="L763" i="33"/>
  <c r="K763" i="33"/>
  <c r="J763" i="33"/>
  <c r="I763" i="33"/>
  <c r="H763" i="33"/>
  <c r="G763" i="33"/>
  <c r="F763" i="33"/>
  <c r="E763" i="33"/>
  <c r="D763" i="33"/>
  <c r="C763" i="33"/>
  <c r="B763" i="33"/>
  <c r="P762" i="33"/>
  <c r="O762" i="33"/>
  <c r="N762" i="33"/>
  <c r="M762" i="33"/>
  <c r="L762" i="33"/>
  <c r="K762" i="33"/>
  <c r="J762" i="33"/>
  <c r="I762" i="33"/>
  <c r="H762" i="33"/>
  <c r="G762" i="33"/>
  <c r="F762" i="33"/>
  <c r="E762" i="33"/>
  <c r="D762" i="33"/>
  <c r="C762" i="33"/>
  <c r="B762" i="33"/>
  <c r="P761" i="33"/>
  <c r="O761" i="33"/>
  <c r="N761" i="33"/>
  <c r="M761" i="33"/>
  <c r="L761" i="33"/>
  <c r="K761" i="33"/>
  <c r="J761" i="33"/>
  <c r="I761" i="33"/>
  <c r="H761" i="33"/>
  <c r="G761" i="33"/>
  <c r="F761" i="33"/>
  <c r="E761" i="33"/>
  <c r="D761" i="33"/>
  <c r="C761" i="33"/>
  <c r="B761" i="33"/>
  <c r="P760" i="33"/>
  <c r="O760" i="33"/>
  <c r="N760" i="33"/>
  <c r="M760" i="33"/>
  <c r="L760" i="33"/>
  <c r="K760" i="33"/>
  <c r="J760" i="33"/>
  <c r="I760" i="33"/>
  <c r="H760" i="33"/>
  <c r="G760" i="33"/>
  <c r="F760" i="33"/>
  <c r="E760" i="33"/>
  <c r="D760" i="33"/>
  <c r="C760" i="33"/>
  <c r="B760" i="33"/>
  <c r="P759" i="33"/>
  <c r="O759" i="33"/>
  <c r="N759" i="33"/>
  <c r="M759" i="33"/>
  <c r="L759" i="33"/>
  <c r="K759" i="33"/>
  <c r="J759" i="33"/>
  <c r="I759" i="33"/>
  <c r="H759" i="33"/>
  <c r="G759" i="33"/>
  <c r="F759" i="33"/>
  <c r="E759" i="33"/>
  <c r="D759" i="33"/>
  <c r="C759" i="33"/>
  <c r="B759" i="33"/>
  <c r="P758" i="33"/>
  <c r="O758" i="33"/>
  <c r="N758" i="33"/>
  <c r="M758" i="33"/>
  <c r="L758" i="33"/>
  <c r="K758" i="33"/>
  <c r="J758" i="33"/>
  <c r="I758" i="33"/>
  <c r="H758" i="33"/>
  <c r="G758" i="33"/>
  <c r="F758" i="33"/>
  <c r="E758" i="33"/>
  <c r="D758" i="33"/>
  <c r="C758" i="33"/>
  <c r="B758" i="33"/>
  <c r="P757" i="33"/>
  <c r="O757" i="33"/>
  <c r="N757" i="33"/>
  <c r="M757" i="33"/>
  <c r="L757" i="33"/>
  <c r="K757" i="33"/>
  <c r="J757" i="33"/>
  <c r="I757" i="33"/>
  <c r="H757" i="33"/>
  <c r="G757" i="33"/>
  <c r="F757" i="33"/>
  <c r="E757" i="33"/>
  <c r="D757" i="33"/>
  <c r="C757" i="33"/>
  <c r="B757" i="33"/>
  <c r="P756" i="33"/>
  <c r="O756" i="33"/>
  <c r="N756" i="33"/>
  <c r="M756" i="33"/>
  <c r="L756" i="33"/>
  <c r="K756" i="33"/>
  <c r="J756" i="33"/>
  <c r="I756" i="33"/>
  <c r="H756" i="33"/>
  <c r="G756" i="33"/>
  <c r="F756" i="33"/>
  <c r="E756" i="33"/>
  <c r="D756" i="33"/>
  <c r="C756" i="33"/>
  <c r="B756" i="33"/>
  <c r="P755" i="33"/>
  <c r="O755" i="33"/>
  <c r="N755" i="33"/>
  <c r="M755" i="33"/>
  <c r="L755" i="33"/>
  <c r="K755" i="33"/>
  <c r="J755" i="33"/>
  <c r="I755" i="33"/>
  <c r="H755" i="33"/>
  <c r="G755" i="33"/>
  <c r="F755" i="33"/>
  <c r="E755" i="33"/>
  <c r="D755" i="33"/>
  <c r="C755" i="33"/>
  <c r="B755" i="33"/>
  <c r="P754" i="33"/>
  <c r="O754" i="33"/>
  <c r="N754" i="33"/>
  <c r="M754" i="33"/>
  <c r="L754" i="33"/>
  <c r="K754" i="33"/>
  <c r="J754" i="33"/>
  <c r="I754" i="33"/>
  <c r="H754" i="33"/>
  <c r="G754" i="33"/>
  <c r="F754" i="33"/>
  <c r="E754" i="33"/>
  <c r="D754" i="33"/>
  <c r="C754" i="33"/>
  <c r="B754" i="33"/>
  <c r="P753" i="33"/>
  <c r="O753" i="33"/>
  <c r="N753" i="33"/>
  <c r="M753" i="33"/>
  <c r="L753" i="33"/>
  <c r="K753" i="33"/>
  <c r="J753" i="33"/>
  <c r="I753" i="33"/>
  <c r="H753" i="33"/>
  <c r="G753" i="33"/>
  <c r="F753" i="33"/>
  <c r="E753" i="33"/>
  <c r="D753" i="33"/>
  <c r="C753" i="33"/>
  <c r="B753" i="33"/>
  <c r="P752" i="33"/>
  <c r="O752" i="33"/>
  <c r="N752" i="33"/>
  <c r="M752" i="33"/>
  <c r="L752" i="33"/>
  <c r="K752" i="33"/>
  <c r="J752" i="33"/>
  <c r="I752" i="33"/>
  <c r="H752" i="33"/>
  <c r="G752" i="33"/>
  <c r="F752" i="33"/>
  <c r="E752" i="33"/>
  <c r="D752" i="33"/>
  <c r="C752" i="33"/>
  <c r="B752" i="33"/>
  <c r="P751" i="33"/>
  <c r="O751" i="33"/>
  <c r="N751" i="33"/>
  <c r="M751" i="33"/>
  <c r="L751" i="33"/>
  <c r="K751" i="33"/>
  <c r="J751" i="33"/>
  <c r="I751" i="33"/>
  <c r="H751" i="33"/>
  <c r="G751" i="33"/>
  <c r="F751" i="33"/>
  <c r="E751" i="33"/>
  <c r="D751" i="33"/>
  <c r="C751" i="33"/>
  <c r="B751" i="33"/>
  <c r="P750" i="33"/>
  <c r="O750" i="33"/>
  <c r="N750" i="33"/>
  <c r="M750" i="33"/>
  <c r="L750" i="33"/>
  <c r="K750" i="33"/>
  <c r="J750" i="33"/>
  <c r="I750" i="33"/>
  <c r="H750" i="33"/>
  <c r="G750" i="33"/>
  <c r="F750" i="33"/>
  <c r="E750" i="33"/>
  <c r="D750" i="33"/>
  <c r="C750" i="33"/>
  <c r="B750" i="33"/>
  <c r="P749" i="33"/>
  <c r="O749" i="33"/>
  <c r="N749" i="33"/>
  <c r="M749" i="33"/>
  <c r="L749" i="33"/>
  <c r="K749" i="33"/>
  <c r="J749" i="33"/>
  <c r="I749" i="33"/>
  <c r="H749" i="33"/>
  <c r="G749" i="33"/>
  <c r="F749" i="33"/>
  <c r="E749" i="33"/>
  <c r="D749" i="33"/>
  <c r="C749" i="33"/>
  <c r="B749" i="33"/>
  <c r="P748" i="33"/>
  <c r="O748" i="33"/>
  <c r="N748" i="33"/>
  <c r="M748" i="33"/>
  <c r="L748" i="33"/>
  <c r="K748" i="33"/>
  <c r="J748" i="33"/>
  <c r="I748" i="33"/>
  <c r="H748" i="33"/>
  <c r="G748" i="33"/>
  <c r="F748" i="33"/>
  <c r="E748" i="33"/>
  <c r="D748" i="33"/>
  <c r="C748" i="33"/>
  <c r="B748" i="33"/>
  <c r="P747" i="33"/>
  <c r="O747" i="33"/>
  <c r="N747" i="33"/>
  <c r="M747" i="33"/>
  <c r="L747" i="33"/>
  <c r="K747" i="33"/>
  <c r="J747" i="33"/>
  <c r="I747" i="33"/>
  <c r="H747" i="33"/>
  <c r="G747" i="33"/>
  <c r="F747" i="33"/>
  <c r="E747" i="33"/>
  <c r="D747" i="33"/>
  <c r="C747" i="33"/>
  <c r="B747" i="33"/>
  <c r="P746" i="33"/>
  <c r="O746" i="33"/>
  <c r="N746" i="33"/>
  <c r="M746" i="33"/>
  <c r="L746" i="33"/>
  <c r="K746" i="33"/>
  <c r="J746" i="33"/>
  <c r="I746" i="33"/>
  <c r="H746" i="33"/>
  <c r="G746" i="33"/>
  <c r="F746" i="33"/>
  <c r="E746" i="33"/>
  <c r="D746" i="33"/>
  <c r="C746" i="33"/>
  <c r="B746" i="33"/>
  <c r="P745" i="33"/>
  <c r="O745" i="33"/>
  <c r="N745" i="33"/>
  <c r="M745" i="33"/>
  <c r="L745" i="33"/>
  <c r="K745" i="33"/>
  <c r="J745" i="33"/>
  <c r="I745" i="33"/>
  <c r="H745" i="33"/>
  <c r="G745" i="33"/>
  <c r="F745" i="33"/>
  <c r="E745" i="33"/>
  <c r="D745" i="33"/>
  <c r="C745" i="33"/>
  <c r="B745" i="33"/>
  <c r="P744" i="33"/>
  <c r="O744" i="33"/>
  <c r="N744" i="33"/>
  <c r="M744" i="33"/>
  <c r="L744" i="33"/>
  <c r="K744" i="33"/>
  <c r="J744" i="33"/>
  <c r="I744" i="33"/>
  <c r="H744" i="33"/>
  <c r="G744" i="33"/>
  <c r="F744" i="33"/>
  <c r="E744" i="33"/>
  <c r="D744" i="33"/>
  <c r="C744" i="33"/>
  <c r="B744" i="33"/>
  <c r="P743" i="33"/>
  <c r="O743" i="33"/>
  <c r="N743" i="33"/>
  <c r="M743" i="33"/>
  <c r="L743" i="33"/>
  <c r="K743" i="33"/>
  <c r="J743" i="33"/>
  <c r="I743" i="33"/>
  <c r="H743" i="33"/>
  <c r="G743" i="33"/>
  <c r="F743" i="33"/>
  <c r="E743" i="33"/>
  <c r="D743" i="33"/>
  <c r="C743" i="33"/>
  <c r="B743" i="33"/>
  <c r="P742" i="33"/>
  <c r="O742" i="33"/>
  <c r="N742" i="33"/>
  <c r="M742" i="33"/>
  <c r="L742" i="33"/>
  <c r="K742" i="33"/>
  <c r="J742" i="33"/>
  <c r="I742" i="33"/>
  <c r="H742" i="33"/>
  <c r="G742" i="33"/>
  <c r="F742" i="33"/>
  <c r="E742" i="33"/>
  <c r="D742" i="33"/>
  <c r="C742" i="33"/>
  <c r="B742" i="33"/>
  <c r="P741" i="33"/>
  <c r="O741" i="33"/>
  <c r="N741" i="33"/>
  <c r="M741" i="33"/>
  <c r="L741" i="33"/>
  <c r="K741" i="33"/>
  <c r="J741" i="33"/>
  <c r="I741" i="33"/>
  <c r="H741" i="33"/>
  <c r="G741" i="33"/>
  <c r="F741" i="33"/>
  <c r="E741" i="33"/>
  <c r="D741" i="33"/>
  <c r="C741" i="33"/>
  <c r="B741" i="33"/>
  <c r="P740" i="33"/>
  <c r="O740" i="33"/>
  <c r="N740" i="33"/>
  <c r="M740" i="33"/>
  <c r="L740" i="33"/>
  <c r="K740" i="33"/>
  <c r="J740" i="33"/>
  <c r="I740" i="33"/>
  <c r="H740" i="33"/>
  <c r="G740" i="33"/>
  <c r="F740" i="33"/>
  <c r="E740" i="33"/>
  <c r="D740" i="33"/>
  <c r="C740" i="33"/>
  <c r="B740" i="33"/>
  <c r="P739" i="33"/>
  <c r="O739" i="33"/>
  <c r="N739" i="33"/>
  <c r="M739" i="33"/>
  <c r="L739" i="33"/>
  <c r="K739" i="33"/>
  <c r="J739" i="33"/>
  <c r="I739" i="33"/>
  <c r="H739" i="33"/>
  <c r="G739" i="33"/>
  <c r="F739" i="33"/>
  <c r="E739" i="33"/>
  <c r="D739" i="33"/>
  <c r="C739" i="33"/>
  <c r="B739" i="33"/>
  <c r="P738" i="33"/>
  <c r="O738" i="33"/>
  <c r="N738" i="33"/>
  <c r="M738" i="33"/>
  <c r="L738" i="33"/>
  <c r="K738" i="33"/>
  <c r="J738" i="33"/>
  <c r="I738" i="33"/>
  <c r="H738" i="33"/>
  <c r="G738" i="33"/>
  <c r="F738" i="33"/>
  <c r="E738" i="33"/>
  <c r="D738" i="33"/>
  <c r="C738" i="33"/>
  <c r="B738" i="33"/>
  <c r="P737" i="33"/>
  <c r="O737" i="33"/>
  <c r="N737" i="33"/>
  <c r="M737" i="33"/>
  <c r="L737" i="33"/>
  <c r="K737" i="33"/>
  <c r="J737" i="33"/>
  <c r="I737" i="33"/>
  <c r="H737" i="33"/>
  <c r="G737" i="33"/>
  <c r="F737" i="33"/>
  <c r="E737" i="33"/>
  <c r="D737" i="33"/>
  <c r="C737" i="33"/>
  <c r="B737" i="33"/>
  <c r="P736" i="33"/>
  <c r="O736" i="33"/>
  <c r="N736" i="33"/>
  <c r="M736" i="33"/>
  <c r="L736" i="33"/>
  <c r="K736" i="33"/>
  <c r="J736" i="33"/>
  <c r="I736" i="33"/>
  <c r="H736" i="33"/>
  <c r="G736" i="33"/>
  <c r="F736" i="33"/>
  <c r="E736" i="33"/>
  <c r="D736" i="33"/>
  <c r="C736" i="33"/>
  <c r="B736" i="33"/>
  <c r="P735" i="33"/>
  <c r="O735" i="33"/>
  <c r="N735" i="33"/>
  <c r="M735" i="33"/>
  <c r="L735" i="33"/>
  <c r="K735" i="33"/>
  <c r="J735" i="33"/>
  <c r="I735" i="33"/>
  <c r="H735" i="33"/>
  <c r="G735" i="33"/>
  <c r="F735" i="33"/>
  <c r="E735" i="33"/>
  <c r="D735" i="33"/>
  <c r="C735" i="33"/>
  <c r="B735" i="33"/>
  <c r="P734" i="33"/>
  <c r="O734" i="33"/>
  <c r="N734" i="33"/>
  <c r="M734" i="33"/>
  <c r="L734" i="33"/>
  <c r="K734" i="33"/>
  <c r="J734" i="33"/>
  <c r="I734" i="33"/>
  <c r="H734" i="33"/>
  <c r="G734" i="33"/>
  <c r="F734" i="33"/>
  <c r="E734" i="33"/>
  <c r="D734" i="33"/>
  <c r="C734" i="33"/>
  <c r="B734" i="33"/>
  <c r="P733" i="33"/>
  <c r="O733" i="33"/>
  <c r="N733" i="33"/>
  <c r="M733" i="33"/>
  <c r="L733" i="33"/>
  <c r="K733" i="33"/>
  <c r="J733" i="33"/>
  <c r="I733" i="33"/>
  <c r="H733" i="33"/>
  <c r="G733" i="33"/>
  <c r="F733" i="33"/>
  <c r="E733" i="33"/>
  <c r="D733" i="33"/>
  <c r="C733" i="33"/>
  <c r="B733" i="33"/>
  <c r="P732" i="33"/>
  <c r="O732" i="33"/>
  <c r="N732" i="33"/>
  <c r="M732" i="33"/>
  <c r="L732" i="33"/>
  <c r="K732" i="33"/>
  <c r="J732" i="33"/>
  <c r="I732" i="33"/>
  <c r="H732" i="33"/>
  <c r="G732" i="33"/>
  <c r="F732" i="33"/>
  <c r="E732" i="33"/>
  <c r="D732" i="33"/>
  <c r="C732" i="33"/>
  <c r="B732" i="33"/>
  <c r="P731" i="33"/>
  <c r="O731" i="33"/>
  <c r="N731" i="33"/>
  <c r="M731" i="33"/>
  <c r="L731" i="33"/>
  <c r="K731" i="33"/>
  <c r="J731" i="33"/>
  <c r="I731" i="33"/>
  <c r="H731" i="33"/>
  <c r="G731" i="33"/>
  <c r="F731" i="33"/>
  <c r="E731" i="33"/>
  <c r="D731" i="33"/>
  <c r="C731" i="33"/>
  <c r="B731" i="33"/>
  <c r="P730" i="33"/>
  <c r="O730" i="33"/>
  <c r="N730" i="33"/>
  <c r="M730" i="33"/>
  <c r="L730" i="33"/>
  <c r="K730" i="33"/>
  <c r="J730" i="33"/>
  <c r="I730" i="33"/>
  <c r="H730" i="33"/>
  <c r="G730" i="33"/>
  <c r="F730" i="33"/>
  <c r="E730" i="33"/>
  <c r="D730" i="33"/>
  <c r="C730" i="33"/>
  <c r="B730" i="33"/>
  <c r="P729" i="33"/>
  <c r="O729" i="33"/>
  <c r="N729" i="33"/>
  <c r="M729" i="33"/>
  <c r="L729" i="33"/>
  <c r="K729" i="33"/>
  <c r="J729" i="33"/>
  <c r="I729" i="33"/>
  <c r="H729" i="33"/>
  <c r="G729" i="33"/>
  <c r="F729" i="33"/>
  <c r="E729" i="33"/>
  <c r="D729" i="33"/>
  <c r="C729" i="33"/>
  <c r="B729" i="33"/>
  <c r="P728" i="33"/>
  <c r="O728" i="33"/>
  <c r="N728" i="33"/>
  <c r="M728" i="33"/>
  <c r="L728" i="33"/>
  <c r="K728" i="33"/>
  <c r="J728" i="33"/>
  <c r="I728" i="33"/>
  <c r="H728" i="33"/>
  <c r="G728" i="33"/>
  <c r="F728" i="33"/>
  <c r="E728" i="33"/>
  <c r="D728" i="33"/>
  <c r="C728" i="33"/>
  <c r="B728" i="33"/>
  <c r="P727" i="33"/>
  <c r="O727" i="33"/>
  <c r="N727" i="33"/>
  <c r="M727" i="33"/>
  <c r="L727" i="33"/>
  <c r="K727" i="33"/>
  <c r="J727" i="33"/>
  <c r="I727" i="33"/>
  <c r="H727" i="33"/>
  <c r="G727" i="33"/>
  <c r="F727" i="33"/>
  <c r="E727" i="33"/>
  <c r="D727" i="33"/>
  <c r="C727" i="33"/>
  <c r="B727" i="33"/>
  <c r="P726" i="33"/>
  <c r="O726" i="33"/>
  <c r="N726" i="33"/>
  <c r="M726" i="33"/>
  <c r="L726" i="33"/>
  <c r="K726" i="33"/>
  <c r="J726" i="33"/>
  <c r="I726" i="33"/>
  <c r="H726" i="33"/>
  <c r="G726" i="33"/>
  <c r="F726" i="33"/>
  <c r="E726" i="33"/>
  <c r="D726" i="33"/>
  <c r="C726" i="33"/>
  <c r="B726" i="33"/>
  <c r="P725" i="33"/>
  <c r="O725" i="33"/>
  <c r="N725" i="33"/>
  <c r="M725" i="33"/>
  <c r="L725" i="33"/>
  <c r="K725" i="33"/>
  <c r="J725" i="33"/>
  <c r="I725" i="33"/>
  <c r="H725" i="33"/>
  <c r="G725" i="33"/>
  <c r="F725" i="33"/>
  <c r="E725" i="33"/>
  <c r="D725" i="33"/>
  <c r="C725" i="33"/>
  <c r="B725" i="33"/>
  <c r="P724" i="33"/>
  <c r="O724" i="33"/>
  <c r="N724" i="33"/>
  <c r="M724" i="33"/>
  <c r="L724" i="33"/>
  <c r="K724" i="33"/>
  <c r="J724" i="33"/>
  <c r="I724" i="33"/>
  <c r="H724" i="33"/>
  <c r="G724" i="33"/>
  <c r="F724" i="33"/>
  <c r="E724" i="33"/>
  <c r="D724" i="33"/>
  <c r="C724" i="33"/>
  <c r="B724" i="33"/>
  <c r="P723" i="33"/>
  <c r="O723" i="33"/>
  <c r="N723" i="33"/>
  <c r="M723" i="33"/>
  <c r="L723" i="33"/>
  <c r="K723" i="33"/>
  <c r="J723" i="33"/>
  <c r="I723" i="33"/>
  <c r="H723" i="33"/>
  <c r="G723" i="33"/>
  <c r="F723" i="33"/>
  <c r="E723" i="33"/>
  <c r="D723" i="33"/>
  <c r="C723" i="33"/>
  <c r="B723" i="33"/>
  <c r="P722" i="33"/>
  <c r="O722" i="33"/>
  <c r="N722" i="33"/>
  <c r="M722" i="33"/>
  <c r="L722" i="33"/>
  <c r="K722" i="33"/>
  <c r="J722" i="33"/>
  <c r="I722" i="33"/>
  <c r="H722" i="33"/>
  <c r="G722" i="33"/>
  <c r="F722" i="33"/>
  <c r="E722" i="33"/>
  <c r="D722" i="33"/>
  <c r="C722" i="33"/>
  <c r="B722" i="33"/>
  <c r="P721" i="33"/>
  <c r="O721" i="33"/>
  <c r="N721" i="33"/>
  <c r="M721" i="33"/>
  <c r="L721" i="33"/>
  <c r="K721" i="33"/>
  <c r="J721" i="33"/>
  <c r="I721" i="33"/>
  <c r="H721" i="33"/>
  <c r="G721" i="33"/>
  <c r="F721" i="33"/>
  <c r="E721" i="33"/>
  <c r="D721" i="33"/>
  <c r="C721" i="33"/>
  <c r="B721" i="33"/>
  <c r="P720" i="33"/>
  <c r="O720" i="33"/>
  <c r="N720" i="33"/>
  <c r="M720" i="33"/>
  <c r="L720" i="33"/>
  <c r="K720" i="33"/>
  <c r="J720" i="33"/>
  <c r="I720" i="33"/>
  <c r="H720" i="33"/>
  <c r="G720" i="33"/>
  <c r="F720" i="33"/>
  <c r="E720" i="33"/>
  <c r="D720" i="33"/>
  <c r="C720" i="33"/>
  <c r="B720" i="33"/>
  <c r="P719" i="33"/>
  <c r="O719" i="33"/>
  <c r="N719" i="33"/>
  <c r="M719" i="33"/>
  <c r="L719" i="33"/>
  <c r="K719" i="33"/>
  <c r="J719" i="33"/>
  <c r="I719" i="33"/>
  <c r="H719" i="33"/>
  <c r="G719" i="33"/>
  <c r="F719" i="33"/>
  <c r="E719" i="33"/>
  <c r="D719" i="33"/>
  <c r="C719" i="33"/>
  <c r="B719" i="33"/>
  <c r="P718" i="33"/>
  <c r="O718" i="33"/>
  <c r="N718" i="33"/>
  <c r="M718" i="33"/>
  <c r="L718" i="33"/>
  <c r="K718" i="33"/>
  <c r="J718" i="33"/>
  <c r="I718" i="33"/>
  <c r="H718" i="33"/>
  <c r="G718" i="33"/>
  <c r="F718" i="33"/>
  <c r="E718" i="33"/>
  <c r="D718" i="33"/>
  <c r="C718" i="33"/>
  <c r="B718" i="33"/>
  <c r="P717" i="33"/>
  <c r="O717" i="33"/>
  <c r="N717" i="33"/>
  <c r="M717" i="33"/>
  <c r="L717" i="33"/>
  <c r="K717" i="33"/>
  <c r="J717" i="33"/>
  <c r="I717" i="33"/>
  <c r="H717" i="33"/>
  <c r="G717" i="33"/>
  <c r="F717" i="33"/>
  <c r="E717" i="33"/>
  <c r="D717" i="33"/>
  <c r="C717" i="33"/>
  <c r="B717" i="33"/>
  <c r="P716" i="33"/>
  <c r="O716" i="33"/>
  <c r="N716" i="33"/>
  <c r="M716" i="33"/>
  <c r="L716" i="33"/>
  <c r="K716" i="33"/>
  <c r="J716" i="33"/>
  <c r="I716" i="33"/>
  <c r="H716" i="33"/>
  <c r="G716" i="33"/>
  <c r="F716" i="33"/>
  <c r="E716" i="33"/>
  <c r="D716" i="33"/>
  <c r="C716" i="33"/>
  <c r="B716" i="33"/>
  <c r="P715" i="33"/>
  <c r="O715" i="33"/>
  <c r="N715" i="33"/>
  <c r="M715" i="33"/>
  <c r="L715" i="33"/>
  <c r="K715" i="33"/>
  <c r="J715" i="33"/>
  <c r="I715" i="33"/>
  <c r="H715" i="33"/>
  <c r="G715" i="33"/>
  <c r="F715" i="33"/>
  <c r="E715" i="33"/>
  <c r="D715" i="33"/>
  <c r="C715" i="33"/>
  <c r="B715" i="33"/>
  <c r="P714" i="33"/>
  <c r="O714" i="33"/>
  <c r="N714" i="33"/>
  <c r="M714" i="33"/>
  <c r="L714" i="33"/>
  <c r="K714" i="33"/>
  <c r="J714" i="33"/>
  <c r="I714" i="33"/>
  <c r="H714" i="33"/>
  <c r="G714" i="33"/>
  <c r="F714" i="33"/>
  <c r="E714" i="33"/>
  <c r="D714" i="33"/>
  <c r="C714" i="33"/>
  <c r="B714" i="33"/>
  <c r="P713" i="33"/>
  <c r="O713" i="33"/>
  <c r="N713" i="33"/>
  <c r="M713" i="33"/>
  <c r="L713" i="33"/>
  <c r="K713" i="33"/>
  <c r="J713" i="33"/>
  <c r="I713" i="33"/>
  <c r="H713" i="33"/>
  <c r="G713" i="33"/>
  <c r="F713" i="33"/>
  <c r="E713" i="33"/>
  <c r="D713" i="33"/>
  <c r="C713" i="33"/>
  <c r="B713" i="33"/>
  <c r="P712" i="33"/>
  <c r="O712" i="33"/>
  <c r="N712" i="33"/>
  <c r="M712" i="33"/>
  <c r="L712" i="33"/>
  <c r="K712" i="33"/>
  <c r="J712" i="33"/>
  <c r="I712" i="33"/>
  <c r="H712" i="33"/>
  <c r="G712" i="33"/>
  <c r="F712" i="33"/>
  <c r="E712" i="33"/>
  <c r="D712" i="33"/>
  <c r="C712" i="33"/>
  <c r="B712" i="33"/>
  <c r="P711" i="33"/>
  <c r="O711" i="33"/>
  <c r="N711" i="33"/>
  <c r="M711" i="33"/>
  <c r="L711" i="33"/>
  <c r="K711" i="33"/>
  <c r="J711" i="33"/>
  <c r="I711" i="33"/>
  <c r="H711" i="33"/>
  <c r="G711" i="33"/>
  <c r="F711" i="33"/>
  <c r="E711" i="33"/>
  <c r="D711" i="33"/>
  <c r="C711" i="33"/>
  <c r="B711" i="33"/>
  <c r="P710" i="33"/>
  <c r="O710" i="33"/>
  <c r="N710" i="33"/>
  <c r="M710" i="33"/>
  <c r="L710" i="33"/>
  <c r="K710" i="33"/>
  <c r="J710" i="33"/>
  <c r="I710" i="33"/>
  <c r="H710" i="33"/>
  <c r="G710" i="33"/>
  <c r="F710" i="33"/>
  <c r="E710" i="33"/>
  <c r="D710" i="33"/>
  <c r="C710" i="33"/>
  <c r="B710" i="33"/>
  <c r="P709" i="33"/>
  <c r="O709" i="33"/>
  <c r="N709" i="33"/>
  <c r="M709" i="33"/>
  <c r="L709" i="33"/>
  <c r="K709" i="33"/>
  <c r="J709" i="33"/>
  <c r="I709" i="33"/>
  <c r="H709" i="33"/>
  <c r="G709" i="33"/>
  <c r="F709" i="33"/>
  <c r="E709" i="33"/>
  <c r="D709" i="33"/>
  <c r="C709" i="33"/>
  <c r="B709" i="33"/>
  <c r="P708" i="33"/>
  <c r="O708" i="33"/>
  <c r="N708" i="33"/>
  <c r="M708" i="33"/>
  <c r="L708" i="33"/>
  <c r="K708" i="33"/>
  <c r="J708" i="33"/>
  <c r="I708" i="33"/>
  <c r="H708" i="33"/>
  <c r="G708" i="33"/>
  <c r="F708" i="33"/>
  <c r="E708" i="33"/>
  <c r="D708" i="33"/>
  <c r="C708" i="33"/>
  <c r="B708" i="33"/>
  <c r="P707" i="33"/>
  <c r="O707" i="33"/>
  <c r="N707" i="33"/>
  <c r="M707" i="33"/>
  <c r="L707" i="33"/>
  <c r="K707" i="33"/>
  <c r="J707" i="33"/>
  <c r="I707" i="33"/>
  <c r="H707" i="33"/>
  <c r="G707" i="33"/>
  <c r="F707" i="33"/>
  <c r="E707" i="33"/>
  <c r="D707" i="33"/>
  <c r="C707" i="33"/>
  <c r="B707" i="33"/>
  <c r="P706" i="33"/>
  <c r="O706" i="33"/>
  <c r="N706" i="33"/>
  <c r="M706" i="33"/>
  <c r="L706" i="33"/>
  <c r="K706" i="33"/>
  <c r="J706" i="33"/>
  <c r="I706" i="33"/>
  <c r="H706" i="33"/>
  <c r="G706" i="33"/>
  <c r="F706" i="33"/>
  <c r="E706" i="33"/>
  <c r="D706" i="33"/>
  <c r="C706" i="33"/>
  <c r="B706" i="33"/>
  <c r="P705" i="33"/>
  <c r="O705" i="33"/>
  <c r="N705" i="33"/>
  <c r="M705" i="33"/>
  <c r="L705" i="33"/>
  <c r="K705" i="33"/>
  <c r="J705" i="33"/>
  <c r="I705" i="33"/>
  <c r="H705" i="33"/>
  <c r="G705" i="33"/>
  <c r="F705" i="33"/>
  <c r="E705" i="33"/>
  <c r="D705" i="33"/>
  <c r="C705" i="33"/>
  <c r="B705" i="33"/>
  <c r="P704" i="33"/>
  <c r="O704" i="33"/>
  <c r="N704" i="33"/>
  <c r="M704" i="33"/>
  <c r="L704" i="33"/>
  <c r="K704" i="33"/>
  <c r="J704" i="33"/>
  <c r="I704" i="33"/>
  <c r="H704" i="33"/>
  <c r="G704" i="33"/>
  <c r="F704" i="33"/>
  <c r="E704" i="33"/>
  <c r="D704" i="33"/>
  <c r="C704" i="33"/>
  <c r="B704" i="33"/>
  <c r="P703" i="33"/>
  <c r="O703" i="33"/>
  <c r="N703" i="33"/>
  <c r="M703" i="33"/>
  <c r="L703" i="33"/>
  <c r="K703" i="33"/>
  <c r="J703" i="33"/>
  <c r="I703" i="33"/>
  <c r="H703" i="33"/>
  <c r="G703" i="33"/>
  <c r="F703" i="33"/>
  <c r="E703" i="33"/>
  <c r="D703" i="33"/>
  <c r="C703" i="33"/>
  <c r="B703" i="33"/>
  <c r="P702" i="33"/>
  <c r="O702" i="33"/>
  <c r="N702" i="33"/>
  <c r="M702" i="33"/>
  <c r="L702" i="33"/>
  <c r="K702" i="33"/>
  <c r="J702" i="33"/>
  <c r="I702" i="33"/>
  <c r="H702" i="33"/>
  <c r="G702" i="33"/>
  <c r="F702" i="33"/>
  <c r="E702" i="33"/>
  <c r="D702" i="33"/>
  <c r="C702" i="33"/>
  <c r="B702" i="33"/>
  <c r="P701" i="33"/>
  <c r="O701" i="33"/>
  <c r="N701" i="33"/>
  <c r="M701" i="33"/>
  <c r="L701" i="33"/>
  <c r="K701" i="33"/>
  <c r="J701" i="33"/>
  <c r="I701" i="33"/>
  <c r="H701" i="33"/>
  <c r="G701" i="33"/>
  <c r="F701" i="33"/>
  <c r="E701" i="33"/>
  <c r="D701" i="33"/>
  <c r="C701" i="33"/>
  <c r="B701" i="33"/>
  <c r="P700" i="33"/>
  <c r="O700" i="33"/>
  <c r="N700" i="33"/>
  <c r="M700" i="33"/>
  <c r="L700" i="33"/>
  <c r="K700" i="33"/>
  <c r="J700" i="33"/>
  <c r="I700" i="33"/>
  <c r="H700" i="33"/>
  <c r="G700" i="33"/>
  <c r="F700" i="33"/>
  <c r="E700" i="33"/>
  <c r="D700" i="33"/>
  <c r="C700" i="33"/>
  <c r="B700" i="33"/>
  <c r="P699" i="33"/>
  <c r="O699" i="33"/>
  <c r="N699" i="33"/>
  <c r="M699" i="33"/>
  <c r="L699" i="33"/>
  <c r="K699" i="33"/>
  <c r="J699" i="33"/>
  <c r="I699" i="33"/>
  <c r="H699" i="33"/>
  <c r="G699" i="33"/>
  <c r="F699" i="33"/>
  <c r="E699" i="33"/>
  <c r="D699" i="33"/>
  <c r="C699" i="33"/>
  <c r="B699" i="33"/>
  <c r="P698" i="33"/>
  <c r="O698" i="33"/>
  <c r="N698" i="33"/>
  <c r="M698" i="33"/>
  <c r="L698" i="33"/>
  <c r="K698" i="33"/>
  <c r="J698" i="33"/>
  <c r="I698" i="33"/>
  <c r="H698" i="33"/>
  <c r="G698" i="33"/>
  <c r="F698" i="33"/>
  <c r="E698" i="33"/>
  <c r="D698" i="33"/>
  <c r="C698" i="33"/>
  <c r="B698" i="33"/>
  <c r="P697" i="33"/>
  <c r="O697" i="33"/>
  <c r="N697" i="33"/>
  <c r="M697" i="33"/>
  <c r="L697" i="33"/>
  <c r="K697" i="33"/>
  <c r="J697" i="33"/>
  <c r="I697" i="33"/>
  <c r="H697" i="33"/>
  <c r="G697" i="33"/>
  <c r="F697" i="33"/>
  <c r="E697" i="33"/>
  <c r="D697" i="33"/>
  <c r="C697" i="33"/>
  <c r="B697" i="33"/>
  <c r="P696" i="33"/>
  <c r="O696" i="33"/>
  <c r="N696" i="33"/>
  <c r="M696" i="33"/>
  <c r="L696" i="33"/>
  <c r="K696" i="33"/>
  <c r="J696" i="33"/>
  <c r="I696" i="33"/>
  <c r="H696" i="33"/>
  <c r="G696" i="33"/>
  <c r="F696" i="33"/>
  <c r="E696" i="33"/>
  <c r="D696" i="33"/>
  <c r="C696" i="33"/>
  <c r="B696" i="33"/>
  <c r="P695" i="33"/>
  <c r="O695" i="33"/>
  <c r="N695" i="33"/>
  <c r="M695" i="33"/>
  <c r="L695" i="33"/>
  <c r="K695" i="33"/>
  <c r="J695" i="33"/>
  <c r="I695" i="33"/>
  <c r="H695" i="33"/>
  <c r="G695" i="33"/>
  <c r="F695" i="33"/>
  <c r="E695" i="33"/>
  <c r="D695" i="33"/>
  <c r="C695" i="33"/>
  <c r="B695" i="33"/>
  <c r="P694" i="33"/>
  <c r="O694" i="33"/>
  <c r="N694" i="33"/>
  <c r="M694" i="33"/>
  <c r="L694" i="33"/>
  <c r="K694" i="33"/>
  <c r="J694" i="33"/>
  <c r="I694" i="33"/>
  <c r="H694" i="33"/>
  <c r="G694" i="33"/>
  <c r="F694" i="33"/>
  <c r="E694" i="33"/>
  <c r="D694" i="33"/>
  <c r="C694" i="33"/>
  <c r="B694" i="33"/>
  <c r="P693" i="33"/>
  <c r="O693" i="33"/>
  <c r="N693" i="33"/>
  <c r="M693" i="33"/>
  <c r="L693" i="33"/>
  <c r="K693" i="33"/>
  <c r="J693" i="33"/>
  <c r="I693" i="33"/>
  <c r="H693" i="33"/>
  <c r="G693" i="33"/>
  <c r="F693" i="33"/>
  <c r="E693" i="33"/>
  <c r="D693" i="33"/>
  <c r="C693" i="33"/>
  <c r="B693" i="33"/>
  <c r="P692" i="33"/>
  <c r="O692" i="33"/>
  <c r="N692" i="33"/>
  <c r="M692" i="33"/>
  <c r="L692" i="33"/>
  <c r="K692" i="33"/>
  <c r="J692" i="33"/>
  <c r="I692" i="33"/>
  <c r="H692" i="33"/>
  <c r="G692" i="33"/>
  <c r="F692" i="33"/>
  <c r="E692" i="33"/>
  <c r="D692" i="33"/>
  <c r="C692" i="33"/>
  <c r="B692" i="33"/>
  <c r="P691" i="33"/>
  <c r="O691" i="33"/>
  <c r="N691" i="33"/>
  <c r="M691" i="33"/>
  <c r="L691" i="33"/>
  <c r="K691" i="33"/>
  <c r="J691" i="33"/>
  <c r="I691" i="33"/>
  <c r="H691" i="33"/>
  <c r="G691" i="33"/>
  <c r="F691" i="33"/>
  <c r="E691" i="33"/>
  <c r="D691" i="33"/>
  <c r="C691" i="33"/>
  <c r="B691" i="33"/>
  <c r="P690" i="33"/>
  <c r="O690" i="33"/>
  <c r="N690" i="33"/>
  <c r="M690" i="33"/>
  <c r="L690" i="33"/>
  <c r="K690" i="33"/>
  <c r="J690" i="33"/>
  <c r="I690" i="33"/>
  <c r="H690" i="33"/>
  <c r="G690" i="33"/>
  <c r="F690" i="33"/>
  <c r="E690" i="33"/>
  <c r="D690" i="33"/>
  <c r="C690" i="33"/>
  <c r="B690" i="33"/>
  <c r="P689" i="33"/>
  <c r="O689" i="33"/>
  <c r="N689" i="33"/>
  <c r="M689" i="33"/>
  <c r="L689" i="33"/>
  <c r="K689" i="33"/>
  <c r="J689" i="33"/>
  <c r="I689" i="33"/>
  <c r="H689" i="33"/>
  <c r="G689" i="33"/>
  <c r="F689" i="33"/>
  <c r="E689" i="33"/>
  <c r="D689" i="33"/>
  <c r="C689" i="33"/>
  <c r="B689" i="33"/>
  <c r="P688" i="33"/>
  <c r="O688" i="33"/>
  <c r="N688" i="33"/>
  <c r="M688" i="33"/>
  <c r="L688" i="33"/>
  <c r="K688" i="33"/>
  <c r="J688" i="33"/>
  <c r="I688" i="33"/>
  <c r="H688" i="33"/>
  <c r="G688" i="33"/>
  <c r="F688" i="33"/>
  <c r="E688" i="33"/>
  <c r="D688" i="33"/>
  <c r="C688" i="33"/>
  <c r="B688" i="33"/>
  <c r="P687" i="33"/>
  <c r="O687" i="33"/>
  <c r="N687" i="33"/>
  <c r="M687" i="33"/>
  <c r="L687" i="33"/>
  <c r="K687" i="33"/>
  <c r="J687" i="33"/>
  <c r="I687" i="33"/>
  <c r="H687" i="33"/>
  <c r="G687" i="33"/>
  <c r="F687" i="33"/>
  <c r="E687" i="33"/>
  <c r="D687" i="33"/>
  <c r="C687" i="33"/>
  <c r="B687" i="33"/>
  <c r="P686" i="33"/>
  <c r="O686" i="33"/>
  <c r="N686" i="33"/>
  <c r="M686" i="33"/>
  <c r="L686" i="33"/>
  <c r="K686" i="33"/>
  <c r="J686" i="33"/>
  <c r="I686" i="33"/>
  <c r="H686" i="33"/>
  <c r="G686" i="33"/>
  <c r="F686" i="33"/>
  <c r="E686" i="33"/>
  <c r="D686" i="33"/>
  <c r="C686" i="33"/>
  <c r="B686" i="33"/>
  <c r="P685" i="33"/>
  <c r="O685" i="33"/>
  <c r="N685" i="33"/>
  <c r="M685" i="33"/>
  <c r="L685" i="33"/>
  <c r="K685" i="33"/>
  <c r="J685" i="33"/>
  <c r="I685" i="33"/>
  <c r="H685" i="33"/>
  <c r="G685" i="33"/>
  <c r="F685" i="33"/>
  <c r="E685" i="33"/>
  <c r="D685" i="33"/>
  <c r="C685" i="33"/>
  <c r="B685" i="33"/>
  <c r="P684" i="33"/>
  <c r="O684" i="33"/>
  <c r="N684" i="33"/>
  <c r="M684" i="33"/>
  <c r="L684" i="33"/>
  <c r="K684" i="33"/>
  <c r="J684" i="33"/>
  <c r="I684" i="33"/>
  <c r="H684" i="33"/>
  <c r="G684" i="33"/>
  <c r="F684" i="33"/>
  <c r="E684" i="33"/>
  <c r="D684" i="33"/>
  <c r="C684" i="33"/>
  <c r="B684" i="33"/>
  <c r="P683" i="33"/>
  <c r="O683" i="33"/>
  <c r="N683" i="33"/>
  <c r="M683" i="33"/>
  <c r="L683" i="33"/>
  <c r="K683" i="33"/>
  <c r="J683" i="33"/>
  <c r="I683" i="33"/>
  <c r="H683" i="33"/>
  <c r="G683" i="33"/>
  <c r="F683" i="33"/>
  <c r="E683" i="33"/>
  <c r="D683" i="33"/>
  <c r="C683" i="33"/>
  <c r="B683" i="33"/>
  <c r="P682" i="33"/>
  <c r="O682" i="33"/>
  <c r="N682" i="33"/>
  <c r="M682" i="33"/>
  <c r="L682" i="33"/>
  <c r="K682" i="33"/>
  <c r="J682" i="33"/>
  <c r="I682" i="33"/>
  <c r="H682" i="33"/>
  <c r="G682" i="33"/>
  <c r="F682" i="33"/>
  <c r="E682" i="33"/>
  <c r="D682" i="33"/>
  <c r="C682" i="33"/>
  <c r="B682" i="33"/>
  <c r="P681" i="33"/>
  <c r="O681" i="33"/>
  <c r="N681" i="33"/>
  <c r="M681" i="33"/>
  <c r="L681" i="33"/>
  <c r="K681" i="33"/>
  <c r="J681" i="33"/>
  <c r="I681" i="33"/>
  <c r="H681" i="33"/>
  <c r="G681" i="33"/>
  <c r="F681" i="33"/>
  <c r="E681" i="33"/>
  <c r="D681" i="33"/>
  <c r="C681" i="33"/>
  <c r="B681" i="33"/>
  <c r="P680" i="33"/>
  <c r="O680" i="33"/>
  <c r="N680" i="33"/>
  <c r="M680" i="33"/>
  <c r="L680" i="33"/>
  <c r="K680" i="33"/>
  <c r="J680" i="33"/>
  <c r="I680" i="33"/>
  <c r="H680" i="33"/>
  <c r="G680" i="33"/>
  <c r="F680" i="33"/>
  <c r="E680" i="33"/>
  <c r="D680" i="33"/>
  <c r="C680" i="33"/>
  <c r="B680" i="33"/>
  <c r="P679" i="33"/>
  <c r="O679" i="33"/>
  <c r="N679" i="33"/>
  <c r="M679" i="33"/>
  <c r="L679" i="33"/>
  <c r="K679" i="33"/>
  <c r="J679" i="33"/>
  <c r="I679" i="33"/>
  <c r="H679" i="33"/>
  <c r="G679" i="33"/>
  <c r="F679" i="33"/>
  <c r="E679" i="33"/>
  <c r="D679" i="33"/>
  <c r="C679" i="33"/>
  <c r="B679" i="33"/>
  <c r="P678" i="33"/>
  <c r="O678" i="33"/>
  <c r="N678" i="33"/>
  <c r="M678" i="33"/>
  <c r="L678" i="33"/>
  <c r="K678" i="33"/>
  <c r="J678" i="33"/>
  <c r="I678" i="33"/>
  <c r="H678" i="33"/>
  <c r="G678" i="33"/>
  <c r="F678" i="33"/>
  <c r="E678" i="33"/>
  <c r="D678" i="33"/>
  <c r="C678" i="33"/>
  <c r="B678" i="33"/>
  <c r="P677" i="33"/>
  <c r="O677" i="33"/>
  <c r="N677" i="33"/>
  <c r="M677" i="33"/>
  <c r="L677" i="33"/>
  <c r="K677" i="33"/>
  <c r="J677" i="33"/>
  <c r="I677" i="33"/>
  <c r="H677" i="33"/>
  <c r="G677" i="33"/>
  <c r="F677" i="33"/>
  <c r="E677" i="33"/>
  <c r="D677" i="33"/>
  <c r="C677" i="33"/>
  <c r="B677" i="33"/>
  <c r="P676" i="33"/>
  <c r="O676" i="33"/>
  <c r="N676" i="33"/>
  <c r="M676" i="33"/>
  <c r="L676" i="33"/>
  <c r="K676" i="33"/>
  <c r="J676" i="33"/>
  <c r="I676" i="33"/>
  <c r="H676" i="33"/>
  <c r="G676" i="33"/>
  <c r="F676" i="33"/>
  <c r="E676" i="33"/>
  <c r="D676" i="33"/>
  <c r="C676" i="33"/>
  <c r="B676" i="33"/>
  <c r="P675" i="33"/>
  <c r="O675" i="33"/>
  <c r="N675" i="33"/>
  <c r="M675" i="33"/>
  <c r="L675" i="33"/>
  <c r="K675" i="33"/>
  <c r="J675" i="33"/>
  <c r="I675" i="33"/>
  <c r="H675" i="33"/>
  <c r="G675" i="33"/>
  <c r="F675" i="33"/>
  <c r="E675" i="33"/>
  <c r="D675" i="33"/>
  <c r="C675" i="33"/>
  <c r="B675" i="33"/>
  <c r="P674" i="33"/>
  <c r="O674" i="33"/>
  <c r="N674" i="33"/>
  <c r="M674" i="33"/>
  <c r="L674" i="33"/>
  <c r="K674" i="33"/>
  <c r="J674" i="33"/>
  <c r="I674" i="33"/>
  <c r="H674" i="33"/>
  <c r="G674" i="33"/>
  <c r="F674" i="33"/>
  <c r="E674" i="33"/>
  <c r="D674" i="33"/>
  <c r="C674" i="33"/>
  <c r="B674" i="33"/>
  <c r="P673" i="33"/>
  <c r="O673" i="33"/>
  <c r="N673" i="33"/>
  <c r="M673" i="33"/>
  <c r="L673" i="33"/>
  <c r="K673" i="33"/>
  <c r="J673" i="33"/>
  <c r="I673" i="33"/>
  <c r="H673" i="33"/>
  <c r="G673" i="33"/>
  <c r="F673" i="33"/>
  <c r="E673" i="33"/>
  <c r="D673" i="33"/>
  <c r="C673" i="33"/>
  <c r="B673" i="33"/>
  <c r="P672" i="33"/>
  <c r="O672" i="33"/>
  <c r="N672" i="33"/>
  <c r="M672" i="33"/>
  <c r="L672" i="33"/>
  <c r="K672" i="33"/>
  <c r="J672" i="33"/>
  <c r="I672" i="33"/>
  <c r="H672" i="33"/>
  <c r="G672" i="33"/>
  <c r="F672" i="33"/>
  <c r="E672" i="33"/>
  <c r="D672" i="33"/>
  <c r="C672" i="33"/>
  <c r="B672" i="33"/>
  <c r="P671" i="33"/>
  <c r="O671" i="33"/>
  <c r="N671" i="33"/>
  <c r="M671" i="33"/>
  <c r="L671" i="33"/>
  <c r="K671" i="33"/>
  <c r="J671" i="33"/>
  <c r="I671" i="33"/>
  <c r="H671" i="33"/>
  <c r="G671" i="33"/>
  <c r="F671" i="33"/>
  <c r="E671" i="33"/>
  <c r="D671" i="33"/>
  <c r="C671" i="33"/>
  <c r="B671" i="33"/>
  <c r="P670" i="33"/>
  <c r="O670" i="33"/>
  <c r="N670" i="33"/>
  <c r="M670" i="33"/>
  <c r="L670" i="33"/>
  <c r="K670" i="33"/>
  <c r="J670" i="33"/>
  <c r="I670" i="33"/>
  <c r="H670" i="33"/>
  <c r="G670" i="33"/>
  <c r="F670" i="33"/>
  <c r="E670" i="33"/>
  <c r="D670" i="33"/>
  <c r="C670" i="33"/>
  <c r="B670" i="33"/>
  <c r="P669" i="33"/>
  <c r="O669" i="33"/>
  <c r="N669" i="33"/>
  <c r="M669" i="33"/>
  <c r="L669" i="33"/>
  <c r="K669" i="33"/>
  <c r="J669" i="33"/>
  <c r="I669" i="33"/>
  <c r="H669" i="33"/>
  <c r="G669" i="33"/>
  <c r="F669" i="33"/>
  <c r="E669" i="33"/>
  <c r="D669" i="33"/>
  <c r="C669" i="33"/>
  <c r="B669" i="33"/>
  <c r="P668" i="33"/>
  <c r="O668" i="33"/>
  <c r="N668" i="33"/>
  <c r="M668" i="33"/>
  <c r="L668" i="33"/>
  <c r="K668" i="33"/>
  <c r="J668" i="33"/>
  <c r="I668" i="33"/>
  <c r="H668" i="33"/>
  <c r="G668" i="33"/>
  <c r="F668" i="33"/>
  <c r="E668" i="33"/>
  <c r="D668" i="33"/>
  <c r="C668" i="33"/>
  <c r="B668" i="33"/>
  <c r="P667" i="33"/>
  <c r="O667" i="33"/>
  <c r="N667" i="33"/>
  <c r="M667" i="33"/>
  <c r="L667" i="33"/>
  <c r="K667" i="33"/>
  <c r="J667" i="33"/>
  <c r="I667" i="33"/>
  <c r="H667" i="33"/>
  <c r="G667" i="33"/>
  <c r="F667" i="33"/>
  <c r="E667" i="33"/>
  <c r="D667" i="33"/>
  <c r="C667" i="33"/>
  <c r="B667" i="33"/>
  <c r="P666" i="33"/>
  <c r="O666" i="33"/>
  <c r="N666" i="33"/>
  <c r="M666" i="33"/>
  <c r="L666" i="33"/>
  <c r="K666" i="33"/>
  <c r="J666" i="33"/>
  <c r="I666" i="33"/>
  <c r="H666" i="33"/>
  <c r="G666" i="33"/>
  <c r="F666" i="33"/>
  <c r="E666" i="33"/>
  <c r="D666" i="33"/>
  <c r="C666" i="33"/>
  <c r="B666" i="33"/>
  <c r="P665" i="33"/>
  <c r="O665" i="33"/>
  <c r="N665" i="33"/>
  <c r="M665" i="33"/>
  <c r="L665" i="33"/>
  <c r="K665" i="33"/>
  <c r="J665" i="33"/>
  <c r="I665" i="33"/>
  <c r="H665" i="33"/>
  <c r="G665" i="33"/>
  <c r="F665" i="33"/>
  <c r="E665" i="33"/>
  <c r="D665" i="33"/>
  <c r="C665" i="33"/>
  <c r="B665" i="33"/>
  <c r="P664" i="33"/>
  <c r="O664" i="33"/>
  <c r="N664" i="33"/>
  <c r="M664" i="33"/>
  <c r="L664" i="33"/>
  <c r="K664" i="33"/>
  <c r="J664" i="33"/>
  <c r="I664" i="33"/>
  <c r="H664" i="33"/>
  <c r="G664" i="33"/>
  <c r="F664" i="33"/>
  <c r="E664" i="33"/>
  <c r="D664" i="33"/>
  <c r="C664" i="33"/>
  <c r="B664" i="33"/>
  <c r="P663" i="33"/>
  <c r="O663" i="33"/>
  <c r="N663" i="33"/>
  <c r="M663" i="33"/>
  <c r="L663" i="33"/>
  <c r="K663" i="33"/>
  <c r="J663" i="33"/>
  <c r="I663" i="33"/>
  <c r="H663" i="33"/>
  <c r="G663" i="33"/>
  <c r="F663" i="33"/>
  <c r="E663" i="33"/>
  <c r="D663" i="33"/>
  <c r="C663" i="33"/>
  <c r="B663" i="33"/>
  <c r="P662" i="33"/>
  <c r="O662" i="33"/>
  <c r="N662" i="33"/>
  <c r="M662" i="33"/>
  <c r="L662" i="33"/>
  <c r="K662" i="33"/>
  <c r="J662" i="33"/>
  <c r="I662" i="33"/>
  <c r="H662" i="33"/>
  <c r="G662" i="33"/>
  <c r="F662" i="33"/>
  <c r="E662" i="33"/>
  <c r="D662" i="33"/>
  <c r="C662" i="33"/>
  <c r="B662" i="33"/>
  <c r="P661" i="33"/>
  <c r="O661" i="33"/>
  <c r="N661" i="33"/>
  <c r="M661" i="33"/>
  <c r="L661" i="33"/>
  <c r="K661" i="33"/>
  <c r="J661" i="33"/>
  <c r="I661" i="33"/>
  <c r="H661" i="33"/>
  <c r="G661" i="33"/>
  <c r="F661" i="33"/>
  <c r="E661" i="33"/>
  <c r="D661" i="33"/>
  <c r="C661" i="33"/>
  <c r="B661" i="33"/>
  <c r="P660" i="33"/>
  <c r="O660" i="33"/>
  <c r="N660" i="33"/>
  <c r="M660" i="33"/>
  <c r="L660" i="33"/>
  <c r="K660" i="33"/>
  <c r="J660" i="33"/>
  <c r="I660" i="33"/>
  <c r="H660" i="33"/>
  <c r="G660" i="33"/>
  <c r="F660" i="33"/>
  <c r="E660" i="33"/>
  <c r="D660" i="33"/>
  <c r="C660" i="33"/>
  <c r="B660" i="33"/>
  <c r="P659" i="33"/>
  <c r="O659" i="33"/>
  <c r="N659" i="33"/>
  <c r="M659" i="33"/>
  <c r="L659" i="33"/>
  <c r="K659" i="33"/>
  <c r="J659" i="33"/>
  <c r="I659" i="33"/>
  <c r="H659" i="33"/>
  <c r="G659" i="33"/>
  <c r="F659" i="33"/>
  <c r="E659" i="33"/>
  <c r="D659" i="33"/>
  <c r="C659" i="33"/>
  <c r="B659" i="33"/>
  <c r="P658" i="33"/>
  <c r="O658" i="33"/>
  <c r="N658" i="33"/>
  <c r="M658" i="33"/>
  <c r="L658" i="33"/>
  <c r="K658" i="33"/>
  <c r="J658" i="33"/>
  <c r="I658" i="33"/>
  <c r="H658" i="33"/>
  <c r="G658" i="33"/>
  <c r="F658" i="33"/>
  <c r="E658" i="33"/>
  <c r="D658" i="33"/>
  <c r="C658" i="33"/>
  <c r="B658" i="33"/>
  <c r="P657" i="33"/>
  <c r="O657" i="33"/>
  <c r="N657" i="33"/>
  <c r="M657" i="33"/>
  <c r="L657" i="33"/>
  <c r="K657" i="33"/>
  <c r="J657" i="33"/>
  <c r="I657" i="33"/>
  <c r="H657" i="33"/>
  <c r="G657" i="33"/>
  <c r="F657" i="33"/>
  <c r="E657" i="33"/>
  <c r="D657" i="33"/>
  <c r="C657" i="33"/>
  <c r="B657" i="33"/>
  <c r="P656" i="33"/>
  <c r="O656" i="33"/>
  <c r="N656" i="33"/>
  <c r="M656" i="33"/>
  <c r="L656" i="33"/>
  <c r="K656" i="33"/>
  <c r="J656" i="33"/>
  <c r="I656" i="33"/>
  <c r="H656" i="33"/>
  <c r="G656" i="33"/>
  <c r="F656" i="33"/>
  <c r="E656" i="33"/>
  <c r="D656" i="33"/>
  <c r="C656" i="33"/>
  <c r="B656" i="33"/>
  <c r="P655" i="33"/>
  <c r="O655" i="33"/>
  <c r="N655" i="33"/>
  <c r="M655" i="33"/>
  <c r="L655" i="33"/>
  <c r="K655" i="33"/>
  <c r="J655" i="33"/>
  <c r="I655" i="33"/>
  <c r="H655" i="33"/>
  <c r="G655" i="33"/>
  <c r="F655" i="33"/>
  <c r="E655" i="33"/>
  <c r="D655" i="33"/>
  <c r="C655" i="33"/>
  <c r="B655" i="33"/>
  <c r="P654" i="33"/>
  <c r="O654" i="33"/>
  <c r="N654" i="33"/>
  <c r="M654" i="33"/>
  <c r="L654" i="33"/>
  <c r="K654" i="33"/>
  <c r="J654" i="33"/>
  <c r="I654" i="33"/>
  <c r="H654" i="33"/>
  <c r="G654" i="33"/>
  <c r="F654" i="33"/>
  <c r="E654" i="33"/>
  <c r="D654" i="33"/>
  <c r="C654" i="33"/>
  <c r="B654" i="33"/>
  <c r="P653" i="33"/>
  <c r="O653" i="33"/>
  <c r="N653" i="33"/>
  <c r="M653" i="33"/>
  <c r="L653" i="33"/>
  <c r="K653" i="33"/>
  <c r="J653" i="33"/>
  <c r="I653" i="33"/>
  <c r="H653" i="33"/>
  <c r="G653" i="33"/>
  <c r="F653" i="33"/>
  <c r="E653" i="33"/>
  <c r="D653" i="33"/>
  <c r="C653" i="33"/>
  <c r="B653" i="33"/>
  <c r="P652" i="33"/>
  <c r="O652" i="33"/>
  <c r="N652" i="33"/>
  <c r="M652" i="33"/>
  <c r="L652" i="33"/>
  <c r="K652" i="33"/>
  <c r="J652" i="33"/>
  <c r="I652" i="33"/>
  <c r="H652" i="33"/>
  <c r="G652" i="33"/>
  <c r="F652" i="33"/>
  <c r="E652" i="33"/>
  <c r="D652" i="33"/>
  <c r="C652" i="33"/>
  <c r="B652" i="33"/>
  <c r="P651" i="33"/>
  <c r="O651" i="33"/>
  <c r="N651" i="33"/>
  <c r="M651" i="33"/>
  <c r="L651" i="33"/>
  <c r="K651" i="33"/>
  <c r="J651" i="33"/>
  <c r="I651" i="33"/>
  <c r="H651" i="33"/>
  <c r="G651" i="33"/>
  <c r="F651" i="33"/>
  <c r="E651" i="33"/>
  <c r="D651" i="33"/>
  <c r="C651" i="33"/>
  <c r="B651" i="33"/>
  <c r="P650" i="33"/>
  <c r="O650" i="33"/>
  <c r="N650" i="33"/>
  <c r="M650" i="33"/>
  <c r="L650" i="33"/>
  <c r="K650" i="33"/>
  <c r="J650" i="33"/>
  <c r="I650" i="33"/>
  <c r="H650" i="33"/>
  <c r="G650" i="33"/>
  <c r="F650" i="33"/>
  <c r="E650" i="33"/>
  <c r="D650" i="33"/>
  <c r="C650" i="33"/>
  <c r="B650" i="33"/>
  <c r="P649" i="33"/>
  <c r="O649" i="33"/>
  <c r="N649" i="33"/>
  <c r="M649" i="33"/>
  <c r="L649" i="33"/>
  <c r="K649" i="33"/>
  <c r="J649" i="33"/>
  <c r="I649" i="33"/>
  <c r="H649" i="33"/>
  <c r="G649" i="33"/>
  <c r="F649" i="33"/>
  <c r="E649" i="33"/>
  <c r="D649" i="33"/>
  <c r="C649" i="33"/>
  <c r="B649" i="33"/>
  <c r="P648" i="33"/>
  <c r="O648" i="33"/>
  <c r="N648" i="33"/>
  <c r="M648" i="33"/>
  <c r="L648" i="33"/>
  <c r="K648" i="33"/>
  <c r="J648" i="33"/>
  <c r="I648" i="33"/>
  <c r="H648" i="33"/>
  <c r="G648" i="33"/>
  <c r="F648" i="33"/>
  <c r="E648" i="33"/>
  <c r="D648" i="33"/>
  <c r="C648" i="33"/>
  <c r="B648" i="33"/>
  <c r="P647" i="33"/>
  <c r="O647" i="33"/>
  <c r="N647" i="33"/>
  <c r="M647" i="33"/>
  <c r="L647" i="33"/>
  <c r="K647" i="33"/>
  <c r="J647" i="33"/>
  <c r="I647" i="33"/>
  <c r="H647" i="33"/>
  <c r="G647" i="33"/>
  <c r="F647" i="33"/>
  <c r="E647" i="33"/>
  <c r="D647" i="33"/>
  <c r="C647" i="33"/>
  <c r="B647" i="33"/>
  <c r="P646" i="33"/>
  <c r="O646" i="33"/>
  <c r="N646" i="33"/>
  <c r="M646" i="33"/>
  <c r="L646" i="33"/>
  <c r="K646" i="33"/>
  <c r="J646" i="33"/>
  <c r="I646" i="33"/>
  <c r="H646" i="33"/>
  <c r="G646" i="33"/>
  <c r="F646" i="33"/>
  <c r="E646" i="33"/>
  <c r="D646" i="33"/>
  <c r="C646" i="33"/>
  <c r="B646" i="33"/>
  <c r="P645" i="33"/>
  <c r="O645" i="33"/>
  <c r="N645" i="33"/>
  <c r="M645" i="33"/>
  <c r="L645" i="33"/>
  <c r="K645" i="33"/>
  <c r="J645" i="33"/>
  <c r="I645" i="33"/>
  <c r="H645" i="33"/>
  <c r="G645" i="33"/>
  <c r="F645" i="33"/>
  <c r="E645" i="33"/>
  <c r="D645" i="33"/>
  <c r="C645" i="33"/>
  <c r="B645" i="33"/>
  <c r="P644" i="33"/>
  <c r="O644" i="33"/>
  <c r="N644" i="33"/>
  <c r="M644" i="33"/>
  <c r="L644" i="33"/>
  <c r="K644" i="33"/>
  <c r="J644" i="33"/>
  <c r="I644" i="33"/>
  <c r="H644" i="33"/>
  <c r="G644" i="33"/>
  <c r="F644" i="33"/>
  <c r="E644" i="33"/>
  <c r="D644" i="33"/>
  <c r="C644" i="33"/>
  <c r="B644" i="33"/>
  <c r="P643" i="33"/>
  <c r="O643" i="33"/>
  <c r="N643" i="33"/>
  <c r="M643" i="33"/>
  <c r="L643" i="33"/>
  <c r="K643" i="33"/>
  <c r="J643" i="33"/>
  <c r="I643" i="33"/>
  <c r="H643" i="33"/>
  <c r="G643" i="33"/>
  <c r="F643" i="33"/>
  <c r="E643" i="33"/>
  <c r="D643" i="33"/>
  <c r="C643" i="33"/>
  <c r="B643" i="33"/>
  <c r="P642" i="33"/>
  <c r="O642" i="33"/>
  <c r="N642" i="33"/>
  <c r="M642" i="33"/>
  <c r="L642" i="33"/>
  <c r="K642" i="33"/>
  <c r="J642" i="33"/>
  <c r="I642" i="33"/>
  <c r="H642" i="33"/>
  <c r="G642" i="33"/>
  <c r="F642" i="33"/>
  <c r="E642" i="33"/>
  <c r="D642" i="33"/>
  <c r="C642" i="33"/>
  <c r="B642" i="33"/>
  <c r="P641" i="33"/>
  <c r="O641" i="33"/>
  <c r="N641" i="33"/>
  <c r="M641" i="33"/>
  <c r="L641" i="33"/>
  <c r="K641" i="33"/>
  <c r="J641" i="33"/>
  <c r="I641" i="33"/>
  <c r="H641" i="33"/>
  <c r="G641" i="33"/>
  <c r="F641" i="33"/>
  <c r="E641" i="33"/>
  <c r="D641" i="33"/>
  <c r="C641" i="33"/>
  <c r="B641" i="33"/>
  <c r="P640" i="33"/>
  <c r="O640" i="33"/>
  <c r="N640" i="33"/>
  <c r="M640" i="33"/>
  <c r="L640" i="33"/>
  <c r="K640" i="33"/>
  <c r="J640" i="33"/>
  <c r="I640" i="33"/>
  <c r="H640" i="33"/>
  <c r="G640" i="33"/>
  <c r="F640" i="33"/>
  <c r="E640" i="33"/>
  <c r="D640" i="33"/>
  <c r="C640" i="33"/>
  <c r="B640" i="33"/>
  <c r="P639" i="33"/>
  <c r="O639" i="33"/>
  <c r="N639" i="33"/>
  <c r="M639" i="33"/>
  <c r="L639" i="33"/>
  <c r="K639" i="33"/>
  <c r="J639" i="33"/>
  <c r="I639" i="33"/>
  <c r="H639" i="33"/>
  <c r="G639" i="33"/>
  <c r="F639" i="33"/>
  <c r="E639" i="33"/>
  <c r="D639" i="33"/>
  <c r="C639" i="33"/>
  <c r="B639" i="33"/>
  <c r="P638" i="33"/>
  <c r="O638" i="33"/>
  <c r="N638" i="33"/>
  <c r="M638" i="33"/>
  <c r="L638" i="33"/>
  <c r="K638" i="33"/>
  <c r="J638" i="33"/>
  <c r="I638" i="33"/>
  <c r="H638" i="33"/>
  <c r="G638" i="33"/>
  <c r="F638" i="33"/>
  <c r="E638" i="33"/>
  <c r="D638" i="33"/>
  <c r="C638" i="33"/>
  <c r="B638" i="33"/>
  <c r="P637" i="33"/>
  <c r="O637" i="33"/>
  <c r="N637" i="33"/>
  <c r="M637" i="33"/>
  <c r="L637" i="33"/>
  <c r="K637" i="33"/>
  <c r="J637" i="33"/>
  <c r="I637" i="33"/>
  <c r="H637" i="33"/>
  <c r="G637" i="33"/>
  <c r="F637" i="33"/>
  <c r="E637" i="33"/>
  <c r="D637" i="33"/>
  <c r="C637" i="33"/>
  <c r="B637" i="33"/>
  <c r="P636" i="33"/>
  <c r="O636" i="33"/>
  <c r="N636" i="33"/>
  <c r="M636" i="33"/>
  <c r="L636" i="33"/>
  <c r="K636" i="33"/>
  <c r="J636" i="33"/>
  <c r="I636" i="33"/>
  <c r="H636" i="33"/>
  <c r="G636" i="33"/>
  <c r="F636" i="33"/>
  <c r="E636" i="33"/>
  <c r="D636" i="33"/>
  <c r="C636" i="33"/>
  <c r="B636" i="33"/>
  <c r="P635" i="33"/>
  <c r="O635" i="33"/>
  <c r="N635" i="33"/>
  <c r="M635" i="33"/>
  <c r="L635" i="33"/>
  <c r="K635" i="33"/>
  <c r="J635" i="33"/>
  <c r="I635" i="33"/>
  <c r="H635" i="33"/>
  <c r="G635" i="33"/>
  <c r="F635" i="33"/>
  <c r="E635" i="33"/>
  <c r="D635" i="33"/>
  <c r="C635" i="33"/>
  <c r="B635" i="33"/>
  <c r="P634" i="33"/>
  <c r="O634" i="33"/>
  <c r="N634" i="33"/>
  <c r="M634" i="33"/>
  <c r="L634" i="33"/>
  <c r="K634" i="33"/>
  <c r="J634" i="33"/>
  <c r="I634" i="33"/>
  <c r="H634" i="33"/>
  <c r="G634" i="33"/>
  <c r="F634" i="33"/>
  <c r="E634" i="33"/>
  <c r="D634" i="33"/>
  <c r="C634" i="33"/>
  <c r="B634" i="33"/>
  <c r="P633" i="33"/>
  <c r="O633" i="33"/>
  <c r="N633" i="33"/>
  <c r="M633" i="33"/>
  <c r="L633" i="33"/>
  <c r="K633" i="33"/>
  <c r="J633" i="33"/>
  <c r="I633" i="33"/>
  <c r="H633" i="33"/>
  <c r="G633" i="33"/>
  <c r="F633" i="33"/>
  <c r="E633" i="33"/>
  <c r="D633" i="33"/>
  <c r="C633" i="33"/>
  <c r="B633" i="33"/>
  <c r="P632" i="33"/>
  <c r="O632" i="33"/>
  <c r="N632" i="33"/>
  <c r="M632" i="33"/>
  <c r="L632" i="33"/>
  <c r="K632" i="33"/>
  <c r="J632" i="33"/>
  <c r="I632" i="33"/>
  <c r="H632" i="33"/>
  <c r="G632" i="33"/>
  <c r="F632" i="33"/>
  <c r="E632" i="33"/>
  <c r="D632" i="33"/>
  <c r="C632" i="33"/>
  <c r="B632" i="33"/>
  <c r="P631" i="33"/>
  <c r="O631" i="33"/>
  <c r="N631" i="33"/>
  <c r="M631" i="33"/>
  <c r="L631" i="33"/>
  <c r="K631" i="33"/>
  <c r="J631" i="33"/>
  <c r="I631" i="33"/>
  <c r="H631" i="33"/>
  <c r="G631" i="33"/>
  <c r="F631" i="33"/>
  <c r="E631" i="33"/>
  <c r="D631" i="33"/>
  <c r="C631" i="33"/>
  <c r="B631" i="33"/>
  <c r="P630" i="33"/>
  <c r="O630" i="33"/>
  <c r="N630" i="33"/>
  <c r="M630" i="33"/>
  <c r="L630" i="33"/>
  <c r="K630" i="33"/>
  <c r="J630" i="33"/>
  <c r="I630" i="33"/>
  <c r="H630" i="33"/>
  <c r="G630" i="33"/>
  <c r="F630" i="33"/>
  <c r="E630" i="33"/>
  <c r="D630" i="33"/>
  <c r="C630" i="33"/>
  <c r="B630" i="33"/>
  <c r="P629" i="33"/>
  <c r="O629" i="33"/>
  <c r="N629" i="33"/>
  <c r="M629" i="33"/>
  <c r="L629" i="33"/>
  <c r="K629" i="33"/>
  <c r="J629" i="33"/>
  <c r="I629" i="33"/>
  <c r="H629" i="33"/>
  <c r="G629" i="33"/>
  <c r="F629" i="33"/>
  <c r="E629" i="33"/>
  <c r="D629" i="33"/>
  <c r="C629" i="33"/>
  <c r="B629" i="33"/>
  <c r="P628" i="33"/>
  <c r="O628" i="33"/>
  <c r="N628" i="33"/>
  <c r="M628" i="33"/>
  <c r="L628" i="33"/>
  <c r="K628" i="33"/>
  <c r="J628" i="33"/>
  <c r="I628" i="33"/>
  <c r="H628" i="33"/>
  <c r="G628" i="33"/>
  <c r="F628" i="33"/>
  <c r="E628" i="33"/>
  <c r="D628" i="33"/>
  <c r="C628" i="33"/>
  <c r="B628" i="33"/>
  <c r="P627" i="33"/>
  <c r="O627" i="33"/>
  <c r="N627" i="33"/>
  <c r="M627" i="33"/>
  <c r="L627" i="33"/>
  <c r="K627" i="33"/>
  <c r="J627" i="33"/>
  <c r="I627" i="33"/>
  <c r="H627" i="33"/>
  <c r="G627" i="33"/>
  <c r="F627" i="33"/>
  <c r="E627" i="33"/>
  <c r="D627" i="33"/>
  <c r="C627" i="33"/>
  <c r="B627" i="33"/>
  <c r="P626" i="33"/>
  <c r="O626" i="33"/>
  <c r="N626" i="33"/>
  <c r="M626" i="33"/>
  <c r="L626" i="33"/>
  <c r="K626" i="33"/>
  <c r="J626" i="33"/>
  <c r="I626" i="33"/>
  <c r="H626" i="33"/>
  <c r="G626" i="33"/>
  <c r="F626" i="33"/>
  <c r="E626" i="33"/>
  <c r="D626" i="33"/>
  <c r="C626" i="33"/>
  <c r="B626" i="33"/>
  <c r="P625" i="33"/>
  <c r="O625" i="33"/>
  <c r="N625" i="33"/>
  <c r="M625" i="33"/>
  <c r="L625" i="33"/>
  <c r="K625" i="33"/>
  <c r="J625" i="33"/>
  <c r="I625" i="33"/>
  <c r="H625" i="33"/>
  <c r="G625" i="33"/>
  <c r="F625" i="33"/>
  <c r="E625" i="33"/>
  <c r="D625" i="33"/>
  <c r="C625" i="33"/>
  <c r="B625" i="33"/>
  <c r="P624" i="33"/>
  <c r="O624" i="33"/>
  <c r="N624" i="33"/>
  <c r="M624" i="33"/>
  <c r="L624" i="33"/>
  <c r="K624" i="33"/>
  <c r="J624" i="33"/>
  <c r="I624" i="33"/>
  <c r="H624" i="33"/>
  <c r="G624" i="33"/>
  <c r="F624" i="33"/>
  <c r="E624" i="33"/>
  <c r="D624" i="33"/>
  <c r="C624" i="33"/>
  <c r="B624" i="33"/>
  <c r="P623" i="33"/>
  <c r="O623" i="33"/>
  <c r="N623" i="33"/>
  <c r="M623" i="33"/>
  <c r="L623" i="33"/>
  <c r="K623" i="33"/>
  <c r="J623" i="33"/>
  <c r="I623" i="33"/>
  <c r="H623" i="33"/>
  <c r="G623" i="33"/>
  <c r="F623" i="33"/>
  <c r="E623" i="33"/>
  <c r="D623" i="33"/>
  <c r="C623" i="33"/>
  <c r="B623" i="33"/>
  <c r="P622" i="33"/>
  <c r="O622" i="33"/>
  <c r="N622" i="33"/>
  <c r="M622" i="33"/>
  <c r="L622" i="33"/>
  <c r="K622" i="33"/>
  <c r="J622" i="33"/>
  <c r="I622" i="33"/>
  <c r="H622" i="33"/>
  <c r="G622" i="33"/>
  <c r="F622" i="33"/>
  <c r="E622" i="33"/>
  <c r="D622" i="33"/>
  <c r="C622" i="33"/>
  <c r="B622" i="33"/>
  <c r="P621" i="33"/>
  <c r="O621" i="33"/>
  <c r="N621" i="33"/>
  <c r="M621" i="33"/>
  <c r="L621" i="33"/>
  <c r="K621" i="33"/>
  <c r="J621" i="33"/>
  <c r="I621" i="33"/>
  <c r="H621" i="33"/>
  <c r="G621" i="33"/>
  <c r="F621" i="33"/>
  <c r="E621" i="33"/>
  <c r="D621" i="33"/>
  <c r="C621" i="33"/>
  <c r="B621" i="33"/>
  <c r="P620" i="33"/>
  <c r="O620" i="33"/>
  <c r="N620" i="33"/>
  <c r="M620" i="33"/>
  <c r="L620" i="33"/>
  <c r="K620" i="33"/>
  <c r="J620" i="33"/>
  <c r="I620" i="33"/>
  <c r="H620" i="33"/>
  <c r="G620" i="33"/>
  <c r="F620" i="33"/>
  <c r="E620" i="33"/>
  <c r="D620" i="33"/>
  <c r="C620" i="33"/>
  <c r="B620" i="33"/>
  <c r="P619" i="33"/>
  <c r="O619" i="33"/>
  <c r="N619" i="33"/>
  <c r="M619" i="33"/>
  <c r="L619" i="33"/>
  <c r="K619" i="33"/>
  <c r="J619" i="33"/>
  <c r="I619" i="33"/>
  <c r="H619" i="33"/>
  <c r="G619" i="33"/>
  <c r="F619" i="33"/>
  <c r="E619" i="33"/>
  <c r="D619" i="33"/>
  <c r="C619" i="33"/>
  <c r="B619" i="33"/>
  <c r="P618" i="33"/>
  <c r="O618" i="33"/>
  <c r="N618" i="33"/>
  <c r="M618" i="33"/>
  <c r="L618" i="33"/>
  <c r="K618" i="33"/>
  <c r="J618" i="33"/>
  <c r="I618" i="33"/>
  <c r="H618" i="33"/>
  <c r="G618" i="33"/>
  <c r="F618" i="33"/>
  <c r="E618" i="33"/>
  <c r="D618" i="33"/>
  <c r="C618" i="33"/>
  <c r="B618" i="33"/>
  <c r="P617" i="33"/>
  <c r="O617" i="33"/>
  <c r="N617" i="33"/>
  <c r="M617" i="33"/>
  <c r="L617" i="33"/>
  <c r="K617" i="33"/>
  <c r="J617" i="33"/>
  <c r="I617" i="33"/>
  <c r="H617" i="33"/>
  <c r="G617" i="33"/>
  <c r="F617" i="33"/>
  <c r="E617" i="33"/>
  <c r="D617" i="33"/>
  <c r="C617" i="33"/>
  <c r="B617" i="33"/>
  <c r="P616" i="33"/>
  <c r="O616" i="33"/>
  <c r="N616" i="33"/>
  <c r="M616" i="33"/>
  <c r="L616" i="33"/>
  <c r="K616" i="33"/>
  <c r="J616" i="33"/>
  <c r="I616" i="33"/>
  <c r="H616" i="33"/>
  <c r="G616" i="33"/>
  <c r="F616" i="33"/>
  <c r="E616" i="33"/>
  <c r="D616" i="33"/>
  <c r="C616" i="33"/>
  <c r="B616" i="33"/>
  <c r="P615" i="33"/>
  <c r="O615" i="33"/>
  <c r="N615" i="33"/>
  <c r="M615" i="33"/>
  <c r="L615" i="33"/>
  <c r="K615" i="33"/>
  <c r="J615" i="33"/>
  <c r="I615" i="33"/>
  <c r="H615" i="33"/>
  <c r="G615" i="33"/>
  <c r="F615" i="33"/>
  <c r="E615" i="33"/>
  <c r="D615" i="33"/>
  <c r="C615" i="33"/>
  <c r="B615" i="33"/>
  <c r="P614" i="33"/>
  <c r="O614" i="33"/>
  <c r="N614" i="33"/>
  <c r="M614" i="33"/>
  <c r="L614" i="33"/>
  <c r="K614" i="33"/>
  <c r="J614" i="33"/>
  <c r="I614" i="33"/>
  <c r="H614" i="33"/>
  <c r="G614" i="33"/>
  <c r="F614" i="33"/>
  <c r="E614" i="33"/>
  <c r="D614" i="33"/>
  <c r="C614" i="33"/>
  <c r="B614" i="33"/>
  <c r="P613" i="33"/>
  <c r="O613" i="33"/>
  <c r="N613" i="33"/>
  <c r="M613" i="33"/>
  <c r="L613" i="33"/>
  <c r="K613" i="33"/>
  <c r="J613" i="33"/>
  <c r="I613" i="33"/>
  <c r="H613" i="33"/>
  <c r="G613" i="33"/>
  <c r="F613" i="33"/>
  <c r="E613" i="33"/>
  <c r="D613" i="33"/>
  <c r="C613" i="33"/>
  <c r="B613" i="33"/>
  <c r="P612" i="33"/>
  <c r="O612" i="33"/>
  <c r="N612" i="33"/>
  <c r="M612" i="33"/>
  <c r="L612" i="33"/>
  <c r="K612" i="33"/>
  <c r="J612" i="33"/>
  <c r="I612" i="33"/>
  <c r="H612" i="33"/>
  <c r="G612" i="33"/>
  <c r="F612" i="33"/>
  <c r="E612" i="33"/>
  <c r="D612" i="33"/>
  <c r="C612" i="33"/>
  <c r="B612" i="33"/>
  <c r="P611" i="33"/>
  <c r="O611" i="33"/>
  <c r="N611" i="33"/>
  <c r="M611" i="33"/>
  <c r="L611" i="33"/>
  <c r="K611" i="33"/>
  <c r="J611" i="33"/>
  <c r="I611" i="33"/>
  <c r="H611" i="33"/>
  <c r="G611" i="33"/>
  <c r="F611" i="33"/>
  <c r="E611" i="33"/>
  <c r="D611" i="33"/>
  <c r="C611" i="33"/>
  <c r="B611" i="33"/>
  <c r="P610" i="33"/>
  <c r="O610" i="33"/>
  <c r="N610" i="33"/>
  <c r="M610" i="33"/>
  <c r="L610" i="33"/>
  <c r="K610" i="33"/>
  <c r="J610" i="33"/>
  <c r="I610" i="33"/>
  <c r="H610" i="33"/>
  <c r="G610" i="33"/>
  <c r="F610" i="33"/>
  <c r="E610" i="33"/>
  <c r="D610" i="33"/>
  <c r="C610" i="33"/>
  <c r="B610" i="33"/>
  <c r="P609" i="33"/>
  <c r="O609" i="33"/>
  <c r="N609" i="33"/>
  <c r="M609" i="33"/>
  <c r="L609" i="33"/>
  <c r="K609" i="33"/>
  <c r="J609" i="33"/>
  <c r="I609" i="33"/>
  <c r="H609" i="33"/>
  <c r="G609" i="33"/>
  <c r="F609" i="33"/>
  <c r="E609" i="33"/>
  <c r="D609" i="33"/>
  <c r="C609" i="33"/>
  <c r="B609" i="33"/>
  <c r="P608" i="33"/>
  <c r="O608" i="33"/>
  <c r="N608" i="33"/>
  <c r="M608" i="33"/>
  <c r="L608" i="33"/>
  <c r="K608" i="33"/>
  <c r="J608" i="33"/>
  <c r="I608" i="33"/>
  <c r="H608" i="33"/>
  <c r="G608" i="33"/>
  <c r="F608" i="33"/>
  <c r="E608" i="33"/>
  <c r="D608" i="33"/>
  <c r="C608" i="33"/>
  <c r="B608" i="33"/>
  <c r="P607" i="33"/>
  <c r="O607" i="33"/>
  <c r="N607" i="33"/>
  <c r="M607" i="33"/>
  <c r="L607" i="33"/>
  <c r="K607" i="33"/>
  <c r="J607" i="33"/>
  <c r="I607" i="33"/>
  <c r="H607" i="33"/>
  <c r="G607" i="33"/>
  <c r="F607" i="33"/>
  <c r="E607" i="33"/>
  <c r="D607" i="33"/>
  <c r="C607" i="33"/>
  <c r="B607" i="33"/>
  <c r="P606" i="33"/>
  <c r="O606" i="33"/>
  <c r="N606" i="33"/>
  <c r="M606" i="33"/>
  <c r="L606" i="33"/>
  <c r="K606" i="33"/>
  <c r="J606" i="33"/>
  <c r="I606" i="33"/>
  <c r="H606" i="33"/>
  <c r="G606" i="33"/>
  <c r="F606" i="33"/>
  <c r="E606" i="33"/>
  <c r="D606" i="33"/>
  <c r="C606" i="33"/>
  <c r="B606" i="33"/>
  <c r="P605" i="33"/>
  <c r="O605" i="33"/>
  <c r="N605" i="33"/>
  <c r="M605" i="33"/>
  <c r="L605" i="33"/>
  <c r="K605" i="33"/>
  <c r="J605" i="33"/>
  <c r="I605" i="33"/>
  <c r="H605" i="33"/>
  <c r="G605" i="33"/>
  <c r="F605" i="33"/>
  <c r="E605" i="33"/>
  <c r="D605" i="33"/>
  <c r="C605" i="33"/>
  <c r="B605" i="33"/>
  <c r="P604" i="33"/>
  <c r="O604" i="33"/>
  <c r="N604" i="33"/>
  <c r="M604" i="33"/>
  <c r="L604" i="33"/>
  <c r="K604" i="33"/>
  <c r="J604" i="33"/>
  <c r="I604" i="33"/>
  <c r="H604" i="33"/>
  <c r="G604" i="33"/>
  <c r="F604" i="33"/>
  <c r="E604" i="33"/>
  <c r="D604" i="33"/>
  <c r="C604" i="33"/>
  <c r="B604" i="33"/>
  <c r="P603" i="33"/>
  <c r="O603" i="33"/>
  <c r="N603" i="33"/>
  <c r="M603" i="33"/>
  <c r="L603" i="33"/>
  <c r="K603" i="33"/>
  <c r="J603" i="33"/>
  <c r="I603" i="33"/>
  <c r="H603" i="33"/>
  <c r="G603" i="33"/>
  <c r="F603" i="33"/>
  <c r="E603" i="33"/>
  <c r="D603" i="33"/>
  <c r="C603" i="33"/>
  <c r="B603" i="33"/>
  <c r="P602" i="33"/>
  <c r="O602" i="33"/>
  <c r="N602" i="33"/>
  <c r="M602" i="33"/>
  <c r="L602" i="33"/>
  <c r="K602" i="33"/>
  <c r="J602" i="33"/>
  <c r="I602" i="33"/>
  <c r="H602" i="33"/>
  <c r="G602" i="33"/>
  <c r="F602" i="33"/>
  <c r="E602" i="33"/>
  <c r="D602" i="33"/>
  <c r="C602" i="33"/>
  <c r="B602" i="33"/>
  <c r="P601" i="33"/>
  <c r="O601" i="33"/>
  <c r="N601" i="33"/>
  <c r="M601" i="33"/>
  <c r="L601" i="33"/>
  <c r="K601" i="33"/>
  <c r="J601" i="33"/>
  <c r="I601" i="33"/>
  <c r="H601" i="33"/>
  <c r="G601" i="33"/>
  <c r="F601" i="33"/>
  <c r="E601" i="33"/>
  <c r="D601" i="33"/>
  <c r="C601" i="33"/>
  <c r="B601" i="33"/>
  <c r="P600" i="33"/>
  <c r="O600" i="33"/>
  <c r="N600" i="33"/>
  <c r="M600" i="33"/>
  <c r="L600" i="33"/>
  <c r="K600" i="33"/>
  <c r="J600" i="33"/>
  <c r="I600" i="33"/>
  <c r="H600" i="33"/>
  <c r="G600" i="33"/>
  <c r="F600" i="33"/>
  <c r="E600" i="33"/>
  <c r="D600" i="33"/>
  <c r="C600" i="33"/>
  <c r="B600" i="33"/>
  <c r="P599" i="33"/>
  <c r="O599" i="33"/>
  <c r="N599" i="33"/>
  <c r="M599" i="33"/>
  <c r="L599" i="33"/>
  <c r="K599" i="33"/>
  <c r="J599" i="33"/>
  <c r="I599" i="33"/>
  <c r="H599" i="33"/>
  <c r="G599" i="33"/>
  <c r="F599" i="33"/>
  <c r="E599" i="33"/>
  <c r="D599" i="33"/>
  <c r="C599" i="33"/>
  <c r="B599" i="33"/>
  <c r="P598" i="33"/>
  <c r="O598" i="33"/>
  <c r="N598" i="33"/>
  <c r="M598" i="33"/>
  <c r="L598" i="33"/>
  <c r="K598" i="33"/>
  <c r="J598" i="33"/>
  <c r="I598" i="33"/>
  <c r="H598" i="33"/>
  <c r="G598" i="33"/>
  <c r="F598" i="33"/>
  <c r="E598" i="33"/>
  <c r="D598" i="33"/>
  <c r="C598" i="33"/>
  <c r="B598" i="33"/>
  <c r="P597" i="33"/>
  <c r="O597" i="33"/>
  <c r="N597" i="33"/>
  <c r="M597" i="33"/>
  <c r="L597" i="33"/>
  <c r="K597" i="33"/>
  <c r="J597" i="33"/>
  <c r="I597" i="33"/>
  <c r="H597" i="33"/>
  <c r="G597" i="33"/>
  <c r="F597" i="33"/>
  <c r="E597" i="33"/>
  <c r="D597" i="33"/>
  <c r="C597" i="33"/>
  <c r="B597" i="33"/>
  <c r="P596" i="33"/>
  <c r="O596" i="33"/>
  <c r="N596" i="33"/>
  <c r="M596" i="33"/>
  <c r="L596" i="33"/>
  <c r="K596" i="33"/>
  <c r="J596" i="33"/>
  <c r="I596" i="33"/>
  <c r="H596" i="33"/>
  <c r="G596" i="33"/>
  <c r="F596" i="33"/>
  <c r="E596" i="33"/>
  <c r="D596" i="33"/>
  <c r="C596" i="33"/>
  <c r="B596" i="33"/>
  <c r="P595" i="33"/>
  <c r="O595" i="33"/>
  <c r="N595" i="33"/>
  <c r="M595" i="33"/>
  <c r="L595" i="33"/>
  <c r="K595" i="33"/>
  <c r="J595" i="33"/>
  <c r="I595" i="33"/>
  <c r="H595" i="33"/>
  <c r="G595" i="33"/>
  <c r="F595" i="33"/>
  <c r="E595" i="33"/>
  <c r="D595" i="33"/>
  <c r="C595" i="33"/>
  <c r="B595" i="33"/>
  <c r="P594" i="33"/>
  <c r="O594" i="33"/>
  <c r="N594" i="33"/>
  <c r="M594" i="33"/>
  <c r="L594" i="33"/>
  <c r="K594" i="33"/>
  <c r="J594" i="33"/>
  <c r="I594" i="33"/>
  <c r="H594" i="33"/>
  <c r="G594" i="33"/>
  <c r="F594" i="33"/>
  <c r="E594" i="33"/>
  <c r="D594" i="33"/>
  <c r="C594" i="33"/>
  <c r="B594" i="33"/>
  <c r="P593" i="33"/>
  <c r="O593" i="33"/>
  <c r="N593" i="33"/>
  <c r="M593" i="33"/>
  <c r="L593" i="33"/>
  <c r="K593" i="33"/>
  <c r="J593" i="33"/>
  <c r="I593" i="33"/>
  <c r="H593" i="33"/>
  <c r="G593" i="33"/>
  <c r="F593" i="33"/>
  <c r="E593" i="33"/>
  <c r="D593" i="33"/>
  <c r="C593" i="33"/>
  <c r="B593" i="33"/>
  <c r="P592" i="33"/>
  <c r="O592" i="33"/>
  <c r="N592" i="33"/>
  <c r="M592" i="33"/>
  <c r="L592" i="33"/>
  <c r="K592" i="33"/>
  <c r="J592" i="33"/>
  <c r="I592" i="33"/>
  <c r="H592" i="33"/>
  <c r="G592" i="33"/>
  <c r="F592" i="33"/>
  <c r="E592" i="33"/>
  <c r="D592" i="33"/>
  <c r="C592" i="33"/>
  <c r="B592" i="33"/>
  <c r="P591" i="33"/>
  <c r="O591" i="33"/>
  <c r="N591" i="33"/>
  <c r="M591" i="33"/>
  <c r="L591" i="33"/>
  <c r="K591" i="33"/>
  <c r="J591" i="33"/>
  <c r="I591" i="33"/>
  <c r="H591" i="33"/>
  <c r="G591" i="33"/>
  <c r="F591" i="33"/>
  <c r="E591" i="33"/>
  <c r="D591" i="33"/>
  <c r="C591" i="33"/>
  <c r="B591" i="33"/>
  <c r="P590" i="33"/>
  <c r="O590" i="33"/>
  <c r="N590" i="33"/>
  <c r="M590" i="33"/>
  <c r="L590" i="33"/>
  <c r="K590" i="33"/>
  <c r="J590" i="33"/>
  <c r="I590" i="33"/>
  <c r="H590" i="33"/>
  <c r="G590" i="33"/>
  <c r="F590" i="33"/>
  <c r="E590" i="33"/>
  <c r="D590" i="33"/>
  <c r="C590" i="33"/>
  <c r="B590" i="33"/>
  <c r="P589" i="33"/>
  <c r="O589" i="33"/>
  <c r="N589" i="33"/>
  <c r="M589" i="33"/>
  <c r="L589" i="33"/>
  <c r="K589" i="33"/>
  <c r="J589" i="33"/>
  <c r="I589" i="33"/>
  <c r="H589" i="33"/>
  <c r="G589" i="33"/>
  <c r="F589" i="33"/>
  <c r="E589" i="33"/>
  <c r="D589" i="33"/>
  <c r="C589" i="33"/>
  <c r="B589" i="33"/>
  <c r="P588" i="33"/>
  <c r="O588" i="33"/>
  <c r="N588" i="33"/>
  <c r="M588" i="33"/>
  <c r="L588" i="33"/>
  <c r="K588" i="33"/>
  <c r="J588" i="33"/>
  <c r="I588" i="33"/>
  <c r="H588" i="33"/>
  <c r="G588" i="33"/>
  <c r="F588" i="33"/>
  <c r="E588" i="33"/>
  <c r="D588" i="33"/>
  <c r="C588" i="33"/>
  <c r="B588" i="33"/>
  <c r="P587" i="33"/>
  <c r="O587" i="33"/>
  <c r="N587" i="33"/>
  <c r="M587" i="33"/>
  <c r="L587" i="33"/>
  <c r="K587" i="33"/>
  <c r="J587" i="33"/>
  <c r="I587" i="33"/>
  <c r="H587" i="33"/>
  <c r="G587" i="33"/>
  <c r="F587" i="33"/>
  <c r="E587" i="33"/>
  <c r="D587" i="33"/>
  <c r="C587" i="33"/>
  <c r="B587" i="33"/>
  <c r="P586" i="33"/>
  <c r="O586" i="33"/>
  <c r="N586" i="33"/>
  <c r="M586" i="33"/>
  <c r="L586" i="33"/>
  <c r="K586" i="33"/>
  <c r="J586" i="33"/>
  <c r="I586" i="33"/>
  <c r="H586" i="33"/>
  <c r="G586" i="33"/>
  <c r="F586" i="33"/>
  <c r="E586" i="33"/>
  <c r="D586" i="33"/>
  <c r="C586" i="33"/>
  <c r="B586" i="33"/>
  <c r="P585" i="33"/>
  <c r="O585" i="33"/>
  <c r="N585" i="33"/>
  <c r="M585" i="33"/>
  <c r="L585" i="33"/>
  <c r="K585" i="33"/>
  <c r="J585" i="33"/>
  <c r="I585" i="33"/>
  <c r="H585" i="33"/>
  <c r="G585" i="33"/>
  <c r="F585" i="33"/>
  <c r="E585" i="33"/>
  <c r="D585" i="33"/>
  <c r="C585" i="33"/>
  <c r="B585" i="33"/>
  <c r="P584" i="33"/>
  <c r="O584" i="33"/>
  <c r="N584" i="33"/>
  <c r="M584" i="33"/>
  <c r="L584" i="33"/>
  <c r="K584" i="33"/>
  <c r="J584" i="33"/>
  <c r="I584" i="33"/>
  <c r="H584" i="33"/>
  <c r="G584" i="33"/>
  <c r="F584" i="33"/>
  <c r="E584" i="33"/>
  <c r="D584" i="33"/>
  <c r="C584" i="33"/>
  <c r="B584" i="33"/>
  <c r="P583" i="33"/>
  <c r="O583" i="33"/>
  <c r="N583" i="33"/>
  <c r="M583" i="33"/>
  <c r="L583" i="33"/>
  <c r="K583" i="33"/>
  <c r="J583" i="33"/>
  <c r="I583" i="33"/>
  <c r="H583" i="33"/>
  <c r="G583" i="33"/>
  <c r="F583" i="33"/>
  <c r="E583" i="33"/>
  <c r="D583" i="33"/>
  <c r="C583" i="33"/>
  <c r="B583" i="33"/>
  <c r="P582" i="33"/>
  <c r="O582" i="33"/>
  <c r="N582" i="33"/>
  <c r="M582" i="33"/>
  <c r="L582" i="33"/>
  <c r="K582" i="33"/>
  <c r="J582" i="33"/>
  <c r="I582" i="33"/>
  <c r="H582" i="33"/>
  <c r="G582" i="33"/>
  <c r="F582" i="33"/>
  <c r="E582" i="33"/>
  <c r="D582" i="33"/>
  <c r="C582" i="33"/>
  <c r="B582" i="33"/>
  <c r="P581" i="33"/>
  <c r="O581" i="33"/>
  <c r="N581" i="33"/>
  <c r="M581" i="33"/>
  <c r="L581" i="33"/>
  <c r="K581" i="33"/>
  <c r="J581" i="33"/>
  <c r="I581" i="33"/>
  <c r="H581" i="33"/>
  <c r="G581" i="33"/>
  <c r="F581" i="33"/>
  <c r="E581" i="33"/>
  <c r="D581" i="33"/>
  <c r="C581" i="33"/>
  <c r="B581" i="33"/>
  <c r="P580" i="33"/>
  <c r="O580" i="33"/>
  <c r="N580" i="33"/>
  <c r="M580" i="33"/>
  <c r="L580" i="33"/>
  <c r="K580" i="33"/>
  <c r="J580" i="33"/>
  <c r="I580" i="33"/>
  <c r="H580" i="33"/>
  <c r="G580" i="33"/>
  <c r="F580" i="33"/>
  <c r="E580" i="33"/>
  <c r="D580" i="33"/>
  <c r="C580" i="33"/>
  <c r="B580" i="33"/>
  <c r="P579" i="33"/>
  <c r="O579" i="33"/>
  <c r="N579" i="33"/>
  <c r="M579" i="33"/>
  <c r="L579" i="33"/>
  <c r="K579" i="33"/>
  <c r="J579" i="33"/>
  <c r="I579" i="33"/>
  <c r="H579" i="33"/>
  <c r="G579" i="33"/>
  <c r="F579" i="33"/>
  <c r="E579" i="33"/>
  <c r="D579" i="33"/>
  <c r="C579" i="33"/>
  <c r="B579" i="33"/>
  <c r="P578" i="33"/>
  <c r="O578" i="33"/>
  <c r="N578" i="33"/>
  <c r="M578" i="33"/>
  <c r="L578" i="33"/>
  <c r="K578" i="33"/>
  <c r="J578" i="33"/>
  <c r="I578" i="33"/>
  <c r="H578" i="33"/>
  <c r="G578" i="33"/>
  <c r="F578" i="33"/>
  <c r="E578" i="33"/>
  <c r="D578" i="33"/>
  <c r="C578" i="33"/>
  <c r="B578" i="33"/>
  <c r="P577" i="33"/>
  <c r="O577" i="33"/>
  <c r="N577" i="33"/>
  <c r="M577" i="33"/>
  <c r="L577" i="33"/>
  <c r="K577" i="33"/>
  <c r="J577" i="33"/>
  <c r="I577" i="33"/>
  <c r="H577" i="33"/>
  <c r="G577" i="33"/>
  <c r="F577" i="33"/>
  <c r="E577" i="33"/>
  <c r="D577" i="33"/>
  <c r="C577" i="33"/>
  <c r="B577" i="33"/>
  <c r="P576" i="33"/>
  <c r="O576" i="33"/>
  <c r="N576" i="33"/>
  <c r="M576" i="33"/>
  <c r="L576" i="33"/>
  <c r="K576" i="33"/>
  <c r="J576" i="33"/>
  <c r="I576" i="33"/>
  <c r="H576" i="33"/>
  <c r="G576" i="33"/>
  <c r="F576" i="33"/>
  <c r="E576" i="33"/>
  <c r="D576" i="33"/>
  <c r="C576" i="33"/>
  <c r="B576" i="33"/>
  <c r="P575" i="33"/>
  <c r="O575" i="33"/>
  <c r="N575" i="33"/>
  <c r="M575" i="33"/>
  <c r="L575" i="33"/>
  <c r="K575" i="33"/>
  <c r="J575" i="33"/>
  <c r="I575" i="33"/>
  <c r="H575" i="33"/>
  <c r="G575" i="33"/>
  <c r="F575" i="33"/>
  <c r="E575" i="33"/>
  <c r="D575" i="33"/>
  <c r="C575" i="33"/>
  <c r="B575" i="33"/>
  <c r="P574" i="33"/>
  <c r="O574" i="33"/>
  <c r="N574" i="33"/>
  <c r="M574" i="33"/>
  <c r="L574" i="33"/>
  <c r="K574" i="33"/>
  <c r="J574" i="33"/>
  <c r="I574" i="33"/>
  <c r="H574" i="33"/>
  <c r="G574" i="33"/>
  <c r="F574" i="33"/>
  <c r="E574" i="33"/>
  <c r="D574" i="33"/>
  <c r="C574" i="33"/>
  <c r="B574" i="33"/>
  <c r="P573" i="33"/>
  <c r="O573" i="33"/>
  <c r="N573" i="33"/>
  <c r="M573" i="33"/>
  <c r="L573" i="33"/>
  <c r="K573" i="33"/>
  <c r="J573" i="33"/>
  <c r="I573" i="33"/>
  <c r="H573" i="33"/>
  <c r="G573" i="33"/>
  <c r="F573" i="33"/>
  <c r="E573" i="33"/>
  <c r="D573" i="33"/>
  <c r="C573" i="33"/>
  <c r="B573" i="33"/>
  <c r="P572" i="33"/>
  <c r="O572" i="33"/>
  <c r="N572" i="33"/>
  <c r="M572" i="33"/>
  <c r="L572" i="33"/>
  <c r="K572" i="33"/>
  <c r="J572" i="33"/>
  <c r="I572" i="33"/>
  <c r="H572" i="33"/>
  <c r="G572" i="33"/>
  <c r="F572" i="33"/>
  <c r="E572" i="33"/>
  <c r="D572" i="33"/>
  <c r="C572" i="33"/>
  <c r="B572" i="33"/>
  <c r="P571" i="33"/>
  <c r="O571" i="33"/>
  <c r="N571" i="33"/>
  <c r="M571" i="33"/>
  <c r="L571" i="33"/>
  <c r="K571" i="33"/>
  <c r="J571" i="33"/>
  <c r="I571" i="33"/>
  <c r="H571" i="33"/>
  <c r="G571" i="33"/>
  <c r="F571" i="33"/>
  <c r="E571" i="33"/>
  <c r="D571" i="33"/>
  <c r="C571" i="33"/>
  <c r="B571" i="33"/>
  <c r="P570" i="33"/>
  <c r="O570" i="33"/>
  <c r="N570" i="33"/>
  <c r="M570" i="33"/>
  <c r="L570" i="33"/>
  <c r="K570" i="33"/>
  <c r="J570" i="33"/>
  <c r="I570" i="33"/>
  <c r="H570" i="33"/>
  <c r="G570" i="33"/>
  <c r="F570" i="33"/>
  <c r="E570" i="33"/>
  <c r="D570" i="33"/>
  <c r="C570" i="33"/>
  <c r="B570" i="33"/>
  <c r="P569" i="33"/>
  <c r="O569" i="33"/>
  <c r="N569" i="33"/>
  <c r="M569" i="33"/>
  <c r="L569" i="33"/>
  <c r="K569" i="33"/>
  <c r="J569" i="33"/>
  <c r="I569" i="33"/>
  <c r="H569" i="33"/>
  <c r="G569" i="33"/>
  <c r="F569" i="33"/>
  <c r="E569" i="33"/>
  <c r="D569" i="33"/>
  <c r="C569" i="33"/>
  <c r="B569" i="33"/>
  <c r="P568" i="33"/>
  <c r="O568" i="33"/>
  <c r="N568" i="33"/>
  <c r="M568" i="33"/>
  <c r="L568" i="33"/>
  <c r="K568" i="33"/>
  <c r="J568" i="33"/>
  <c r="I568" i="33"/>
  <c r="H568" i="33"/>
  <c r="G568" i="33"/>
  <c r="F568" i="33"/>
  <c r="E568" i="33"/>
  <c r="D568" i="33"/>
  <c r="C568" i="33"/>
  <c r="B568" i="33"/>
  <c r="P567" i="33"/>
  <c r="O567" i="33"/>
  <c r="N567" i="33"/>
  <c r="M567" i="33"/>
  <c r="L567" i="33"/>
  <c r="K567" i="33"/>
  <c r="J567" i="33"/>
  <c r="I567" i="33"/>
  <c r="H567" i="33"/>
  <c r="G567" i="33"/>
  <c r="F567" i="33"/>
  <c r="E567" i="33"/>
  <c r="D567" i="33"/>
  <c r="C567" i="33"/>
  <c r="B567" i="33"/>
  <c r="P566" i="33"/>
  <c r="O566" i="33"/>
  <c r="N566" i="33"/>
  <c r="M566" i="33"/>
  <c r="L566" i="33"/>
  <c r="K566" i="33"/>
  <c r="J566" i="33"/>
  <c r="I566" i="33"/>
  <c r="H566" i="33"/>
  <c r="G566" i="33"/>
  <c r="F566" i="33"/>
  <c r="E566" i="33"/>
  <c r="D566" i="33"/>
  <c r="C566" i="33"/>
  <c r="B566" i="33"/>
  <c r="P565" i="33"/>
  <c r="O565" i="33"/>
  <c r="N565" i="33"/>
  <c r="M565" i="33"/>
  <c r="L565" i="33"/>
  <c r="K565" i="33"/>
  <c r="J565" i="33"/>
  <c r="I565" i="33"/>
  <c r="H565" i="33"/>
  <c r="G565" i="33"/>
  <c r="F565" i="33"/>
  <c r="E565" i="33"/>
  <c r="D565" i="33"/>
  <c r="C565" i="33"/>
  <c r="B565" i="33"/>
  <c r="P564" i="33"/>
  <c r="O564" i="33"/>
  <c r="N564" i="33"/>
  <c r="M564" i="33"/>
  <c r="L564" i="33"/>
  <c r="K564" i="33"/>
  <c r="J564" i="33"/>
  <c r="I564" i="33"/>
  <c r="H564" i="33"/>
  <c r="G564" i="33"/>
  <c r="F564" i="33"/>
  <c r="E564" i="33"/>
  <c r="D564" i="33"/>
  <c r="C564" i="33"/>
  <c r="B564" i="33"/>
  <c r="P563" i="33"/>
  <c r="O563" i="33"/>
  <c r="N563" i="33"/>
  <c r="M563" i="33"/>
  <c r="L563" i="33"/>
  <c r="K563" i="33"/>
  <c r="J563" i="33"/>
  <c r="I563" i="33"/>
  <c r="H563" i="33"/>
  <c r="G563" i="33"/>
  <c r="F563" i="33"/>
  <c r="E563" i="33"/>
  <c r="D563" i="33"/>
  <c r="C563" i="33"/>
  <c r="B563" i="33"/>
  <c r="P562" i="33"/>
  <c r="O562" i="33"/>
  <c r="N562" i="33"/>
  <c r="M562" i="33"/>
  <c r="L562" i="33"/>
  <c r="K562" i="33"/>
  <c r="J562" i="33"/>
  <c r="I562" i="33"/>
  <c r="H562" i="33"/>
  <c r="G562" i="33"/>
  <c r="F562" i="33"/>
  <c r="E562" i="33"/>
  <c r="D562" i="33"/>
  <c r="C562" i="33"/>
  <c r="B562" i="33"/>
  <c r="P561" i="33"/>
  <c r="O561" i="33"/>
  <c r="N561" i="33"/>
  <c r="M561" i="33"/>
  <c r="L561" i="33"/>
  <c r="K561" i="33"/>
  <c r="J561" i="33"/>
  <c r="I561" i="33"/>
  <c r="H561" i="33"/>
  <c r="G561" i="33"/>
  <c r="F561" i="33"/>
  <c r="E561" i="33"/>
  <c r="D561" i="33"/>
  <c r="C561" i="33"/>
  <c r="B561" i="33"/>
  <c r="P560" i="33"/>
  <c r="O560" i="33"/>
  <c r="N560" i="33"/>
  <c r="M560" i="33"/>
  <c r="L560" i="33"/>
  <c r="K560" i="33"/>
  <c r="J560" i="33"/>
  <c r="I560" i="33"/>
  <c r="H560" i="33"/>
  <c r="G560" i="33"/>
  <c r="F560" i="33"/>
  <c r="E560" i="33"/>
  <c r="D560" i="33"/>
  <c r="C560" i="33"/>
  <c r="B560" i="33"/>
  <c r="P559" i="33"/>
  <c r="O559" i="33"/>
  <c r="N559" i="33"/>
  <c r="M559" i="33"/>
  <c r="L559" i="33"/>
  <c r="K559" i="33"/>
  <c r="J559" i="33"/>
  <c r="I559" i="33"/>
  <c r="H559" i="33"/>
  <c r="G559" i="33"/>
  <c r="F559" i="33"/>
  <c r="E559" i="33"/>
  <c r="D559" i="33"/>
  <c r="C559" i="33"/>
  <c r="B559" i="33"/>
  <c r="P558" i="33"/>
  <c r="O558" i="33"/>
  <c r="N558" i="33"/>
  <c r="M558" i="33"/>
  <c r="L558" i="33"/>
  <c r="K558" i="33"/>
  <c r="J558" i="33"/>
  <c r="I558" i="33"/>
  <c r="H558" i="33"/>
  <c r="G558" i="33"/>
  <c r="F558" i="33"/>
  <c r="E558" i="33"/>
  <c r="D558" i="33"/>
  <c r="C558" i="33"/>
  <c r="B558" i="33"/>
  <c r="P557" i="33"/>
  <c r="O557" i="33"/>
  <c r="N557" i="33"/>
  <c r="M557" i="33"/>
  <c r="L557" i="33"/>
  <c r="K557" i="33"/>
  <c r="J557" i="33"/>
  <c r="I557" i="33"/>
  <c r="H557" i="33"/>
  <c r="G557" i="33"/>
  <c r="F557" i="33"/>
  <c r="E557" i="33"/>
  <c r="D557" i="33"/>
  <c r="C557" i="33"/>
  <c r="B557" i="33"/>
  <c r="P556" i="33"/>
  <c r="O556" i="33"/>
  <c r="N556" i="33"/>
  <c r="M556" i="33"/>
  <c r="L556" i="33"/>
  <c r="K556" i="33"/>
  <c r="J556" i="33"/>
  <c r="I556" i="33"/>
  <c r="H556" i="33"/>
  <c r="G556" i="33"/>
  <c r="F556" i="33"/>
  <c r="E556" i="33"/>
  <c r="D556" i="33"/>
  <c r="C556" i="33"/>
  <c r="B556" i="33"/>
  <c r="P555" i="33"/>
  <c r="O555" i="33"/>
  <c r="N555" i="33"/>
  <c r="M555" i="33"/>
  <c r="L555" i="33"/>
  <c r="K555" i="33"/>
  <c r="J555" i="33"/>
  <c r="I555" i="33"/>
  <c r="H555" i="33"/>
  <c r="G555" i="33"/>
  <c r="F555" i="33"/>
  <c r="E555" i="33"/>
  <c r="D555" i="33"/>
  <c r="C555" i="33"/>
  <c r="B555" i="33"/>
  <c r="P554" i="33"/>
  <c r="O554" i="33"/>
  <c r="N554" i="33"/>
  <c r="M554" i="33"/>
  <c r="L554" i="33"/>
  <c r="K554" i="33"/>
  <c r="J554" i="33"/>
  <c r="I554" i="33"/>
  <c r="H554" i="33"/>
  <c r="G554" i="33"/>
  <c r="F554" i="33"/>
  <c r="E554" i="33"/>
  <c r="D554" i="33"/>
  <c r="C554" i="33"/>
  <c r="B554" i="33"/>
  <c r="P553" i="33"/>
  <c r="O553" i="33"/>
  <c r="N553" i="33"/>
  <c r="M553" i="33"/>
  <c r="L553" i="33"/>
  <c r="K553" i="33"/>
  <c r="J553" i="33"/>
  <c r="I553" i="33"/>
  <c r="H553" i="33"/>
  <c r="G553" i="33"/>
  <c r="F553" i="33"/>
  <c r="E553" i="33"/>
  <c r="D553" i="33"/>
  <c r="C553" i="33"/>
  <c r="B553" i="33"/>
  <c r="P552" i="33"/>
  <c r="O552" i="33"/>
  <c r="N552" i="33"/>
  <c r="M552" i="33"/>
  <c r="L552" i="33"/>
  <c r="K552" i="33"/>
  <c r="J552" i="33"/>
  <c r="I552" i="33"/>
  <c r="H552" i="33"/>
  <c r="G552" i="33"/>
  <c r="F552" i="33"/>
  <c r="E552" i="33"/>
  <c r="D552" i="33"/>
  <c r="C552" i="33"/>
  <c r="B552" i="33"/>
  <c r="P551" i="33"/>
  <c r="O551" i="33"/>
  <c r="N551" i="33"/>
  <c r="M551" i="33"/>
  <c r="L551" i="33"/>
  <c r="K551" i="33"/>
  <c r="J551" i="33"/>
  <c r="I551" i="33"/>
  <c r="H551" i="33"/>
  <c r="G551" i="33"/>
  <c r="F551" i="33"/>
  <c r="E551" i="33"/>
  <c r="D551" i="33"/>
  <c r="C551" i="33"/>
  <c r="B551" i="33"/>
  <c r="P550" i="33"/>
  <c r="O550" i="33"/>
  <c r="N550" i="33"/>
  <c r="M550" i="33"/>
  <c r="L550" i="33"/>
  <c r="K550" i="33"/>
  <c r="J550" i="33"/>
  <c r="I550" i="33"/>
  <c r="H550" i="33"/>
  <c r="G550" i="33"/>
  <c r="F550" i="33"/>
  <c r="E550" i="33"/>
  <c r="D550" i="33"/>
  <c r="C550" i="33"/>
  <c r="B550" i="33"/>
  <c r="P549" i="33"/>
  <c r="O549" i="33"/>
  <c r="N549" i="33"/>
  <c r="M549" i="33"/>
  <c r="L549" i="33"/>
  <c r="K549" i="33"/>
  <c r="J549" i="33"/>
  <c r="I549" i="33"/>
  <c r="H549" i="33"/>
  <c r="G549" i="33"/>
  <c r="F549" i="33"/>
  <c r="E549" i="33"/>
  <c r="D549" i="33"/>
  <c r="C549" i="33"/>
  <c r="B549" i="33"/>
  <c r="P548" i="33"/>
  <c r="O548" i="33"/>
  <c r="N548" i="33"/>
  <c r="M548" i="33"/>
  <c r="L548" i="33"/>
  <c r="K548" i="33"/>
  <c r="J548" i="33"/>
  <c r="I548" i="33"/>
  <c r="H548" i="33"/>
  <c r="G548" i="33"/>
  <c r="F548" i="33"/>
  <c r="E548" i="33"/>
  <c r="D548" i="33"/>
  <c r="C548" i="33"/>
  <c r="B548" i="33"/>
  <c r="P547" i="33"/>
  <c r="O547" i="33"/>
  <c r="N547" i="33"/>
  <c r="M547" i="33"/>
  <c r="L547" i="33"/>
  <c r="K547" i="33"/>
  <c r="J547" i="33"/>
  <c r="I547" i="33"/>
  <c r="H547" i="33"/>
  <c r="G547" i="33"/>
  <c r="F547" i="33"/>
  <c r="E547" i="33"/>
  <c r="D547" i="33"/>
  <c r="C547" i="33"/>
  <c r="B547" i="33"/>
  <c r="P546" i="33"/>
  <c r="O546" i="33"/>
  <c r="N546" i="33"/>
  <c r="M546" i="33"/>
  <c r="L546" i="33"/>
  <c r="K546" i="33"/>
  <c r="J546" i="33"/>
  <c r="I546" i="33"/>
  <c r="H546" i="33"/>
  <c r="G546" i="33"/>
  <c r="F546" i="33"/>
  <c r="E546" i="33"/>
  <c r="D546" i="33"/>
  <c r="C546" i="33"/>
  <c r="B546" i="33"/>
  <c r="P545" i="33"/>
  <c r="O545" i="33"/>
  <c r="N545" i="33"/>
  <c r="M545" i="33"/>
  <c r="L545" i="33"/>
  <c r="K545" i="33"/>
  <c r="J545" i="33"/>
  <c r="I545" i="33"/>
  <c r="H545" i="33"/>
  <c r="G545" i="33"/>
  <c r="F545" i="33"/>
  <c r="E545" i="33"/>
  <c r="D545" i="33"/>
  <c r="C545" i="33"/>
  <c r="B545" i="33"/>
  <c r="P544" i="33"/>
  <c r="O544" i="33"/>
  <c r="N544" i="33"/>
  <c r="M544" i="33"/>
  <c r="L544" i="33"/>
  <c r="K544" i="33"/>
  <c r="J544" i="33"/>
  <c r="I544" i="33"/>
  <c r="H544" i="33"/>
  <c r="G544" i="33"/>
  <c r="F544" i="33"/>
  <c r="E544" i="33"/>
  <c r="D544" i="33"/>
  <c r="C544" i="33"/>
  <c r="B544" i="33"/>
  <c r="P543" i="33"/>
  <c r="O543" i="33"/>
  <c r="N543" i="33"/>
  <c r="M543" i="33"/>
  <c r="L543" i="33"/>
  <c r="K543" i="33"/>
  <c r="J543" i="33"/>
  <c r="I543" i="33"/>
  <c r="H543" i="33"/>
  <c r="G543" i="33"/>
  <c r="F543" i="33"/>
  <c r="E543" i="33"/>
  <c r="D543" i="33"/>
  <c r="C543" i="33"/>
  <c r="B543" i="33"/>
  <c r="P542" i="33"/>
  <c r="O542" i="33"/>
  <c r="N542" i="33"/>
  <c r="M542" i="33"/>
  <c r="L542" i="33"/>
  <c r="K542" i="33"/>
  <c r="J542" i="33"/>
  <c r="I542" i="33"/>
  <c r="H542" i="33"/>
  <c r="G542" i="33"/>
  <c r="F542" i="33"/>
  <c r="E542" i="33"/>
  <c r="D542" i="33"/>
  <c r="C542" i="33"/>
  <c r="B542" i="33"/>
  <c r="P541" i="33"/>
  <c r="O541" i="33"/>
  <c r="N541" i="33"/>
  <c r="M541" i="33"/>
  <c r="L541" i="33"/>
  <c r="K541" i="33"/>
  <c r="J541" i="33"/>
  <c r="I541" i="33"/>
  <c r="H541" i="33"/>
  <c r="G541" i="33"/>
  <c r="F541" i="33"/>
  <c r="E541" i="33"/>
  <c r="D541" i="33"/>
  <c r="C541" i="33"/>
  <c r="B541" i="33"/>
  <c r="P540" i="33"/>
  <c r="O540" i="33"/>
  <c r="N540" i="33"/>
  <c r="M540" i="33"/>
  <c r="L540" i="33"/>
  <c r="K540" i="33"/>
  <c r="J540" i="33"/>
  <c r="I540" i="33"/>
  <c r="H540" i="33"/>
  <c r="G540" i="33"/>
  <c r="F540" i="33"/>
  <c r="E540" i="33"/>
  <c r="D540" i="33"/>
  <c r="C540" i="33"/>
  <c r="B540" i="33"/>
  <c r="P539" i="33"/>
  <c r="O539" i="33"/>
  <c r="N539" i="33"/>
  <c r="M539" i="33"/>
  <c r="L539" i="33"/>
  <c r="K539" i="33"/>
  <c r="J539" i="33"/>
  <c r="I539" i="33"/>
  <c r="H539" i="33"/>
  <c r="G539" i="33"/>
  <c r="F539" i="33"/>
  <c r="E539" i="33"/>
  <c r="D539" i="33"/>
  <c r="C539" i="33"/>
  <c r="B539" i="33"/>
  <c r="P538" i="33"/>
  <c r="O538" i="33"/>
  <c r="N538" i="33"/>
  <c r="M538" i="33"/>
  <c r="L538" i="33"/>
  <c r="K538" i="33"/>
  <c r="J538" i="33"/>
  <c r="I538" i="33"/>
  <c r="H538" i="33"/>
  <c r="G538" i="33"/>
  <c r="F538" i="33"/>
  <c r="E538" i="33"/>
  <c r="D538" i="33"/>
  <c r="C538" i="33"/>
  <c r="B538" i="33"/>
  <c r="P537" i="33"/>
  <c r="O537" i="33"/>
  <c r="N537" i="33"/>
  <c r="M537" i="33"/>
  <c r="L537" i="33"/>
  <c r="K537" i="33"/>
  <c r="J537" i="33"/>
  <c r="I537" i="33"/>
  <c r="H537" i="33"/>
  <c r="G537" i="33"/>
  <c r="F537" i="33"/>
  <c r="E537" i="33"/>
  <c r="D537" i="33"/>
  <c r="C537" i="33"/>
  <c r="B537" i="33"/>
  <c r="P536" i="33"/>
  <c r="O536" i="33"/>
  <c r="N536" i="33"/>
  <c r="M536" i="33"/>
  <c r="L536" i="33"/>
  <c r="K536" i="33"/>
  <c r="J536" i="33"/>
  <c r="I536" i="33"/>
  <c r="H536" i="33"/>
  <c r="G536" i="33"/>
  <c r="F536" i="33"/>
  <c r="E536" i="33"/>
  <c r="D536" i="33"/>
  <c r="C536" i="33"/>
  <c r="B536" i="33"/>
  <c r="P535" i="33"/>
  <c r="O535" i="33"/>
  <c r="N535" i="33"/>
  <c r="M535" i="33"/>
  <c r="L535" i="33"/>
  <c r="K535" i="33"/>
  <c r="J535" i="33"/>
  <c r="I535" i="33"/>
  <c r="H535" i="33"/>
  <c r="G535" i="33"/>
  <c r="F535" i="33"/>
  <c r="E535" i="33"/>
  <c r="D535" i="33"/>
  <c r="C535" i="33"/>
  <c r="B535" i="33"/>
  <c r="P534" i="33"/>
  <c r="O534" i="33"/>
  <c r="N534" i="33"/>
  <c r="M534" i="33"/>
  <c r="L534" i="33"/>
  <c r="K534" i="33"/>
  <c r="J534" i="33"/>
  <c r="I534" i="33"/>
  <c r="H534" i="33"/>
  <c r="G534" i="33"/>
  <c r="F534" i="33"/>
  <c r="E534" i="33"/>
  <c r="D534" i="33"/>
  <c r="C534" i="33"/>
  <c r="B534" i="33"/>
  <c r="P533" i="33"/>
  <c r="O533" i="33"/>
  <c r="N533" i="33"/>
  <c r="M533" i="33"/>
  <c r="L533" i="33"/>
  <c r="K533" i="33"/>
  <c r="J533" i="33"/>
  <c r="I533" i="33"/>
  <c r="H533" i="33"/>
  <c r="G533" i="33"/>
  <c r="F533" i="33"/>
  <c r="E533" i="33"/>
  <c r="D533" i="33"/>
  <c r="C533" i="33"/>
  <c r="B533" i="33"/>
  <c r="P532" i="33"/>
  <c r="O532" i="33"/>
  <c r="N532" i="33"/>
  <c r="M532" i="33"/>
  <c r="L532" i="33"/>
  <c r="K532" i="33"/>
  <c r="J532" i="33"/>
  <c r="I532" i="33"/>
  <c r="H532" i="33"/>
  <c r="G532" i="33"/>
  <c r="F532" i="33"/>
  <c r="E532" i="33"/>
  <c r="D532" i="33"/>
  <c r="C532" i="33"/>
  <c r="B532" i="33"/>
  <c r="P531" i="33"/>
  <c r="O531" i="33"/>
  <c r="N531" i="33"/>
  <c r="M531" i="33"/>
  <c r="L531" i="33"/>
  <c r="K531" i="33"/>
  <c r="J531" i="33"/>
  <c r="I531" i="33"/>
  <c r="H531" i="33"/>
  <c r="G531" i="33"/>
  <c r="F531" i="33"/>
  <c r="E531" i="33"/>
  <c r="D531" i="33"/>
  <c r="C531" i="33"/>
  <c r="B531" i="33"/>
  <c r="P530" i="33"/>
  <c r="O530" i="33"/>
  <c r="N530" i="33"/>
  <c r="M530" i="33"/>
  <c r="L530" i="33"/>
  <c r="K530" i="33"/>
  <c r="J530" i="33"/>
  <c r="I530" i="33"/>
  <c r="H530" i="33"/>
  <c r="G530" i="33"/>
  <c r="F530" i="33"/>
  <c r="E530" i="33"/>
  <c r="D530" i="33"/>
  <c r="C530" i="33"/>
  <c r="B530" i="33"/>
  <c r="P529" i="33"/>
  <c r="O529" i="33"/>
  <c r="N529" i="33"/>
  <c r="M529" i="33"/>
  <c r="L529" i="33"/>
  <c r="K529" i="33"/>
  <c r="J529" i="33"/>
  <c r="I529" i="33"/>
  <c r="H529" i="33"/>
  <c r="G529" i="33"/>
  <c r="F529" i="33"/>
  <c r="E529" i="33"/>
  <c r="D529" i="33"/>
  <c r="C529" i="33"/>
  <c r="B529" i="33"/>
  <c r="P528" i="33"/>
  <c r="O528" i="33"/>
  <c r="N528" i="33"/>
  <c r="M528" i="33"/>
  <c r="L528" i="33"/>
  <c r="K528" i="33"/>
  <c r="J528" i="33"/>
  <c r="I528" i="33"/>
  <c r="H528" i="33"/>
  <c r="G528" i="33"/>
  <c r="F528" i="33"/>
  <c r="E528" i="33"/>
  <c r="D528" i="33"/>
  <c r="C528" i="33"/>
  <c r="B528" i="33"/>
  <c r="P527" i="33"/>
  <c r="O527" i="33"/>
  <c r="N527" i="33"/>
  <c r="M527" i="33"/>
  <c r="L527" i="33"/>
  <c r="K527" i="33"/>
  <c r="J527" i="33"/>
  <c r="I527" i="33"/>
  <c r="H527" i="33"/>
  <c r="G527" i="33"/>
  <c r="F527" i="33"/>
  <c r="E527" i="33"/>
  <c r="D527" i="33"/>
  <c r="C527" i="33"/>
  <c r="B527" i="33"/>
  <c r="P526" i="33"/>
  <c r="O526" i="33"/>
  <c r="N526" i="33"/>
  <c r="M526" i="33"/>
  <c r="L526" i="33"/>
  <c r="K526" i="33"/>
  <c r="J526" i="33"/>
  <c r="I526" i="33"/>
  <c r="H526" i="33"/>
  <c r="G526" i="33"/>
  <c r="F526" i="33"/>
  <c r="E526" i="33"/>
  <c r="D526" i="33"/>
  <c r="C526" i="33"/>
  <c r="B526" i="33"/>
  <c r="P525" i="33"/>
  <c r="O525" i="33"/>
  <c r="N525" i="33"/>
  <c r="M525" i="33"/>
  <c r="L525" i="33"/>
  <c r="K525" i="33"/>
  <c r="J525" i="33"/>
  <c r="I525" i="33"/>
  <c r="H525" i="33"/>
  <c r="G525" i="33"/>
  <c r="F525" i="33"/>
  <c r="E525" i="33"/>
  <c r="D525" i="33"/>
  <c r="C525" i="33"/>
  <c r="B525" i="33"/>
  <c r="P524" i="33"/>
  <c r="O524" i="33"/>
  <c r="N524" i="33"/>
  <c r="M524" i="33"/>
  <c r="L524" i="33"/>
  <c r="K524" i="33"/>
  <c r="J524" i="33"/>
  <c r="I524" i="33"/>
  <c r="H524" i="33"/>
  <c r="G524" i="33"/>
  <c r="F524" i="33"/>
  <c r="E524" i="33"/>
  <c r="D524" i="33"/>
  <c r="C524" i="33"/>
  <c r="B524" i="33"/>
  <c r="P523" i="33"/>
  <c r="O523" i="33"/>
  <c r="N523" i="33"/>
  <c r="M523" i="33"/>
  <c r="L523" i="33"/>
  <c r="K523" i="33"/>
  <c r="J523" i="33"/>
  <c r="I523" i="33"/>
  <c r="H523" i="33"/>
  <c r="G523" i="33"/>
  <c r="F523" i="33"/>
  <c r="E523" i="33"/>
  <c r="D523" i="33"/>
  <c r="C523" i="33"/>
  <c r="B523" i="33"/>
  <c r="P522" i="33"/>
  <c r="O522" i="33"/>
  <c r="N522" i="33"/>
  <c r="M522" i="33"/>
  <c r="L522" i="33"/>
  <c r="K522" i="33"/>
  <c r="J522" i="33"/>
  <c r="I522" i="33"/>
  <c r="H522" i="33"/>
  <c r="G522" i="33"/>
  <c r="F522" i="33"/>
  <c r="E522" i="33"/>
  <c r="D522" i="33"/>
  <c r="C522" i="33"/>
  <c r="B522" i="33"/>
  <c r="P521" i="33"/>
  <c r="O521" i="33"/>
  <c r="N521" i="33"/>
  <c r="M521" i="33"/>
  <c r="L521" i="33"/>
  <c r="K521" i="33"/>
  <c r="J521" i="33"/>
  <c r="I521" i="33"/>
  <c r="H521" i="33"/>
  <c r="G521" i="33"/>
  <c r="F521" i="33"/>
  <c r="E521" i="33"/>
  <c r="D521" i="33"/>
  <c r="C521" i="33"/>
  <c r="B521" i="33"/>
  <c r="P520" i="33"/>
  <c r="O520" i="33"/>
  <c r="N520" i="33"/>
  <c r="M520" i="33"/>
  <c r="L520" i="33"/>
  <c r="K520" i="33"/>
  <c r="J520" i="33"/>
  <c r="I520" i="33"/>
  <c r="H520" i="33"/>
  <c r="G520" i="33"/>
  <c r="F520" i="33"/>
  <c r="E520" i="33"/>
  <c r="D520" i="33"/>
  <c r="C520" i="33"/>
  <c r="B520" i="33"/>
  <c r="P519" i="33"/>
  <c r="O519" i="33"/>
  <c r="N519" i="33"/>
  <c r="M519" i="33"/>
  <c r="L519" i="33"/>
  <c r="K519" i="33"/>
  <c r="J519" i="33"/>
  <c r="I519" i="33"/>
  <c r="H519" i="33"/>
  <c r="G519" i="33"/>
  <c r="F519" i="33"/>
  <c r="E519" i="33"/>
  <c r="D519" i="33"/>
  <c r="C519" i="33"/>
  <c r="B519" i="33"/>
  <c r="P518" i="33"/>
  <c r="O518" i="33"/>
  <c r="N518" i="33"/>
  <c r="M518" i="33"/>
  <c r="L518" i="33"/>
  <c r="K518" i="33"/>
  <c r="J518" i="33"/>
  <c r="I518" i="33"/>
  <c r="H518" i="33"/>
  <c r="G518" i="33"/>
  <c r="F518" i="33"/>
  <c r="E518" i="33"/>
  <c r="D518" i="33"/>
  <c r="C518" i="33"/>
  <c r="B518" i="33"/>
  <c r="P517" i="33"/>
  <c r="O517" i="33"/>
  <c r="N517" i="33"/>
  <c r="M517" i="33"/>
  <c r="L517" i="33"/>
  <c r="K517" i="33"/>
  <c r="J517" i="33"/>
  <c r="I517" i="33"/>
  <c r="H517" i="33"/>
  <c r="G517" i="33"/>
  <c r="F517" i="33"/>
  <c r="E517" i="33"/>
  <c r="D517" i="33"/>
  <c r="C517" i="33"/>
  <c r="B517" i="33"/>
  <c r="P516" i="33"/>
  <c r="O516" i="33"/>
  <c r="N516" i="33"/>
  <c r="M516" i="33"/>
  <c r="L516" i="33"/>
  <c r="K516" i="33"/>
  <c r="J516" i="33"/>
  <c r="I516" i="33"/>
  <c r="H516" i="33"/>
  <c r="G516" i="33"/>
  <c r="F516" i="33"/>
  <c r="E516" i="33"/>
  <c r="D516" i="33"/>
  <c r="C516" i="33"/>
  <c r="B516" i="33"/>
  <c r="P515" i="33"/>
  <c r="O515" i="33"/>
  <c r="N515" i="33"/>
  <c r="M515" i="33"/>
  <c r="L515" i="33"/>
  <c r="K515" i="33"/>
  <c r="J515" i="33"/>
  <c r="I515" i="33"/>
  <c r="H515" i="33"/>
  <c r="G515" i="33"/>
  <c r="F515" i="33"/>
  <c r="E515" i="33"/>
  <c r="D515" i="33"/>
  <c r="C515" i="33"/>
  <c r="B515" i="33"/>
  <c r="P514" i="33"/>
  <c r="O514" i="33"/>
  <c r="N514" i="33"/>
  <c r="M514" i="33"/>
  <c r="L514" i="33"/>
  <c r="K514" i="33"/>
  <c r="J514" i="33"/>
  <c r="I514" i="33"/>
  <c r="H514" i="33"/>
  <c r="G514" i="33"/>
  <c r="F514" i="33"/>
  <c r="E514" i="33"/>
  <c r="D514" i="33"/>
  <c r="C514" i="33"/>
  <c r="B514" i="33"/>
  <c r="P513" i="33"/>
  <c r="O513" i="33"/>
  <c r="N513" i="33"/>
  <c r="M513" i="33"/>
  <c r="L513" i="33"/>
  <c r="K513" i="33"/>
  <c r="J513" i="33"/>
  <c r="I513" i="33"/>
  <c r="H513" i="33"/>
  <c r="G513" i="33"/>
  <c r="F513" i="33"/>
  <c r="E513" i="33"/>
  <c r="D513" i="33"/>
  <c r="C513" i="33"/>
  <c r="B513" i="33"/>
  <c r="P512" i="33"/>
  <c r="O512" i="33"/>
  <c r="N512" i="33"/>
  <c r="M512" i="33"/>
  <c r="L512" i="33"/>
  <c r="K512" i="33"/>
  <c r="J512" i="33"/>
  <c r="I512" i="33"/>
  <c r="H512" i="33"/>
  <c r="G512" i="33"/>
  <c r="F512" i="33"/>
  <c r="E512" i="33"/>
  <c r="D512" i="33"/>
  <c r="C512" i="33"/>
  <c r="B512" i="33"/>
  <c r="P511" i="33"/>
  <c r="O511" i="33"/>
  <c r="N511" i="33"/>
  <c r="M511" i="33"/>
  <c r="L511" i="33"/>
  <c r="K511" i="33"/>
  <c r="J511" i="33"/>
  <c r="I511" i="33"/>
  <c r="H511" i="33"/>
  <c r="G511" i="33"/>
  <c r="F511" i="33"/>
  <c r="E511" i="33"/>
  <c r="D511" i="33"/>
  <c r="C511" i="33"/>
  <c r="B511" i="33"/>
  <c r="P510" i="33"/>
  <c r="O510" i="33"/>
  <c r="N510" i="33"/>
  <c r="M510" i="33"/>
  <c r="L510" i="33"/>
  <c r="K510" i="33"/>
  <c r="J510" i="33"/>
  <c r="I510" i="33"/>
  <c r="H510" i="33"/>
  <c r="G510" i="33"/>
  <c r="F510" i="33"/>
  <c r="E510" i="33"/>
  <c r="D510" i="33"/>
  <c r="C510" i="33"/>
  <c r="B510" i="33"/>
  <c r="P509" i="33"/>
  <c r="O509" i="33"/>
  <c r="N509" i="33"/>
  <c r="M509" i="33"/>
  <c r="L509" i="33"/>
  <c r="K509" i="33"/>
  <c r="J509" i="33"/>
  <c r="I509" i="33"/>
  <c r="H509" i="33"/>
  <c r="G509" i="33"/>
  <c r="F509" i="33"/>
  <c r="E509" i="33"/>
  <c r="D509" i="33"/>
  <c r="C509" i="33"/>
  <c r="B509" i="33"/>
  <c r="P508" i="33"/>
  <c r="O508" i="33"/>
  <c r="N508" i="33"/>
  <c r="M508" i="33"/>
  <c r="L508" i="33"/>
  <c r="K508" i="33"/>
  <c r="J508" i="33"/>
  <c r="I508" i="33"/>
  <c r="H508" i="33"/>
  <c r="G508" i="33"/>
  <c r="F508" i="33"/>
  <c r="E508" i="33"/>
  <c r="D508" i="33"/>
  <c r="C508" i="33"/>
  <c r="B508" i="33"/>
  <c r="P507" i="33"/>
  <c r="O507" i="33"/>
  <c r="N507" i="33"/>
  <c r="M507" i="33"/>
  <c r="L507" i="33"/>
  <c r="K507" i="33"/>
  <c r="J507" i="33"/>
  <c r="I507" i="33"/>
  <c r="H507" i="33"/>
  <c r="G507" i="33"/>
  <c r="F507" i="33"/>
  <c r="E507" i="33"/>
  <c r="D507" i="33"/>
  <c r="C507" i="33"/>
  <c r="B507" i="33"/>
  <c r="P506" i="33"/>
  <c r="O506" i="33"/>
  <c r="N506" i="33"/>
  <c r="M506" i="33"/>
  <c r="L506" i="33"/>
  <c r="K506" i="33"/>
  <c r="J506" i="33"/>
  <c r="I506" i="33"/>
  <c r="H506" i="33"/>
  <c r="G506" i="33"/>
  <c r="F506" i="33"/>
  <c r="E506" i="33"/>
  <c r="D506" i="33"/>
  <c r="C506" i="33"/>
  <c r="B506" i="33"/>
  <c r="P505" i="33"/>
  <c r="O505" i="33"/>
  <c r="N505" i="33"/>
  <c r="M505" i="33"/>
  <c r="L505" i="33"/>
  <c r="K505" i="33"/>
  <c r="J505" i="33"/>
  <c r="I505" i="33"/>
  <c r="H505" i="33"/>
  <c r="G505" i="33"/>
  <c r="F505" i="33"/>
  <c r="E505" i="33"/>
  <c r="D505" i="33"/>
  <c r="C505" i="33"/>
  <c r="B505" i="33"/>
  <c r="P504" i="33"/>
  <c r="O504" i="33"/>
  <c r="N504" i="33"/>
  <c r="M504" i="33"/>
  <c r="L504" i="33"/>
  <c r="K504" i="33"/>
  <c r="J504" i="33"/>
  <c r="I504" i="33"/>
  <c r="H504" i="33"/>
  <c r="G504" i="33"/>
  <c r="F504" i="33"/>
  <c r="E504" i="33"/>
  <c r="D504" i="33"/>
  <c r="C504" i="33"/>
  <c r="B504" i="33"/>
  <c r="P503" i="33"/>
  <c r="O503" i="33"/>
  <c r="N503" i="33"/>
  <c r="M503" i="33"/>
  <c r="L503" i="33"/>
  <c r="K503" i="33"/>
  <c r="J503" i="33"/>
  <c r="I503" i="33"/>
  <c r="H503" i="33"/>
  <c r="G503" i="33"/>
  <c r="F503" i="33"/>
  <c r="E503" i="33"/>
  <c r="D503" i="33"/>
  <c r="C503" i="33"/>
  <c r="B503" i="33"/>
  <c r="P502" i="33"/>
  <c r="O502" i="33"/>
  <c r="N502" i="33"/>
  <c r="M502" i="33"/>
  <c r="L502" i="33"/>
  <c r="K502" i="33"/>
  <c r="J502" i="33"/>
  <c r="I502" i="33"/>
  <c r="H502" i="33"/>
  <c r="G502" i="33"/>
  <c r="F502" i="33"/>
  <c r="E502" i="33"/>
  <c r="D502" i="33"/>
  <c r="C502" i="33"/>
  <c r="B502" i="33"/>
  <c r="P501" i="33"/>
  <c r="O501" i="33"/>
  <c r="N501" i="33"/>
  <c r="M501" i="33"/>
  <c r="L501" i="33"/>
  <c r="K501" i="33"/>
  <c r="J501" i="33"/>
  <c r="I501" i="33"/>
  <c r="H501" i="33"/>
  <c r="G501" i="33"/>
  <c r="F501" i="33"/>
  <c r="E501" i="33"/>
  <c r="D501" i="33"/>
  <c r="C501" i="33"/>
  <c r="B501" i="33"/>
  <c r="P500" i="33"/>
  <c r="O500" i="33"/>
  <c r="N500" i="33"/>
  <c r="M500" i="33"/>
  <c r="L500" i="33"/>
  <c r="K500" i="33"/>
  <c r="J500" i="33"/>
  <c r="I500" i="33"/>
  <c r="H500" i="33"/>
  <c r="G500" i="33"/>
  <c r="F500" i="33"/>
  <c r="E500" i="33"/>
  <c r="D500" i="33"/>
  <c r="C500" i="33"/>
  <c r="B500" i="33"/>
  <c r="P499" i="33"/>
  <c r="O499" i="33"/>
  <c r="N499" i="33"/>
  <c r="M499" i="33"/>
  <c r="L499" i="33"/>
  <c r="K499" i="33"/>
  <c r="J499" i="33"/>
  <c r="I499" i="33"/>
  <c r="H499" i="33"/>
  <c r="G499" i="33"/>
  <c r="F499" i="33"/>
  <c r="E499" i="33"/>
  <c r="D499" i="33"/>
  <c r="C499" i="33"/>
  <c r="B499" i="33"/>
  <c r="P498" i="33"/>
  <c r="O498" i="33"/>
  <c r="N498" i="33"/>
  <c r="M498" i="33"/>
  <c r="L498" i="33"/>
  <c r="K498" i="33"/>
  <c r="J498" i="33"/>
  <c r="I498" i="33"/>
  <c r="H498" i="33"/>
  <c r="G498" i="33"/>
  <c r="F498" i="33"/>
  <c r="E498" i="33"/>
  <c r="D498" i="33"/>
  <c r="C498" i="33"/>
  <c r="B498" i="33"/>
  <c r="P497" i="33"/>
  <c r="O497" i="33"/>
  <c r="N497" i="33"/>
  <c r="M497" i="33"/>
  <c r="L497" i="33"/>
  <c r="K497" i="33"/>
  <c r="J497" i="33"/>
  <c r="I497" i="33"/>
  <c r="H497" i="33"/>
  <c r="G497" i="33"/>
  <c r="F497" i="33"/>
  <c r="E497" i="33"/>
  <c r="D497" i="33"/>
  <c r="C497" i="33"/>
  <c r="B497" i="33"/>
  <c r="P496" i="33"/>
  <c r="O496" i="33"/>
  <c r="N496" i="33"/>
  <c r="M496" i="33"/>
  <c r="L496" i="33"/>
  <c r="K496" i="33"/>
  <c r="J496" i="33"/>
  <c r="I496" i="33"/>
  <c r="H496" i="33"/>
  <c r="G496" i="33"/>
  <c r="F496" i="33"/>
  <c r="E496" i="33"/>
  <c r="D496" i="33"/>
  <c r="C496" i="33"/>
  <c r="B496" i="33"/>
  <c r="P495" i="33"/>
  <c r="O495" i="33"/>
  <c r="N495" i="33"/>
  <c r="M495" i="33"/>
  <c r="L495" i="33"/>
  <c r="K495" i="33"/>
  <c r="J495" i="33"/>
  <c r="I495" i="33"/>
  <c r="H495" i="33"/>
  <c r="G495" i="33"/>
  <c r="F495" i="33"/>
  <c r="E495" i="33"/>
  <c r="D495" i="33"/>
  <c r="C495" i="33"/>
  <c r="B495" i="33"/>
  <c r="P494" i="33"/>
  <c r="O494" i="33"/>
  <c r="N494" i="33"/>
  <c r="M494" i="33"/>
  <c r="L494" i="33"/>
  <c r="K494" i="33"/>
  <c r="J494" i="33"/>
  <c r="I494" i="33"/>
  <c r="H494" i="33"/>
  <c r="G494" i="33"/>
  <c r="F494" i="33"/>
  <c r="E494" i="33"/>
  <c r="D494" i="33"/>
  <c r="C494" i="33"/>
  <c r="B494" i="33"/>
  <c r="P493" i="33"/>
  <c r="O493" i="33"/>
  <c r="N493" i="33"/>
  <c r="M493" i="33"/>
  <c r="L493" i="33"/>
  <c r="K493" i="33"/>
  <c r="J493" i="33"/>
  <c r="I493" i="33"/>
  <c r="H493" i="33"/>
  <c r="G493" i="33"/>
  <c r="F493" i="33"/>
  <c r="E493" i="33"/>
  <c r="D493" i="33"/>
  <c r="C493" i="33"/>
  <c r="B493" i="33"/>
  <c r="P492" i="33"/>
  <c r="O492" i="33"/>
  <c r="N492" i="33"/>
  <c r="M492" i="33"/>
  <c r="L492" i="33"/>
  <c r="K492" i="33"/>
  <c r="J492" i="33"/>
  <c r="I492" i="33"/>
  <c r="H492" i="33"/>
  <c r="G492" i="33"/>
  <c r="F492" i="33"/>
  <c r="E492" i="33"/>
  <c r="D492" i="33"/>
  <c r="C492" i="33"/>
  <c r="B492" i="33"/>
  <c r="P491" i="33"/>
  <c r="O491" i="33"/>
  <c r="N491" i="33"/>
  <c r="M491" i="33"/>
  <c r="L491" i="33"/>
  <c r="K491" i="33"/>
  <c r="J491" i="33"/>
  <c r="I491" i="33"/>
  <c r="H491" i="33"/>
  <c r="G491" i="33"/>
  <c r="F491" i="33"/>
  <c r="E491" i="33"/>
  <c r="D491" i="33"/>
  <c r="C491" i="33"/>
  <c r="B491" i="33"/>
  <c r="P490" i="33"/>
  <c r="O490" i="33"/>
  <c r="N490" i="33"/>
  <c r="M490" i="33"/>
  <c r="L490" i="33"/>
  <c r="K490" i="33"/>
  <c r="J490" i="33"/>
  <c r="I490" i="33"/>
  <c r="H490" i="33"/>
  <c r="G490" i="33"/>
  <c r="F490" i="33"/>
  <c r="E490" i="33"/>
  <c r="D490" i="33"/>
  <c r="C490" i="33"/>
  <c r="B490" i="33"/>
  <c r="P489" i="33"/>
  <c r="O489" i="33"/>
  <c r="N489" i="33"/>
  <c r="M489" i="33"/>
  <c r="L489" i="33"/>
  <c r="K489" i="33"/>
  <c r="J489" i="33"/>
  <c r="I489" i="33"/>
  <c r="H489" i="33"/>
  <c r="G489" i="33"/>
  <c r="F489" i="33"/>
  <c r="E489" i="33"/>
  <c r="D489" i="33"/>
  <c r="C489" i="33"/>
  <c r="B489" i="33"/>
  <c r="P488" i="33"/>
  <c r="O488" i="33"/>
  <c r="N488" i="33"/>
  <c r="M488" i="33"/>
  <c r="L488" i="33"/>
  <c r="K488" i="33"/>
  <c r="J488" i="33"/>
  <c r="I488" i="33"/>
  <c r="H488" i="33"/>
  <c r="G488" i="33"/>
  <c r="F488" i="33"/>
  <c r="E488" i="33"/>
  <c r="D488" i="33"/>
  <c r="C488" i="33"/>
  <c r="B488" i="33"/>
  <c r="P487" i="33"/>
  <c r="O487" i="33"/>
  <c r="N487" i="33"/>
  <c r="M487" i="33"/>
  <c r="L487" i="33"/>
  <c r="K487" i="33"/>
  <c r="J487" i="33"/>
  <c r="I487" i="33"/>
  <c r="H487" i="33"/>
  <c r="G487" i="33"/>
  <c r="F487" i="33"/>
  <c r="E487" i="33"/>
  <c r="D487" i="33"/>
  <c r="C487" i="33"/>
  <c r="B487" i="33"/>
  <c r="P486" i="33"/>
  <c r="O486" i="33"/>
  <c r="N486" i="33"/>
  <c r="M486" i="33"/>
  <c r="L486" i="33"/>
  <c r="K486" i="33"/>
  <c r="J486" i="33"/>
  <c r="I486" i="33"/>
  <c r="H486" i="33"/>
  <c r="G486" i="33"/>
  <c r="F486" i="33"/>
  <c r="E486" i="33"/>
  <c r="D486" i="33"/>
  <c r="C486" i="33"/>
  <c r="B486" i="33"/>
  <c r="P485" i="33"/>
  <c r="O485" i="33"/>
  <c r="N485" i="33"/>
  <c r="M485" i="33"/>
  <c r="L485" i="33"/>
  <c r="K485" i="33"/>
  <c r="J485" i="33"/>
  <c r="I485" i="33"/>
  <c r="H485" i="33"/>
  <c r="G485" i="33"/>
  <c r="F485" i="33"/>
  <c r="E485" i="33"/>
  <c r="D485" i="33"/>
  <c r="C485" i="33"/>
  <c r="B485" i="33"/>
  <c r="P484" i="33"/>
  <c r="O484" i="33"/>
  <c r="N484" i="33"/>
  <c r="M484" i="33"/>
  <c r="L484" i="33"/>
  <c r="K484" i="33"/>
  <c r="J484" i="33"/>
  <c r="I484" i="33"/>
  <c r="H484" i="33"/>
  <c r="G484" i="33"/>
  <c r="F484" i="33"/>
  <c r="E484" i="33"/>
  <c r="D484" i="33"/>
  <c r="C484" i="33"/>
  <c r="B484" i="33"/>
  <c r="P483" i="33"/>
  <c r="O483" i="33"/>
  <c r="N483" i="33"/>
  <c r="M483" i="33"/>
  <c r="L483" i="33"/>
  <c r="K483" i="33"/>
  <c r="J483" i="33"/>
  <c r="I483" i="33"/>
  <c r="H483" i="33"/>
  <c r="G483" i="33"/>
  <c r="F483" i="33"/>
  <c r="E483" i="33"/>
  <c r="D483" i="33"/>
  <c r="C483" i="33"/>
  <c r="B483" i="33"/>
  <c r="P482" i="33"/>
  <c r="O482" i="33"/>
  <c r="N482" i="33"/>
  <c r="M482" i="33"/>
  <c r="L482" i="33"/>
  <c r="K482" i="33"/>
  <c r="J482" i="33"/>
  <c r="I482" i="33"/>
  <c r="H482" i="33"/>
  <c r="G482" i="33"/>
  <c r="F482" i="33"/>
  <c r="E482" i="33"/>
  <c r="D482" i="33"/>
  <c r="C482" i="33"/>
  <c r="B482" i="33"/>
  <c r="P481" i="33"/>
  <c r="O481" i="33"/>
  <c r="N481" i="33"/>
  <c r="M481" i="33"/>
  <c r="L481" i="33"/>
  <c r="K481" i="33"/>
  <c r="J481" i="33"/>
  <c r="I481" i="33"/>
  <c r="H481" i="33"/>
  <c r="G481" i="33"/>
  <c r="F481" i="33"/>
  <c r="E481" i="33"/>
  <c r="D481" i="33"/>
  <c r="C481" i="33"/>
  <c r="B481" i="33"/>
  <c r="P480" i="33"/>
  <c r="O480" i="33"/>
  <c r="N480" i="33"/>
  <c r="M480" i="33"/>
  <c r="L480" i="33"/>
  <c r="K480" i="33"/>
  <c r="J480" i="33"/>
  <c r="I480" i="33"/>
  <c r="H480" i="33"/>
  <c r="G480" i="33"/>
  <c r="F480" i="33"/>
  <c r="E480" i="33"/>
  <c r="D480" i="33"/>
  <c r="C480" i="33"/>
  <c r="B480" i="33"/>
  <c r="P479" i="33"/>
  <c r="O479" i="33"/>
  <c r="N479" i="33"/>
  <c r="M479" i="33"/>
  <c r="L479" i="33"/>
  <c r="K479" i="33"/>
  <c r="J479" i="33"/>
  <c r="I479" i="33"/>
  <c r="H479" i="33"/>
  <c r="G479" i="33"/>
  <c r="F479" i="33"/>
  <c r="E479" i="33"/>
  <c r="D479" i="33"/>
  <c r="C479" i="33"/>
  <c r="B479" i="33"/>
  <c r="P478" i="33"/>
  <c r="O478" i="33"/>
  <c r="N478" i="33"/>
  <c r="M478" i="33"/>
  <c r="L478" i="33"/>
  <c r="K478" i="33"/>
  <c r="J478" i="33"/>
  <c r="I478" i="33"/>
  <c r="H478" i="33"/>
  <c r="G478" i="33"/>
  <c r="F478" i="33"/>
  <c r="E478" i="33"/>
  <c r="D478" i="33"/>
  <c r="C478" i="33"/>
  <c r="B478" i="33"/>
  <c r="P477" i="33"/>
  <c r="O477" i="33"/>
  <c r="N477" i="33"/>
  <c r="M477" i="33"/>
  <c r="L477" i="33"/>
  <c r="K477" i="33"/>
  <c r="J477" i="33"/>
  <c r="I477" i="33"/>
  <c r="H477" i="33"/>
  <c r="G477" i="33"/>
  <c r="F477" i="33"/>
  <c r="E477" i="33"/>
  <c r="D477" i="33"/>
  <c r="C477" i="33"/>
  <c r="B477" i="33"/>
  <c r="P476" i="33"/>
  <c r="O476" i="33"/>
  <c r="N476" i="33"/>
  <c r="M476" i="33"/>
  <c r="L476" i="33"/>
  <c r="K476" i="33"/>
  <c r="J476" i="33"/>
  <c r="I476" i="33"/>
  <c r="H476" i="33"/>
  <c r="G476" i="33"/>
  <c r="F476" i="33"/>
  <c r="E476" i="33"/>
  <c r="D476" i="33"/>
  <c r="C476" i="33"/>
  <c r="B476" i="33"/>
  <c r="P475" i="33"/>
  <c r="O475" i="33"/>
  <c r="N475" i="33"/>
  <c r="M475" i="33"/>
  <c r="L475" i="33"/>
  <c r="K475" i="33"/>
  <c r="J475" i="33"/>
  <c r="I475" i="33"/>
  <c r="H475" i="33"/>
  <c r="G475" i="33"/>
  <c r="F475" i="33"/>
  <c r="E475" i="33"/>
  <c r="D475" i="33"/>
  <c r="C475" i="33"/>
  <c r="B475" i="33"/>
  <c r="P474" i="33"/>
  <c r="O474" i="33"/>
  <c r="N474" i="33"/>
  <c r="M474" i="33"/>
  <c r="L474" i="33"/>
  <c r="K474" i="33"/>
  <c r="J474" i="33"/>
  <c r="I474" i="33"/>
  <c r="H474" i="33"/>
  <c r="G474" i="33"/>
  <c r="F474" i="33"/>
  <c r="E474" i="33"/>
  <c r="D474" i="33"/>
  <c r="C474" i="33"/>
  <c r="B474" i="33"/>
  <c r="P473" i="33"/>
  <c r="O473" i="33"/>
  <c r="N473" i="33"/>
  <c r="M473" i="33"/>
  <c r="L473" i="33"/>
  <c r="K473" i="33"/>
  <c r="J473" i="33"/>
  <c r="I473" i="33"/>
  <c r="H473" i="33"/>
  <c r="G473" i="33"/>
  <c r="F473" i="33"/>
  <c r="E473" i="33"/>
  <c r="D473" i="33"/>
  <c r="C473" i="33"/>
  <c r="B473" i="33"/>
  <c r="P472" i="33"/>
  <c r="O472" i="33"/>
  <c r="N472" i="33"/>
  <c r="M472" i="33"/>
  <c r="L472" i="33"/>
  <c r="K472" i="33"/>
  <c r="J472" i="33"/>
  <c r="I472" i="33"/>
  <c r="H472" i="33"/>
  <c r="G472" i="33"/>
  <c r="F472" i="33"/>
  <c r="E472" i="33"/>
  <c r="D472" i="33"/>
  <c r="C472" i="33"/>
  <c r="B472" i="33"/>
  <c r="P471" i="33"/>
  <c r="O471" i="33"/>
  <c r="N471" i="33"/>
  <c r="M471" i="33"/>
  <c r="L471" i="33"/>
  <c r="K471" i="33"/>
  <c r="J471" i="33"/>
  <c r="I471" i="33"/>
  <c r="H471" i="33"/>
  <c r="G471" i="33"/>
  <c r="F471" i="33"/>
  <c r="E471" i="33"/>
  <c r="D471" i="33"/>
  <c r="C471" i="33"/>
  <c r="B471" i="33"/>
  <c r="P470" i="33"/>
  <c r="O470" i="33"/>
  <c r="N470" i="33"/>
  <c r="M470" i="33"/>
  <c r="L470" i="33"/>
  <c r="K470" i="33"/>
  <c r="J470" i="33"/>
  <c r="I470" i="33"/>
  <c r="H470" i="33"/>
  <c r="G470" i="33"/>
  <c r="F470" i="33"/>
  <c r="E470" i="33"/>
  <c r="D470" i="33"/>
  <c r="C470" i="33"/>
  <c r="B470" i="33"/>
  <c r="P469" i="33"/>
  <c r="O469" i="33"/>
  <c r="N469" i="33"/>
  <c r="M469" i="33"/>
  <c r="L469" i="33"/>
  <c r="K469" i="33"/>
  <c r="J469" i="33"/>
  <c r="I469" i="33"/>
  <c r="H469" i="33"/>
  <c r="G469" i="33"/>
  <c r="F469" i="33"/>
  <c r="E469" i="33"/>
  <c r="D469" i="33"/>
  <c r="C469" i="33"/>
  <c r="B469" i="33"/>
  <c r="P468" i="33"/>
  <c r="O468" i="33"/>
  <c r="N468" i="33"/>
  <c r="M468" i="33"/>
  <c r="L468" i="33"/>
  <c r="K468" i="33"/>
  <c r="J468" i="33"/>
  <c r="I468" i="33"/>
  <c r="H468" i="33"/>
  <c r="G468" i="33"/>
  <c r="F468" i="33"/>
  <c r="E468" i="33"/>
  <c r="D468" i="33"/>
  <c r="C468" i="33"/>
  <c r="B468" i="33"/>
  <c r="P467" i="33"/>
  <c r="O467" i="33"/>
  <c r="N467" i="33"/>
  <c r="M467" i="33"/>
  <c r="L467" i="33"/>
  <c r="K467" i="33"/>
  <c r="J467" i="33"/>
  <c r="I467" i="33"/>
  <c r="H467" i="33"/>
  <c r="G467" i="33"/>
  <c r="F467" i="33"/>
  <c r="E467" i="33"/>
  <c r="D467" i="33"/>
  <c r="C467" i="33"/>
  <c r="B467" i="33"/>
  <c r="P466" i="33"/>
  <c r="O466" i="33"/>
  <c r="N466" i="33"/>
  <c r="M466" i="33"/>
  <c r="L466" i="33"/>
  <c r="K466" i="33"/>
  <c r="J466" i="33"/>
  <c r="I466" i="33"/>
  <c r="H466" i="33"/>
  <c r="G466" i="33"/>
  <c r="F466" i="33"/>
  <c r="E466" i="33"/>
  <c r="D466" i="33"/>
  <c r="C466" i="33"/>
  <c r="B466" i="33"/>
  <c r="P465" i="33"/>
  <c r="O465" i="33"/>
  <c r="N465" i="33"/>
  <c r="M465" i="33"/>
  <c r="L465" i="33"/>
  <c r="K465" i="33"/>
  <c r="J465" i="33"/>
  <c r="I465" i="33"/>
  <c r="H465" i="33"/>
  <c r="G465" i="33"/>
  <c r="F465" i="33"/>
  <c r="E465" i="33"/>
  <c r="D465" i="33"/>
  <c r="C465" i="33"/>
  <c r="B465" i="33"/>
  <c r="P464" i="33"/>
  <c r="O464" i="33"/>
  <c r="N464" i="33"/>
  <c r="M464" i="33"/>
  <c r="L464" i="33"/>
  <c r="K464" i="33"/>
  <c r="J464" i="33"/>
  <c r="I464" i="33"/>
  <c r="H464" i="33"/>
  <c r="G464" i="33"/>
  <c r="F464" i="33"/>
  <c r="E464" i="33"/>
  <c r="D464" i="33"/>
  <c r="C464" i="33"/>
  <c r="B464" i="33"/>
  <c r="P463" i="33"/>
  <c r="O463" i="33"/>
  <c r="N463" i="33"/>
  <c r="M463" i="33"/>
  <c r="L463" i="33"/>
  <c r="K463" i="33"/>
  <c r="J463" i="33"/>
  <c r="I463" i="33"/>
  <c r="H463" i="33"/>
  <c r="G463" i="33"/>
  <c r="F463" i="33"/>
  <c r="E463" i="33"/>
  <c r="D463" i="33"/>
  <c r="C463" i="33"/>
  <c r="B463" i="33"/>
  <c r="P462" i="33"/>
  <c r="O462" i="33"/>
  <c r="N462" i="33"/>
  <c r="M462" i="33"/>
  <c r="L462" i="33"/>
  <c r="K462" i="33"/>
  <c r="J462" i="33"/>
  <c r="I462" i="33"/>
  <c r="H462" i="33"/>
  <c r="G462" i="33"/>
  <c r="F462" i="33"/>
  <c r="E462" i="33"/>
  <c r="D462" i="33"/>
  <c r="C462" i="33"/>
  <c r="B462" i="33"/>
  <c r="P461" i="33"/>
  <c r="O461" i="33"/>
  <c r="N461" i="33"/>
  <c r="M461" i="33"/>
  <c r="L461" i="33"/>
  <c r="K461" i="33"/>
  <c r="J461" i="33"/>
  <c r="I461" i="33"/>
  <c r="H461" i="33"/>
  <c r="G461" i="33"/>
  <c r="F461" i="33"/>
  <c r="E461" i="33"/>
  <c r="D461" i="33"/>
  <c r="C461" i="33"/>
  <c r="B461" i="33"/>
  <c r="P460" i="33"/>
  <c r="O460" i="33"/>
  <c r="N460" i="33"/>
  <c r="M460" i="33"/>
  <c r="L460" i="33"/>
  <c r="K460" i="33"/>
  <c r="J460" i="33"/>
  <c r="I460" i="33"/>
  <c r="H460" i="33"/>
  <c r="G460" i="33"/>
  <c r="F460" i="33"/>
  <c r="E460" i="33"/>
  <c r="D460" i="33"/>
  <c r="C460" i="33"/>
  <c r="B460" i="33"/>
  <c r="P459" i="33"/>
  <c r="O459" i="33"/>
  <c r="N459" i="33"/>
  <c r="M459" i="33"/>
  <c r="L459" i="33"/>
  <c r="K459" i="33"/>
  <c r="J459" i="33"/>
  <c r="I459" i="33"/>
  <c r="H459" i="33"/>
  <c r="G459" i="33"/>
  <c r="F459" i="33"/>
  <c r="E459" i="33"/>
  <c r="D459" i="33"/>
  <c r="C459" i="33"/>
  <c r="B459" i="33"/>
  <c r="P458" i="33"/>
  <c r="O458" i="33"/>
  <c r="N458" i="33"/>
  <c r="M458" i="33"/>
  <c r="L458" i="33"/>
  <c r="K458" i="33"/>
  <c r="J458" i="33"/>
  <c r="I458" i="33"/>
  <c r="H458" i="33"/>
  <c r="G458" i="33"/>
  <c r="F458" i="33"/>
  <c r="E458" i="33"/>
  <c r="D458" i="33"/>
  <c r="C458" i="33"/>
  <c r="B458" i="33"/>
  <c r="P457" i="33"/>
  <c r="O457" i="33"/>
  <c r="N457" i="33"/>
  <c r="M457" i="33"/>
  <c r="L457" i="33"/>
  <c r="K457" i="33"/>
  <c r="J457" i="33"/>
  <c r="I457" i="33"/>
  <c r="H457" i="33"/>
  <c r="G457" i="33"/>
  <c r="F457" i="33"/>
  <c r="E457" i="33"/>
  <c r="D457" i="33"/>
  <c r="C457" i="33"/>
  <c r="B457" i="33"/>
  <c r="P456" i="33"/>
  <c r="O456" i="33"/>
  <c r="N456" i="33"/>
  <c r="M456" i="33"/>
  <c r="L456" i="33"/>
  <c r="K456" i="33"/>
  <c r="J456" i="33"/>
  <c r="I456" i="33"/>
  <c r="H456" i="33"/>
  <c r="G456" i="33"/>
  <c r="F456" i="33"/>
  <c r="E456" i="33"/>
  <c r="D456" i="33"/>
  <c r="C456" i="33"/>
  <c r="B456" i="33"/>
  <c r="P455" i="33"/>
  <c r="O455" i="33"/>
  <c r="N455" i="33"/>
  <c r="M455" i="33"/>
  <c r="L455" i="33"/>
  <c r="K455" i="33"/>
  <c r="J455" i="33"/>
  <c r="I455" i="33"/>
  <c r="H455" i="33"/>
  <c r="G455" i="33"/>
  <c r="F455" i="33"/>
  <c r="E455" i="33"/>
  <c r="D455" i="33"/>
  <c r="C455" i="33"/>
  <c r="B455" i="33"/>
  <c r="P454" i="33"/>
  <c r="O454" i="33"/>
  <c r="N454" i="33"/>
  <c r="M454" i="33"/>
  <c r="L454" i="33"/>
  <c r="K454" i="33"/>
  <c r="J454" i="33"/>
  <c r="I454" i="33"/>
  <c r="H454" i="33"/>
  <c r="G454" i="33"/>
  <c r="F454" i="33"/>
  <c r="E454" i="33"/>
  <c r="D454" i="33"/>
  <c r="C454" i="33"/>
  <c r="B454" i="33"/>
  <c r="P453" i="33"/>
  <c r="O453" i="33"/>
  <c r="N453" i="33"/>
  <c r="M453" i="33"/>
  <c r="L453" i="33"/>
  <c r="K453" i="33"/>
  <c r="J453" i="33"/>
  <c r="I453" i="33"/>
  <c r="H453" i="33"/>
  <c r="G453" i="33"/>
  <c r="F453" i="33"/>
  <c r="E453" i="33"/>
  <c r="D453" i="33"/>
  <c r="C453" i="33"/>
  <c r="B453" i="33"/>
  <c r="P452" i="33"/>
  <c r="O452" i="33"/>
  <c r="N452" i="33"/>
  <c r="M452" i="33"/>
  <c r="L452" i="33"/>
  <c r="K452" i="33"/>
  <c r="J452" i="33"/>
  <c r="I452" i="33"/>
  <c r="H452" i="33"/>
  <c r="G452" i="33"/>
  <c r="F452" i="33"/>
  <c r="E452" i="33"/>
  <c r="D452" i="33"/>
  <c r="C452" i="33"/>
  <c r="B452" i="33"/>
  <c r="P451" i="33"/>
  <c r="O451" i="33"/>
  <c r="N451" i="33"/>
  <c r="M451" i="33"/>
  <c r="L451" i="33"/>
  <c r="K451" i="33"/>
  <c r="J451" i="33"/>
  <c r="I451" i="33"/>
  <c r="H451" i="33"/>
  <c r="G451" i="33"/>
  <c r="F451" i="33"/>
  <c r="E451" i="33"/>
  <c r="D451" i="33"/>
  <c r="C451" i="33"/>
  <c r="B451" i="33"/>
  <c r="P450" i="33"/>
  <c r="O450" i="33"/>
  <c r="N450" i="33"/>
  <c r="M450" i="33"/>
  <c r="L450" i="33"/>
  <c r="K450" i="33"/>
  <c r="J450" i="33"/>
  <c r="I450" i="33"/>
  <c r="H450" i="33"/>
  <c r="G450" i="33"/>
  <c r="F450" i="33"/>
  <c r="E450" i="33"/>
  <c r="D450" i="33"/>
  <c r="C450" i="33"/>
  <c r="B450" i="33"/>
  <c r="P449" i="33"/>
  <c r="O449" i="33"/>
  <c r="N449" i="33"/>
  <c r="M449" i="33"/>
  <c r="L449" i="33"/>
  <c r="K449" i="33"/>
  <c r="J449" i="33"/>
  <c r="I449" i="33"/>
  <c r="H449" i="33"/>
  <c r="G449" i="33"/>
  <c r="F449" i="33"/>
  <c r="E449" i="33"/>
  <c r="D449" i="33"/>
  <c r="C449" i="33"/>
  <c r="B449" i="33"/>
  <c r="P448" i="33"/>
  <c r="O448" i="33"/>
  <c r="N448" i="33"/>
  <c r="M448" i="33"/>
  <c r="L448" i="33"/>
  <c r="K448" i="33"/>
  <c r="J448" i="33"/>
  <c r="I448" i="33"/>
  <c r="H448" i="33"/>
  <c r="G448" i="33"/>
  <c r="F448" i="33"/>
  <c r="E448" i="33"/>
  <c r="D448" i="33"/>
  <c r="C448" i="33"/>
  <c r="B448" i="33"/>
  <c r="P447" i="33"/>
  <c r="O447" i="33"/>
  <c r="N447" i="33"/>
  <c r="M447" i="33"/>
  <c r="L447" i="33"/>
  <c r="K447" i="33"/>
  <c r="J447" i="33"/>
  <c r="I447" i="33"/>
  <c r="H447" i="33"/>
  <c r="G447" i="33"/>
  <c r="F447" i="33"/>
  <c r="E447" i="33"/>
  <c r="D447" i="33"/>
  <c r="C447" i="33"/>
  <c r="B447" i="33"/>
  <c r="P446" i="33"/>
  <c r="O446" i="33"/>
  <c r="N446" i="33"/>
  <c r="M446" i="33"/>
  <c r="L446" i="33"/>
  <c r="K446" i="33"/>
  <c r="J446" i="33"/>
  <c r="I446" i="33"/>
  <c r="H446" i="33"/>
  <c r="G446" i="33"/>
  <c r="F446" i="33"/>
  <c r="E446" i="33"/>
  <c r="D446" i="33"/>
  <c r="C446" i="33"/>
  <c r="B446" i="33"/>
  <c r="P445" i="33"/>
  <c r="O445" i="33"/>
  <c r="N445" i="33"/>
  <c r="M445" i="33"/>
  <c r="L445" i="33"/>
  <c r="K445" i="33"/>
  <c r="J445" i="33"/>
  <c r="I445" i="33"/>
  <c r="H445" i="33"/>
  <c r="G445" i="33"/>
  <c r="F445" i="33"/>
  <c r="E445" i="33"/>
  <c r="D445" i="33"/>
  <c r="C445" i="33"/>
  <c r="B445" i="33"/>
  <c r="P444" i="33"/>
  <c r="O444" i="33"/>
  <c r="N444" i="33"/>
  <c r="M444" i="33"/>
  <c r="L444" i="33"/>
  <c r="K444" i="33"/>
  <c r="J444" i="33"/>
  <c r="I444" i="33"/>
  <c r="H444" i="33"/>
  <c r="G444" i="33"/>
  <c r="F444" i="33"/>
  <c r="E444" i="33"/>
  <c r="D444" i="33"/>
  <c r="C444" i="33"/>
  <c r="B444" i="33"/>
  <c r="P443" i="33"/>
  <c r="O443" i="33"/>
  <c r="N443" i="33"/>
  <c r="M443" i="33"/>
  <c r="L443" i="33"/>
  <c r="K443" i="33"/>
  <c r="J443" i="33"/>
  <c r="I443" i="33"/>
  <c r="H443" i="33"/>
  <c r="G443" i="33"/>
  <c r="F443" i="33"/>
  <c r="E443" i="33"/>
  <c r="D443" i="33"/>
  <c r="C443" i="33"/>
  <c r="B443" i="33"/>
  <c r="P442" i="33"/>
  <c r="O442" i="33"/>
  <c r="N442" i="33"/>
  <c r="M442" i="33"/>
  <c r="L442" i="33"/>
  <c r="K442" i="33"/>
  <c r="J442" i="33"/>
  <c r="I442" i="33"/>
  <c r="H442" i="33"/>
  <c r="G442" i="33"/>
  <c r="F442" i="33"/>
  <c r="E442" i="33"/>
  <c r="D442" i="33"/>
  <c r="C442" i="33"/>
  <c r="B442" i="33"/>
  <c r="P441" i="33"/>
  <c r="O441" i="33"/>
  <c r="N441" i="33"/>
  <c r="M441" i="33"/>
  <c r="L441" i="33"/>
  <c r="K441" i="33"/>
  <c r="J441" i="33"/>
  <c r="I441" i="33"/>
  <c r="H441" i="33"/>
  <c r="G441" i="33"/>
  <c r="F441" i="33"/>
  <c r="E441" i="33"/>
  <c r="D441" i="33"/>
  <c r="C441" i="33"/>
  <c r="B441" i="33"/>
  <c r="P440" i="33"/>
  <c r="O440" i="33"/>
  <c r="N440" i="33"/>
  <c r="M440" i="33"/>
  <c r="L440" i="33"/>
  <c r="K440" i="33"/>
  <c r="J440" i="33"/>
  <c r="I440" i="33"/>
  <c r="H440" i="33"/>
  <c r="G440" i="33"/>
  <c r="F440" i="33"/>
  <c r="E440" i="33"/>
  <c r="D440" i="33"/>
  <c r="C440" i="33"/>
  <c r="B440" i="33"/>
  <c r="P439" i="33"/>
  <c r="O439" i="33"/>
  <c r="N439" i="33"/>
  <c r="M439" i="33"/>
  <c r="L439" i="33"/>
  <c r="K439" i="33"/>
  <c r="J439" i="33"/>
  <c r="I439" i="33"/>
  <c r="H439" i="33"/>
  <c r="G439" i="33"/>
  <c r="F439" i="33"/>
  <c r="E439" i="33"/>
  <c r="D439" i="33"/>
  <c r="C439" i="33"/>
  <c r="B439" i="33"/>
  <c r="P438" i="33"/>
  <c r="O438" i="33"/>
  <c r="N438" i="33"/>
  <c r="M438" i="33"/>
  <c r="L438" i="33"/>
  <c r="K438" i="33"/>
  <c r="J438" i="33"/>
  <c r="I438" i="33"/>
  <c r="H438" i="33"/>
  <c r="G438" i="33"/>
  <c r="F438" i="33"/>
  <c r="E438" i="33"/>
  <c r="D438" i="33"/>
  <c r="C438" i="33"/>
  <c r="B438" i="33"/>
  <c r="P437" i="33"/>
  <c r="O437" i="33"/>
  <c r="N437" i="33"/>
  <c r="M437" i="33"/>
  <c r="L437" i="33"/>
  <c r="K437" i="33"/>
  <c r="J437" i="33"/>
  <c r="I437" i="33"/>
  <c r="H437" i="33"/>
  <c r="G437" i="33"/>
  <c r="F437" i="33"/>
  <c r="E437" i="33"/>
  <c r="D437" i="33"/>
  <c r="C437" i="33"/>
  <c r="B437" i="33"/>
  <c r="P436" i="33"/>
  <c r="O436" i="33"/>
  <c r="N436" i="33"/>
  <c r="M436" i="33"/>
  <c r="L436" i="33"/>
  <c r="K436" i="33"/>
  <c r="J436" i="33"/>
  <c r="I436" i="33"/>
  <c r="H436" i="33"/>
  <c r="G436" i="33"/>
  <c r="F436" i="33"/>
  <c r="E436" i="33"/>
  <c r="D436" i="33"/>
  <c r="C436" i="33"/>
  <c r="B436" i="33"/>
  <c r="P435" i="33"/>
  <c r="O435" i="33"/>
  <c r="N435" i="33"/>
  <c r="M435" i="33"/>
  <c r="L435" i="33"/>
  <c r="K435" i="33"/>
  <c r="J435" i="33"/>
  <c r="I435" i="33"/>
  <c r="H435" i="33"/>
  <c r="G435" i="33"/>
  <c r="F435" i="33"/>
  <c r="E435" i="33"/>
  <c r="D435" i="33"/>
  <c r="C435" i="33"/>
  <c r="B435" i="33"/>
  <c r="P434" i="33"/>
  <c r="O434" i="33"/>
  <c r="N434" i="33"/>
  <c r="M434" i="33"/>
  <c r="L434" i="33"/>
  <c r="K434" i="33"/>
  <c r="J434" i="33"/>
  <c r="I434" i="33"/>
  <c r="H434" i="33"/>
  <c r="G434" i="33"/>
  <c r="F434" i="33"/>
  <c r="E434" i="33"/>
  <c r="D434" i="33"/>
  <c r="C434" i="33"/>
  <c r="B434" i="33"/>
  <c r="P433" i="33"/>
  <c r="O433" i="33"/>
  <c r="N433" i="33"/>
  <c r="M433" i="33"/>
  <c r="L433" i="33"/>
  <c r="K433" i="33"/>
  <c r="J433" i="33"/>
  <c r="I433" i="33"/>
  <c r="H433" i="33"/>
  <c r="G433" i="33"/>
  <c r="F433" i="33"/>
  <c r="E433" i="33"/>
  <c r="D433" i="33"/>
  <c r="C433" i="33"/>
  <c r="B433" i="33"/>
  <c r="P432" i="33"/>
  <c r="O432" i="33"/>
  <c r="N432" i="33"/>
  <c r="M432" i="33"/>
  <c r="L432" i="33"/>
  <c r="K432" i="33"/>
  <c r="J432" i="33"/>
  <c r="I432" i="33"/>
  <c r="H432" i="33"/>
  <c r="G432" i="33"/>
  <c r="F432" i="33"/>
  <c r="E432" i="33"/>
  <c r="D432" i="33"/>
  <c r="C432" i="33"/>
  <c r="B432" i="33"/>
  <c r="P431" i="33"/>
  <c r="O431" i="33"/>
  <c r="N431" i="33"/>
  <c r="M431" i="33"/>
  <c r="L431" i="33"/>
  <c r="K431" i="33"/>
  <c r="J431" i="33"/>
  <c r="I431" i="33"/>
  <c r="H431" i="33"/>
  <c r="G431" i="33"/>
  <c r="F431" i="33"/>
  <c r="E431" i="33"/>
  <c r="D431" i="33"/>
  <c r="C431" i="33"/>
  <c r="B431" i="33"/>
  <c r="P430" i="33"/>
  <c r="O430" i="33"/>
  <c r="N430" i="33"/>
  <c r="M430" i="33"/>
  <c r="L430" i="33"/>
  <c r="K430" i="33"/>
  <c r="J430" i="33"/>
  <c r="I430" i="33"/>
  <c r="H430" i="33"/>
  <c r="G430" i="33"/>
  <c r="F430" i="33"/>
  <c r="E430" i="33"/>
  <c r="D430" i="33"/>
  <c r="C430" i="33"/>
  <c r="B430" i="33"/>
  <c r="P429" i="33"/>
  <c r="O429" i="33"/>
  <c r="N429" i="33"/>
  <c r="M429" i="33"/>
  <c r="L429" i="33"/>
  <c r="K429" i="33"/>
  <c r="J429" i="33"/>
  <c r="I429" i="33"/>
  <c r="H429" i="33"/>
  <c r="G429" i="33"/>
  <c r="F429" i="33"/>
  <c r="E429" i="33"/>
  <c r="D429" i="33"/>
  <c r="C429" i="33"/>
  <c r="B429" i="33"/>
  <c r="P428" i="33"/>
  <c r="O428" i="33"/>
  <c r="N428" i="33"/>
  <c r="M428" i="33"/>
  <c r="L428" i="33"/>
  <c r="K428" i="33"/>
  <c r="J428" i="33"/>
  <c r="I428" i="33"/>
  <c r="H428" i="33"/>
  <c r="G428" i="33"/>
  <c r="F428" i="33"/>
  <c r="E428" i="33"/>
  <c r="D428" i="33"/>
  <c r="C428" i="33"/>
  <c r="B428" i="33"/>
  <c r="P427" i="33"/>
  <c r="O427" i="33"/>
  <c r="N427" i="33"/>
  <c r="M427" i="33"/>
  <c r="L427" i="33"/>
  <c r="K427" i="33"/>
  <c r="J427" i="33"/>
  <c r="I427" i="33"/>
  <c r="H427" i="33"/>
  <c r="G427" i="33"/>
  <c r="F427" i="33"/>
  <c r="E427" i="33"/>
  <c r="D427" i="33"/>
  <c r="C427" i="33"/>
  <c r="B427" i="33"/>
  <c r="P426" i="33"/>
  <c r="O426" i="33"/>
  <c r="N426" i="33"/>
  <c r="M426" i="33"/>
  <c r="L426" i="33"/>
  <c r="K426" i="33"/>
  <c r="J426" i="33"/>
  <c r="I426" i="33"/>
  <c r="H426" i="33"/>
  <c r="G426" i="33"/>
  <c r="F426" i="33"/>
  <c r="E426" i="33"/>
  <c r="D426" i="33"/>
  <c r="C426" i="33"/>
  <c r="B426" i="33"/>
  <c r="P425" i="33"/>
  <c r="O425" i="33"/>
  <c r="N425" i="33"/>
  <c r="M425" i="33"/>
  <c r="L425" i="33"/>
  <c r="K425" i="33"/>
  <c r="J425" i="33"/>
  <c r="I425" i="33"/>
  <c r="H425" i="33"/>
  <c r="G425" i="33"/>
  <c r="F425" i="33"/>
  <c r="E425" i="33"/>
  <c r="D425" i="33"/>
  <c r="C425" i="33"/>
  <c r="B425" i="33"/>
  <c r="P424" i="33"/>
  <c r="O424" i="33"/>
  <c r="N424" i="33"/>
  <c r="M424" i="33"/>
  <c r="L424" i="33"/>
  <c r="K424" i="33"/>
  <c r="J424" i="33"/>
  <c r="I424" i="33"/>
  <c r="H424" i="33"/>
  <c r="G424" i="33"/>
  <c r="F424" i="33"/>
  <c r="E424" i="33"/>
  <c r="D424" i="33"/>
  <c r="C424" i="33"/>
  <c r="B424" i="33"/>
  <c r="P423" i="33"/>
  <c r="O423" i="33"/>
  <c r="N423" i="33"/>
  <c r="M423" i="33"/>
  <c r="L423" i="33"/>
  <c r="K423" i="33"/>
  <c r="J423" i="33"/>
  <c r="I423" i="33"/>
  <c r="H423" i="33"/>
  <c r="G423" i="33"/>
  <c r="F423" i="33"/>
  <c r="E423" i="33"/>
  <c r="D423" i="33"/>
  <c r="C423" i="33"/>
  <c r="B423" i="33"/>
  <c r="P422" i="33"/>
  <c r="O422" i="33"/>
  <c r="N422" i="33"/>
  <c r="M422" i="33"/>
  <c r="L422" i="33"/>
  <c r="K422" i="33"/>
  <c r="J422" i="33"/>
  <c r="I422" i="33"/>
  <c r="H422" i="33"/>
  <c r="G422" i="33"/>
  <c r="F422" i="33"/>
  <c r="E422" i="33"/>
  <c r="D422" i="33"/>
  <c r="C422" i="33"/>
  <c r="B422" i="33"/>
  <c r="P421" i="33"/>
  <c r="O421" i="33"/>
  <c r="N421" i="33"/>
  <c r="M421" i="33"/>
  <c r="L421" i="33"/>
  <c r="K421" i="33"/>
  <c r="J421" i="33"/>
  <c r="I421" i="33"/>
  <c r="H421" i="33"/>
  <c r="G421" i="33"/>
  <c r="F421" i="33"/>
  <c r="E421" i="33"/>
  <c r="D421" i="33"/>
  <c r="C421" i="33"/>
  <c r="B421" i="33"/>
  <c r="P420" i="33"/>
  <c r="O420" i="33"/>
  <c r="N420" i="33"/>
  <c r="M420" i="33"/>
  <c r="L420" i="33"/>
  <c r="K420" i="33"/>
  <c r="J420" i="33"/>
  <c r="I420" i="33"/>
  <c r="H420" i="33"/>
  <c r="G420" i="33"/>
  <c r="F420" i="33"/>
  <c r="E420" i="33"/>
  <c r="D420" i="33"/>
  <c r="C420" i="33"/>
  <c r="B420" i="33"/>
  <c r="P419" i="33"/>
  <c r="O419" i="33"/>
  <c r="N419" i="33"/>
  <c r="M419" i="33"/>
  <c r="L419" i="33"/>
  <c r="K419" i="33"/>
  <c r="J419" i="33"/>
  <c r="I419" i="33"/>
  <c r="H419" i="33"/>
  <c r="G419" i="33"/>
  <c r="F419" i="33"/>
  <c r="E419" i="33"/>
  <c r="D419" i="33"/>
  <c r="C419" i="33"/>
  <c r="B419" i="33"/>
  <c r="P418" i="33"/>
  <c r="O418" i="33"/>
  <c r="N418" i="33"/>
  <c r="M418" i="33"/>
  <c r="L418" i="33"/>
  <c r="K418" i="33"/>
  <c r="J418" i="33"/>
  <c r="I418" i="33"/>
  <c r="H418" i="33"/>
  <c r="G418" i="33"/>
  <c r="F418" i="33"/>
  <c r="E418" i="33"/>
  <c r="D418" i="33"/>
  <c r="C418" i="33"/>
  <c r="B418" i="33"/>
  <c r="P417" i="33"/>
  <c r="O417" i="33"/>
  <c r="N417" i="33"/>
  <c r="M417" i="33"/>
  <c r="L417" i="33"/>
  <c r="K417" i="33"/>
  <c r="J417" i="33"/>
  <c r="I417" i="33"/>
  <c r="H417" i="33"/>
  <c r="G417" i="33"/>
  <c r="F417" i="33"/>
  <c r="E417" i="33"/>
  <c r="D417" i="33"/>
  <c r="C417" i="33"/>
  <c r="B417" i="33"/>
  <c r="P416" i="33"/>
  <c r="O416" i="33"/>
  <c r="N416" i="33"/>
  <c r="M416" i="33"/>
  <c r="L416" i="33"/>
  <c r="K416" i="33"/>
  <c r="J416" i="33"/>
  <c r="I416" i="33"/>
  <c r="H416" i="33"/>
  <c r="G416" i="33"/>
  <c r="F416" i="33"/>
  <c r="E416" i="33"/>
  <c r="D416" i="33"/>
  <c r="C416" i="33"/>
  <c r="B416" i="33"/>
  <c r="P415" i="33"/>
  <c r="O415" i="33"/>
  <c r="N415" i="33"/>
  <c r="M415" i="33"/>
  <c r="L415" i="33"/>
  <c r="K415" i="33"/>
  <c r="J415" i="33"/>
  <c r="I415" i="33"/>
  <c r="H415" i="33"/>
  <c r="G415" i="33"/>
  <c r="F415" i="33"/>
  <c r="E415" i="33"/>
  <c r="D415" i="33"/>
  <c r="C415" i="33"/>
  <c r="B415" i="33"/>
  <c r="P414" i="33"/>
  <c r="O414" i="33"/>
  <c r="N414" i="33"/>
  <c r="M414" i="33"/>
  <c r="L414" i="33"/>
  <c r="K414" i="33"/>
  <c r="J414" i="33"/>
  <c r="I414" i="33"/>
  <c r="H414" i="33"/>
  <c r="G414" i="33"/>
  <c r="F414" i="33"/>
  <c r="E414" i="33"/>
  <c r="D414" i="33"/>
  <c r="C414" i="33"/>
  <c r="B414" i="33"/>
  <c r="P413" i="33"/>
  <c r="O413" i="33"/>
  <c r="N413" i="33"/>
  <c r="M413" i="33"/>
  <c r="L413" i="33"/>
  <c r="K413" i="33"/>
  <c r="J413" i="33"/>
  <c r="I413" i="33"/>
  <c r="H413" i="33"/>
  <c r="G413" i="33"/>
  <c r="F413" i="33"/>
  <c r="E413" i="33"/>
  <c r="D413" i="33"/>
  <c r="C413" i="33"/>
  <c r="B413" i="33"/>
  <c r="P412" i="33"/>
  <c r="O412" i="33"/>
  <c r="N412" i="33"/>
  <c r="M412" i="33"/>
  <c r="L412" i="33"/>
  <c r="K412" i="33"/>
  <c r="J412" i="33"/>
  <c r="I412" i="33"/>
  <c r="H412" i="33"/>
  <c r="G412" i="33"/>
  <c r="F412" i="33"/>
  <c r="E412" i="33"/>
  <c r="D412" i="33"/>
  <c r="C412" i="33"/>
  <c r="B412" i="33"/>
  <c r="P411" i="33"/>
  <c r="O411" i="33"/>
  <c r="N411" i="33"/>
  <c r="M411" i="33"/>
  <c r="L411" i="33"/>
  <c r="K411" i="33"/>
  <c r="J411" i="33"/>
  <c r="I411" i="33"/>
  <c r="H411" i="33"/>
  <c r="G411" i="33"/>
  <c r="F411" i="33"/>
  <c r="E411" i="33"/>
  <c r="D411" i="33"/>
  <c r="C411" i="33"/>
  <c r="B411" i="33"/>
  <c r="P410" i="33"/>
  <c r="O410" i="33"/>
  <c r="N410" i="33"/>
  <c r="M410" i="33"/>
  <c r="L410" i="33"/>
  <c r="K410" i="33"/>
  <c r="J410" i="33"/>
  <c r="I410" i="33"/>
  <c r="H410" i="33"/>
  <c r="G410" i="33"/>
  <c r="F410" i="33"/>
  <c r="E410" i="33"/>
  <c r="D410" i="33"/>
  <c r="C410" i="33"/>
  <c r="B410" i="33"/>
  <c r="P409" i="33"/>
  <c r="O409" i="33"/>
  <c r="N409" i="33"/>
  <c r="M409" i="33"/>
  <c r="L409" i="33"/>
  <c r="K409" i="33"/>
  <c r="J409" i="33"/>
  <c r="I409" i="33"/>
  <c r="H409" i="33"/>
  <c r="G409" i="33"/>
  <c r="F409" i="33"/>
  <c r="E409" i="33"/>
  <c r="D409" i="33"/>
  <c r="C409" i="33"/>
  <c r="B409" i="33"/>
  <c r="P408" i="33"/>
  <c r="O408" i="33"/>
  <c r="N408" i="33"/>
  <c r="M408" i="33"/>
  <c r="L408" i="33"/>
  <c r="K408" i="33"/>
  <c r="J408" i="33"/>
  <c r="I408" i="33"/>
  <c r="H408" i="33"/>
  <c r="G408" i="33"/>
  <c r="F408" i="33"/>
  <c r="E408" i="33"/>
  <c r="D408" i="33"/>
  <c r="C408" i="33"/>
  <c r="B408" i="33"/>
  <c r="P407" i="33"/>
  <c r="O407" i="33"/>
  <c r="N407" i="33"/>
  <c r="M407" i="33"/>
  <c r="L407" i="33"/>
  <c r="K407" i="33"/>
  <c r="J407" i="33"/>
  <c r="I407" i="33"/>
  <c r="H407" i="33"/>
  <c r="G407" i="33"/>
  <c r="F407" i="33"/>
  <c r="E407" i="33"/>
  <c r="D407" i="33"/>
  <c r="C407" i="33"/>
  <c r="B407" i="33"/>
  <c r="P406" i="33"/>
  <c r="O406" i="33"/>
  <c r="N406" i="33"/>
  <c r="M406" i="33"/>
  <c r="L406" i="33"/>
  <c r="K406" i="33"/>
  <c r="J406" i="33"/>
  <c r="I406" i="33"/>
  <c r="H406" i="33"/>
  <c r="G406" i="33"/>
  <c r="F406" i="33"/>
  <c r="E406" i="33"/>
  <c r="D406" i="33"/>
  <c r="C406" i="33"/>
  <c r="B406" i="33"/>
  <c r="P405" i="33"/>
  <c r="O405" i="33"/>
  <c r="N405" i="33"/>
  <c r="M405" i="33"/>
  <c r="L405" i="33"/>
  <c r="K405" i="33"/>
  <c r="J405" i="33"/>
  <c r="I405" i="33"/>
  <c r="H405" i="33"/>
  <c r="G405" i="33"/>
  <c r="F405" i="33"/>
  <c r="E405" i="33"/>
  <c r="D405" i="33"/>
  <c r="C405" i="33"/>
  <c r="B405" i="33"/>
  <c r="P404" i="33"/>
  <c r="O404" i="33"/>
  <c r="N404" i="33"/>
  <c r="M404" i="33"/>
  <c r="L404" i="33"/>
  <c r="K404" i="33"/>
  <c r="J404" i="33"/>
  <c r="I404" i="33"/>
  <c r="H404" i="33"/>
  <c r="G404" i="33"/>
  <c r="F404" i="33"/>
  <c r="E404" i="33"/>
  <c r="D404" i="33"/>
  <c r="C404" i="33"/>
  <c r="B404" i="33"/>
  <c r="P403" i="33"/>
  <c r="O403" i="33"/>
  <c r="N403" i="33"/>
  <c r="M403" i="33"/>
  <c r="L403" i="33"/>
  <c r="K403" i="33"/>
  <c r="J403" i="33"/>
  <c r="I403" i="33"/>
  <c r="H403" i="33"/>
  <c r="G403" i="33"/>
  <c r="F403" i="33"/>
  <c r="E403" i="33"/>
  <c r="D403" i="33"/>
  <c r="C403" i="33"/>
  <c r="B403" i="33"/>
  <c r="P402" i="33"/>
  <c r="O402" i="33"/>
  <c r="N402" i="33"/>
  <c r="M402" i="33"/>
  <c r="L402" i="33"/>
  <c r="K402" i="33"/>
  <c r="J402" i="33"/>
  <c r="I402" i="33"/>
  <c r="H402" i="33"/>
  <c r="G402" i="33"/>
  <c r="F402" i="33"/>
  <c r="E402" i="33"/>
  <c r="D402" i="33"/>
  <c r="C402" i="33"/>
  <c r="B402" i="33"/>
  <c r="P401" i="33"/>
  <c r="O401" i="33"/>
  <c r="N401" i="33"/>
  <c r="M401" i="33"/>
  <c r="L401" i="33"/>
  <c r="K401" i="33"/>
  <c r="J401" i="33"/>
  <c r="I401" i="33"/>
  <c r="H401" i="33"/>
  <c r="G401" i="33"/>
  <c r="F401" i="33"/>
  <c r="E401" i="33"/>
  <c r="D401" i="33"/>
  <c r="C401" i="33"/>
  <c r="B401" i="33"/>
  <c r="P400" i="33"/>
  <c r="O400" i="33"/>
  <c r="N400" i="33"/>
  <c r="M400" i="33"/>
  <c r="L400" i="33"/>
  <c r="K400" i="33"/>
  <c r="J400" i="33"/>
  <c r="I400" i="33"/>
  <c r="H400" i="33"/>
  <c r="G400" i="33"/>
  <c r="F400" i="33"/>
  <c r="E400" i="33"/>
  <c r="D400" i="33"/>
  <c r="C400" i="33"/>
  <c r="B400" i="33"/>
  <c r="P399" i="33"/>
  <c r="O399" i="33"/>
  <c r="N399" i="33"/>
  <c r="M399" i="33"/>
  <c r="L399" i="33"/>
  <c r="K399" i="33"/>
  <c r="J399" i="33"/>
  <c r="I399" i="33"/>
  <c r="H399" i="33"/>
  <c r="G399" i="33"/>
  <c r="F399" i="33"/>
  <c r="E399" i="33"/>
  <c r="D399" i="33"/>
  <c r="C399" i="33"/>
  <c r="B399" i="33"/>
  <c r="P398" i="33"/>
  <c r="O398" i="33"/>
  <c r="N398" i="33"/>
  <c r="M398" i="33"/>
  <c r="L398" i="33"/>
  <c r="K398" i="33"/>
  <c r="J398" i="33"/>
  <c r="I398" i="33"/>
  <c r="H398" i="33"/>
  <c r="G398" i="33"/>
  <c r="F398" i="33"/>
  <c r="E398" i="33"/>
  <c r="D398" i="33"/>
  <c r="C398" i="33"/>
  <c r="B398" i="33"/>
  <c r="P397" i="33"/>
  <c r="O397" i="33"/>
  <c r="N397" i="33"/>
  <c r="M397" i="33"/>
  <c r="L397" i="33"/>
  <c r="K397" i="33"/>
  <c r="J397" i="33"/>
  <c r="I397" i="33"/>
  <c r="H397" i="33"/>
  <c r="G397" i="33"/>
  <c r="F397" i="33"/>
  <c r="E397" i="33"/>
  <c r="D397" i="33"/>
  <c r="C397" i="33"/>
  <c r="B397" i="33"/>
  <c r="P396" i="33"/>
  <c r="O396" i="33"/>
  <c r="N396" i="33"/>
  <c r="M396" i="33"/>
  <c r="L396" i="33"/>
  <c r="K396" i="33"/>
  <c r="J396" i="33"/>
  <c r="I396" i="33"/>
  <c r="H396" i="33"/>
  <c r="G396" i="33"/>
  <c r="F396" i="33"/>
  <c r="E396" i="33"/>
  <c r="D396" i="33"/>
  <c r="C396" i="33"/>
  <c r="B396" i="33"/>
  <c r="P395" i="33"/>
  <c r="O395" i="33"/>
  <c r="N395" i="33"/>
  <c r="M395" i="33"/>
  <c r="L395" i="33"/>
  <c r="K395" i="33"/>
  <c r="J395" i="33"/>
  <c r="I395" i="33"/>
  <c r="H395" i="33"/>
  <c r="G395" i="33"/>
  <c r="F395" i="33"/>
  <c r="E395" i="33"/>
  <c r="D395" i="33"/>
  <c r="C395" i="33"/>
  <c r="B395" i="33"/>
  <c r="P394" i="33"/>
  <c r="O394" i="33"/>
  <c r="N394" i="33"/>
  <c r="M394" i="33"/>
  <c r="L394" i="33"/>
  <c r="K394" i="33"/>
  <c r="J394" i="33"/>
  <c r="I394" i="33"/>
  <c r="H394" i="33"/>
  <c r="G394" i="33"/>
  <c r="F394" i="33"/>
  <c r="E394" i="33"/>
  <c r="D394" i="33"/>
  <c r="C394" i="33"/>
  <c r="B394" i="33"/>
  <c r="P393" i="33"/>
  <c r="O393" i="33"/>
  <c r="N393" i="33"/>
  <c r="M393" i="33"/>
  <c r="L393" i="33"/>
  <c r="K393" i="33"/>
  <c r="J393" i="33"/>
  <c r="I393" i="33"/>
  <c r="H393" i="33"/>
  <c r="G393" i="33"/>
  <c r="F393" i="33"/>
  <c r="E393" i="33"/>
  <c r="D393" i="33"/>
  <c r="C393" i="33"/>
  <c r="B393" i="33"/>
  <c r="P392" i="33"/>
  <c r="O392" i="33"/>
  <c r="N392" i="33"/>
  <c r="M392" i="33"/>
  <c r="L392" i="33"/>
  <c r="K392" i="33"/>
  <c r="J392" i="33"/>
  <c r="I392" i="33"/>
  <c r="H392" i="33"/>
  <c r="G392" i="33"/>
  <c r="F392" i="33"/>
  <c r="E392" i="33"/>
  <c r="D392" i="33"/>
  <c r="C392" i="33"/>
  <c r="B392" i="33"/>
  <c r="P391" i="33"/>
  <c r="O391" i="33"/>
  <c r="N391" i="33"/>
  <c r="M391" i="33"/>
  <c r="L391" i="33"/>
  <c r="K391" i="33"/>
  <c r="J391" i="33"/>
  <c r="I391" i="33"/>
  <c r="H391" i="33"/>
  <c r="G391" i="33"/>
  <c r="F391" i="33"/>
  <c r="E391" i="33"/>
  <c r="D391" i="33"/>
  <c r="C391" i="33"/>
  <c r="B391" i="33"/>
  <c r="P390" i="33"/>
  <c r="O390" i="33"/>
  <c r="N390" i="33"/>
  <c r="M390" i="33"/>
  <c r="L390" i="33"/>
  <c r="K390" i="33"/>
  <c r="J390" i="33"/>
  <c r="I390" i="33"/>
  <c r="H390" i="33"/>
  <c r="G390" i="33"/>
  <c r="F390" i="33"/>
  <c r="E390" i="33"/>
  <c r="D390" i="33"/>
  <c r="C390" i="33"/>
  <c r="B390" i="33"/>
  <c r="P389" i="33"/>
  <c r="O389" i="33"/>
  <c r="N389" i="33"/>
  <c r="M389" i="33"/>
  <c r="L389" i="33"/>
  <c r="K389" i="33"/>
  <c r="J389" i="33"/>
  <c r="I389" i="33"/>
  <c r="H389" i="33"/>
  <c r="G389" i="33"/>
  <c r="F389" i="33"/>
  <c r="E389" i="33"/>
  <c r="D389" i="33"/>
  <c r="C389" i="33"/>
  <c r="B389" i="33"/>
  <c r="P388" i="33"/>
  <c r="O388" i="33"/>
  <c r="N388" i="33"/>
  <c r="M388" i="33"/>
  <c r="L388" i="33"/>
  <c r="K388" i="33"/>
  <c r="J388" i="33"/>
  <c r="I388" i="33"/>
  <c r="H388" i="33"/>
  <c r="G388" i="33"/>
  <c r="F388" i="33"/>
  <c r="E388" i="33"/>
  <c r="D388" i="33"/>
  <c r="C388" i="33"/>
  <c r="B388" i="33"/>
  <c r="P387" i="33"/>
  <c r="O387" i="33"/>
  <c r="N387" i="33"/>
  <c r="M387" i="33"/>
  <c r="L387" i="33"/>
  <c r="K387" i="33"/>
  <c r="J387" i="33"/>
  <c r="I387" i="33"/>
  <c r="H387" i="33"/>
  <c r="G387" i="33"/>
  <c r="F387" i="33"/>
  <c r="E387" i="33"/>
  <c r="D387" i="33"/>
  <c r="C387" i="33"/>
  <c r="B387" i="33"/>
  <c r="P386" i="33"/>
  <c r="O386" i="33"/>
  <c r="N386" i="33"/>
  <c r="M386" i="33"/>
  <c r="L386" i="33"/>
  <c r="K386" i="33"/>
  <c r="J386" i="33"/>
  <c r="I386" i="33"/>
  <c r="H386" i="33"/>
  <c r="G386" i="33"/>
  <c r="F386" i="33"/>
  <c r="E386" i="33"/>
  <c r="D386" i="33"/>
  <c r="C386" i="33"/>
  <c r="B386" i="33"/>
  <c r="P385" i="33"/>
  <c r="O385" i="33"/>
  <c r="N385" i="33"/>
  <c r="M385" i="33"/>
  <c r="L385" i="33"/>
  <c r="K385" i="33"/>
  <c r="J385" i="33"/>
  <c r="I385" i="33"/>
  <c r="H385" i="33"/>
  <c r="G385" i="33"/>
  <c r="F385" i="33"/>
  <c r="E385" i="33"/>
  <c r="D385" i="33"/>
  <c r="C385" i="33"/>
  <c r="B385" i="33"/>
  <c r="P384" i="33"/>
  <c r="O384" i="33"/>
  <c r="N384" i="33"/>
  <c r="M384" i="33"/>
  <c r="L384" i="33"/>
  <c r="K384" i="33"/>
  <c r="J384" i="33"/>
  <c r="I384" i="33"/>
  <c r="H384" i="33"/>
  <c r="G384" i="33"/>
  <c r="F384" i="33"/>
  <c r="E384" i="33"/>
  <c r="D384" i="33"/>
  <c r="C384" i="33"/>
  <c r="B384" i="33"/>
  <c r="P383" i="33"/>
  <c r="O383" i="33"/>
  <c r="N383" i="33"/>
  <c r="M383" i="33"/>
  <c r="L383" i="33"/>
  <c r="K383" i="33"/>
  <c r="J383" i="33"/>
  <c r="I383" i="33"/>
  <c r="H383" i="33"/>
  <c r="G383" i="33"/>
  <c r="F383" i="33"/>
  <c r="E383" i="33"/>
  <c r="D383" i="33"/>
  <c r="C383" i="33"/>
  <c r="B383" i="33"/>
  <c r="P382" i="33"/>
  <c r="O382" i="33"/>
  <c r="N382" i="33"/>
  <c r="M382" i="33"/>
  <c r="L382" i="33"/>
  <c r="K382" i="33"/>
  <c r="J382" i="33"/>
  <c r="I382" i="33"/>
  <c r="H382" i="33"/>
  <c r="G382" i="33"/>
  <c r="F382" i="33"/>
  <c r="E382" i="33"/>
  <c r="D382" i="33"/>
  <c r="C382" i="33"/>
  <c r="B382" i="33"/>
  <c r="P381" i="33"/>
  <c r="O381" i="33"/>
  <c r="N381" i="33"/>
  <c r="M381" i="33"/>
  <c r="L381" i="33"/>
  <c r="K381" i="33"/>
  <c r="J381" i="33"/>
  <c r="I381" i="33"/>
  <c r="H381" i="33"/>
  <c r="G381" i="33"/>
  <c r="F381" i="33"/>
  <c r="E381" i="33"/>
  <c r="D381" i="33"/>
  <c r="C381" i="33"/>
  <c r="B381" i="33"/>
  <c r="P380" i="33"/>
  <c r="O380" i="33"/>
  <c r="N380" i="33"/>
  <c r="M380" i="33"/>
  <c r="L380" i="33"/>
  <c r="K380" i="33"/>
  <c r="J380" i="33"/>
  <c r="I380" i="33"/>
  <c r="H380" i="33"/>
  <c r="G380" i="33"/>
  <c r="F380" i="33"/>
  <c r="E380" i="33"/>
  <c r="D380" i="33"/>
  <c r="C380" i="33"/>
  <c r="B380" i="33"/>
  <c r="P379" i="33"/>
  <c r="O379" i="33"/>
  <c r="N379" i="33"/>
  <c r="M379" i="33"/>
  <c r="L379" i="33"/>
  <c r="K379" i="33"/>
  <c r="J379" i="33"/>
  <c r="I379" i="33"/>
  <c r="H379" i="33"/>
  <c r="G379" i="33"/>
  <c r="F379" i="33"/>
  <c r="E379" i="33"/>
  <c r="D379" i="33"/>
  <c r="C379" i="33"/>
  <c r="B379" i="33"/>
  <c r="P378" i="33"/>
  <c r="O378" i="33"/>
  <c r="N378" i="33"/>
  <c r="M378" i="33"/>
  <c r="L378" i="33"/>
  <c r="K378" i="33"/>
  <c r="J378" i="33"/>
  <c r="I378" i="33"/>
  <c r="H378" i="33"/>
  <c r="G378" i="33"/>
  <c r="F378" i="33"/>
  <c r="E378" i="33"/>
  <c r="D378" i="33"/>
  <c r="C378" i="33"/>
  <c r="B378" i="33"/>
  <c r="P377" i="33"/>
  <c r="O377" i="33"/>
  <c r="N377" i="33"/>
  <c r="M377" i="33"/>
  <c r="L377" i="33"/>
  <c r="K377" i="33"/>
  <c r="J377" i="33"/>
  <c r="I377" i="33"/>
  <c r="H377" i="33"/>
  <c r="G377" i="33"/>
  <c r="F377" i="33"/>
  <c r="E377" i="33"/>
  <c r="D377" i="33"/>
  <c r="C377" i="33"/>
  <c r="B377" i="33"/>
  <c r="P376" i="33"/>
  <c r="O376" i="33"/>
  <c r="N376" i="33"/>
  <c r="M376" i="33"/>
  <c r="L376" i="33"/>
  <c r="K376" i="33"/>
  <c r="J376" i="33"/>
  <c r="I376" i="33"/>
  <c r="H376" i="33"/>
  <c r="G376" i="33"/>
  <c r="F376" i="33"/>
  <c r="E376" i="33"/>
  <c r="D376" i="33"/>
  <c r="C376" i="33"/>
  <c r="B376" i="33"/>
  <c r="P375" i="33"/>
  <c r="O375" i="33"/>
  <c r="N375" i="33"/>
  <c r="M375" i="33"/>
  <c r="L375" i="33"/>
  <c r="K375" i="33"/>
  <c r="J375" i="33"/>
  <c r="I375" i="33"/>
  <c r="H375" i="33"/>
  <c r="G375" i="33"/>
  <c r="F375" i="33"/>
  <c r="E375" i="33"/>
  <c r="D375" i="33"/>
  <c r="C375" i="33"/>
  <c r="B375" i="33"/>
  <c r="P374" i="33"/>
  <c r="O374" i="33"/>
  <c r="N374" i="33"/>
  <c r="M374" i="33"/>
  <c r="L374" i="33"/>
  <c r="K374" i="33"/>
  <c r="J374" i="33"/>
  <c r="I374" i="33"/>
  <c r="H374" i="33"/>
  <c r="G374" i="33"/>
  <c r="F374" i="33"/>
  <c r="E374" i="33"/>
  <c r="D374" i="33"/>
  <c r="C374" i="33"/>
  <c r="B374" i="33"/>
  <c r="P373" i="33"/>
  <c r="O373" i="33"/>
  <c r="N373" i="33"/>
  <c r="M373" i="33"/>
  <c r="L373" i="33"/>
  <c r="K373" i="33"/>
  <c r="J373" i="33"/>
  <c r="I373" i="33"/>
  <c r="H373" i="33"/>
  <c r="G373" i="33"/>
  <c r="F373" i="33"/>
  <c r="E373" i="33"/>
  <c r="D373" i="33"/>
  <c r="C373" i="33"/>
  <c r="B373" i="33"/>
  <c r="P372" i="33"/>
  <c r="O372" i="33"/>
  <c r="N372" i="33"/>
  <c r="M372" i="33"/>
  <c r="L372" i="33"/>
  <c r="K372" i="33"/>
  <c r="J372" i="33"/>
  <c r="I372" i="33"/>
  <c r="H372" i="33"/>
  <c r="G372" i="33"/>
  <c r="F372" i="33"/>
  <c r="E372" i="33"/>
  <c r="D372" i="33"/>
  <c r="C372" i="33"/>
  <c r="B372" i="33"/>
  <c r="P371" i="33"/>
  <c r="O371" i="33"/>
  <c r="N371" i="33"/>
  <c r="M371" i="33"/>
  <c r="L371" i="33"/>
  <c r="K371" i="33"/>
  <c r="J371" i="33"/>
  <c r="I371" i="33"/>
  <c r="H371" i="33"/>
  <c r="G371" i="33"/>
  <c r="F371" i="33"/>
  <c r="E371" i="33"/>
  <c r="D371" i="33"/>
  <c r="C371" i="33"/>
  <c r="B371" i="33"/>
  <c r="P370" i="33"/>
  <c r="O370" i="33"/>
  <c r="N370" i="33"/>
  <c r="M370" i="33"/>
  <c r="L370" i="33"/>
  <c r="K370" i="33"/>
  <c r="J370" i="33"/>
  <c r="I370" i="33"/>
  <c r="H370" i="33"/>
  <c r="G370" i="33"/>
  <c r="F370" i="33"/>
  <c r="E370" i="33"/>
  <c r="D370" i="33"/>
  <c r="C370" i="33"/>
  <c r="B370" i="33"/>
  <c r="P369" i="33"/>
  <c r="O369" i="33"/>
  <c r="N369" i="33"/>
  <c r="M369" i="33"/>
  <c r="L369" i="33"/>
  <c r="K369" i="33"/>
  <c r="J369" i="33"/>
  <c r="I369" i="33"/>
  <c r="H369" i="33"/>
  <c r="G369" i="33"/>
  <c r="F369" i="33"/>
  <c r="E369" i="33"/>
  <c r="D369" i="33"/>
  <c r="C369" i="33"/>
  <c r="B369" i="33"/>
  <c r="P368" i="33"/>
  <c r="O368" i="33"/>
  <c r="N368" i="33"/>
  <c r="M368" i="33"/>
  <c r="L368" i="33"/>
  <c r="K368" i="33"/>
  <c r="J368" i="33"/>
  <c r="I368" i="33"/>
  <c r="H368" i="33"/>
  <c r="G368" i="33"/>
  <c r="F368" i="33"/>
  <c r="E368" i="33"/>
  <c r="D368" i="33"/>
  <c r="C368" i="33"/>
  <c r="B368" i="33"/>
  <c r="P367" i="33"/>
  <c r="O367" i="33"/>
  <c r="N367" i="33"/>
  <c r="M367" i="33"/>
  <c r="L367" i="33"/>
  <c r="K367" i="33"/>
  <c r="J367" i="33"/>
  <c r="I367" i="33"/>
  <c r="H367" i="33"/>
  <c r="G367" i="33"/>
  <c r="F367" i="33"/>
  <c r="E367" i="33"/>
  <c r="D367" i="33"/>
  <c r="C367" i="33"/>
  <c r="B367" i="33"/>
  <c r="P366" i="33"/>
  <c r="O366" i="33"/>
  <c r="N366" i="33"/>
  <c r="M366" i="33"/>
  <c r="L366" i="33"/>
  <c r="K366" i="33"/>
  <c r="J366" i="33"/>
  <c r="I366" i="33"/>
  <c r="H366" i="33"/>
  <c r="G366" i="33"/>
  <c r="F366" i="33"/>
  <c r="E366" i="33"/>
  <c r="D366" i="33"/>
  <c r="C366" i="33"/>
  <c r="B366" i="33"/>
  <c r="P365" i="33"/>
  <c r="O365" i="33"/>
  <c r="N365" i="33"/>
  <c r="M365" i="33"/>
  <c r="L365" i="33"/>
  <c r="K365" i="33"/>
  <c r="J365" i="33"/>
  <c r="I365" i="33"/>
  <c r="H365" i="33"/>
  <c r="G365" i="33"/>
  <c r="F365" i="33"/>
  <c r="E365" i="33"/>
  <c r="D365" i="33"/>
  <c r="C365" i="33"/>
  <c r="B365" i="33"/>
  <c r="P364" i="33"/>
  <c r="O364" i="33"/>
  <c r="N364" i="33"/>
  <c r="M364" i="33"/>
  <c r="L364" i="33"/>
  <c r="K364" i="33"/>
  <c r="J364" i="33"/>
  <c r="I364" i="33"/>
  <c r="H364" i="33"/>
  <c r="G364" i="33"/>
  <c r="F364" i="33"/>
  <c r="E364" i="33"/>
  <c r="D364" i="33"/>
  <c r="C364" i="33"/>
  <c r="B364" i="33"/>
  <c r="P363" i="33"/>
  <c r="O363" i="33"/>
  <c r="N363" i="33"/>
  <c r="M363" i="33"/>
  <c r="L363" i="33"/>
  <c r="K363" i="33"/>
  <c r="J363" i="33"/>
  <c r="I363" i="33"/>
  <c r="H363" i="33"/>
  <c r="G363" i="33"/>
  <c r="F363" i="33"/>
  <c r="E363" i="33"/>
  <c r="D363" i="33"/>
  <c r="C363" i="33"/>
  <c r="B363" i="33"/>
  <c r="P362" i="33"/>
  <c r="O362" i="33"/>
  <c r="N362" i="33"/>
  <c r="M362" i="33"/>
  <c r="L362" i="33"/>
  <c r="K362" i="33"/>
  <c r="J362" i="33"/>
  <c r="I362" i="33"/>
  <c r="H362" i="33"/>
  <c r="G362" i="33"/>
  <c r="F362" i="33"/>
  <c r="E362" i="33"/>
  <c r="D362" i="33"/>
  <c r="C362" i="33"/>
  <c r="B362" i="33"/>
  <c r="P361" i="33"/>
  <c r="O361" i="33"/>
  <c r="N361" i="33"/>
  <c r="M361" i="33"/>
  <c r="L361" i="33"/>
  <c r="K361" i="33"/>
  <c r="J361" i="33"/>
  <c r="I361" i="33"/>
  <c r="H361" i="33"/>
  <c r="G361" i="33"/>
  <c r="F361" i="33"/>
  <c r="E361" i="33"/>
  <c r="D361" i="33"/>
  <c r="C361" i="33"/>
  <c r="B361" i="33"/>
  <c r="P360" i="33"/>
  <c r="O360" i="33"/>
  <c r="N360" i="33"/>
  <c r="M360" i="33"/>
  <c r="L360" i="33"/>
  <c r="K360" i="33"/>
  <c r="J360" i="33"/>
  <c r="I360" i="33"/>
  <c r="H360" i="33"/>
  <c r="G360" i="33"/>
  <c r="F360" i="33"/>
  <c r="E360" i="33"/>
  <c r="D360" i="33"/>
  <c r="C360" i="33"/>
  <c r="B360" i="33"/>
  <c r="P359" i="33"/>
  <c r="O359" i="33"/>
  <c r="N359" i="33"/>
  <c r="M359" i="33"/>
  <c r="L359" i="33"/>
  <c r="K359" i="33"/>
  <c r="J359" i="33"/>
  <c r="I359" i="33"/>
  <c r="H359" i="33"/>
  <c r="G359" i="33"/>
  <c r="F359" i="33"/>
  <c r="E359" i="33"/>
  <c r="D359" i="33"/>
  <c r="C359" i="33"/>
  <c r="B359" i="33"/>
  <c r="P358" i="33"/>
  <c r="O358" i="33"/>
  <c r="N358" i="33"/>
  <c r="M358" i="33"/>
  <c r="L358" i="33"/>
  <c r="K358" i="33"/>
  <c r="J358" i="33"/>
  <c r="I358" i="33"/>
  <c r="H358" i="33"/>
  <c r="G358" i="33"/>
  <c r="F358" i="33"/>
  <c r="E358" i="33"/>
  <c r="D358" i="33"/>
  <c r="C358" i="33"/>
  <c r="B358" i="33"/>
  <c r="P357" i="33"/>
  <c r="O357" i="33"/>
  <c r="N357" i="33"/>
  <c r="M357" i="33"/>
  <c r="L357" i="33"/>
  <c r="K357" i="33"/>
  <c r="J357" i="33"/>
  <c r="I357" i="33"/>
  <c r="H357" i="33"/>
  <c r="G357" i="33"/>
  <c r="F357" i="33"/>
  <c r="E357" i="33"/>
  <c r="D357" i="33"/>
  <c r="C357" i="33"/>
  <c r="B357" i="33"/>
  <c r="P356" i="33"/>
  <c r="O356" i="33"/>
  <c r="N356" i="33"/>
  <c r="M356" i="33"/>
  <c r="L356" i="33"/>
  <c r="K356" i="33"/>
  <c r="J356" i="33"/>
  <c r="I356" i="33"/>
  <c r="H356" i="33"/>
  <c r="G356" i="33"/>
  <c r="F356" i="33"/>
  <c r="E356" i="33"/>
  <c r="D356" i="33"/>
  <c r="C356" i="33"/>
  <c r="B356" i="33"/>
  <c r="P355" i="33"/>
  <c r="O355" i="33"/>
  <c r="N355" i="33"/>
  <c r="M355" i="33"/>
  <c r="L355" i="33"/>
  <c r="K355" i="33"/>
  <c r="J355" i="33"/>
  <c r="I355" i="33"/>
  <c r="H355" i="33"/>
  <c r="G355" i="33"/>
  <c r="F355" i="33"/>
  <c r="E355" i="33"/>
  <c r="D355" i="33"/>
  <c r="C355" i="33"/>
  <c r="B355" i="33"/>
  <c r="P354" i="33"/>
  <c r="O354" i="33"/>
  <c r="N354" i="33"/>
  <c r="M354" i="33"/>
  <c r="L354" i="33"/>
  <c r="K354" i="33"/>
  <c r="J354" i="33"/>
  <c r="I354" i="33"/>
  <c r="H354" i="33"/>
  <c r="G354" i="33"/>
  <c r="F354" i="33"/>
  <c r="E354" i="33"/>
  <c r="D354" i="33"/>
  <c r="C354" i="33"/>
  <c r="B354" i="33"/>
  <c r="P353" i="33"/>
  <c r="O353" i="33"/>
  <c r="N353" i="33"/>
  <c r="M353" i="33"/>
  <c r="L353" i="33"/>
  <c r="K353" i="33"/>
  <c r="J353" i="33"/>
  <c r="I353" i="33"/>
  <c r="H353" i="33"/>
  <c r="G353" i="33"/>
  <c r="F353" i="33"/>
  <c r="E353" i="33"/>
  <c r="D353" i="33"/>
  <c r="C353" i="33"/>
  <c r="B353" i="33"/>
  <c r="P352" i="33"/>
  <c r="O352" i="33"/>
  <c r="N352" i="33"/>
  <c r="M352" i="33"/>
  <c r="L352" i="33"/>
  <c r="K352" i="33"/>
  <c r="J352" i="33"/>
  <c r="I352" i="33"/>
  <c r="H352" i="33"/>
  <c r="G352" i="33"/>
  <c r="F352" i="33"/>
  <c r="E352" i="33"/>
  <c r="D352" i="33"/>
  <c r="C352" i="33"/>
  <c r="B352" i="33"/>
  <c r="P351" i="33"/>
  <c r="O351" i="33"/>
  <c r="N351" i="33"/>
  <c r="M351" i="33"/>
  <c r="L351" i="33"/>
  <c r="K351" i="33"/>
  <c r="J351" i="33"/>
  <c r="I351" i="33"/>
  <c r="H351" i="33"/>
  <c r="G351" i="33"/>
  <c r="F351" i="33"/>
  <c r="E351" i="33"/>
  <c r="D351" i="33"/>
  <c r="C351" i="33"/>
  <c r="B351" i="33"/>
  <c r="P350" i="33"/>
  <c r="O350" i="33"/>
  <c r="N350" i="33"/>
  <c r="M350" i="33"/>
  <c r="L350" i="33"/>
  <c r="K350" i="33"/>
  <c r="J350" i="33"/>
  <c r="I350" i="33"/>
  <c r="H350" i="33"/>
  <c r="G350" i="33"/>
  <c r="F350" i="33"/>
  <c r="E350" i="33"/>
  <c r="D350" i="33"/>
  <c r="C350" i="33"/>
  <c r="B350" i="33"/>
  <c r="P349" i="33"/>
  <c r="O349" i="33"/>
  <c r="N349" i="33"/>
  <c r="M349" i="33"/>
  <c r="L349" i="33"/>
  <c r="K349" i="33"/>
  <c r="J349" i="33"/>
  <c r="I349" i="33"/>
  <c r="H349" i="33"/>
  <c r="G349" i="33"/>
  <c r="F349" i="33"/>
  <c r="E349" i="33"/>
  <c r="D349" i="33"/>
  <c r="C349" i="33"/>
  <c r="B349" i="33"/>
  <c r="P348" i="33"/>
  <c r="O348" i="33"/>
  <c r="N348" i="33"/>
  <c r="M348" i="33"/>
  <c r="L348" i="33"/>
  <c r="K348" i="33"/>
  <c r="J348" i="33"/>
  <c r="I348" i="33"/>
  <c r="H348" i="33"/>
  <c r="G348" i="33"/>
  <c r="F348" i="33"/>
  <c r="E348" i="33"/>
  <c r="D348" i="33"/>
  <c r="C348" i="33"/>
  <c r="B348" i="33"/>
  <c r="P347" i="33"/>
  <c r="O347" i="33"/>
  <c r="N347" i="33"/>
  <c r="M347" i="33"/>
  <c r="L347" i="33"/>
  <c r="K347" i="33"/>
  <c r="J347" i="33"/>
  <c r="I347" i="33"/>
  <c r="H347" i="33"/>
  <c r="G347" i="33"/>
  <c r="F347" i="33"/>
  <c r="E347" i="33"/>
  <c r="D347" i="33"/>
  <c r="C347" i="33"/>
  <c r="B347" i="33"/>
  <c r="P346" i="33"/>
  <c r="O346" i="33"/>
  <c r="N346" i="33"/>
  <c r="M346" i="33"/>
  <c r="L346" i="33"/>
  <c r="K346" i="33"/>
  <c r="J346" i="33"/>
  <c r="I346" i="33"/>
  <c r="H346" i="33"/>
  <c r="G346" i="33"/>
  <c r="F346" i="33"/>
  <c r="E346" i="33"/>
  <c r="D346" i="33"/>
  <c r="C346" i="33"/>
  <c r="B346" i="33"/>
  <c r="P345" i="33"/>
  <c r="O345" i="33"/>
  <c r="N345" i="33"/>
  <c r="M345" i="33"/>
  <c r="L345" i="33"/>
  <c r="K345" i="33"/>
  <c r="J345" i="33"/>
  <c r="I345" i="33"/>
  <c r="H345" i="33"/>
  <c r="G345" i="33"/>
  <c r="F345" i="33"/>
  <c r="E345" i="33"/>
  <c r="D345" i="33"/>
  <c r="C345" i="33"/>
  <c r="B345" i="33"/>
  <c r="P344" i="33"/>
  <c r="O344" i="33"/>
  <c r="N344" i="33"/>
  <c r="M344" i="33"/>
  <c r="L344" i="33"/>
  <c r="K344" i="33"/>
  <c r="J344" i="33"/>
  <c r="I344" i="33"/>
  <c r="H344" i="33"/>
  <c r="G344" i="33"/>
  <c r="F344" i="33"/>
  <c r="E344" i="33"/>
  <c r="D344" i="33"/>
  <c r="C344" i="33"/>
  <c r="B344" i="33"/>
  <c r="P343" i="33"/>
  <c r="O343" i="33"/>
  <c r="N343" i="33"/>
  <c r="M343" i="33"/>
  <c r="L343" i="33"/>
  <c r="K343" i="33"/>
  <c r="J343" i="33"/>
  <c r="I343" i="33"/>
  <c r="H343" i="33"/>
  <c r="G343" i="33"/>
  <c r="F343" i="33"/>
  <c r="E343" i="33"/>
  <c r="D343" i="33"/>
  <c r="C343" i="33"/>
  <c r="B343" i="33"/>
  <c r="P342" i="33"/>
  <c r="O342" i="33"/>
  <c r="N342" i="33"/>
  <c r="M342" i="33"/>
  <c r="L342" i="33"/>
  <c r="K342" i="33"/>
  <c r="J342" i="33"/>
  <c r="I342" i="33"/>
  <c r="H342" i="33"/>
  <c r="G342" i="33"/>
  <c r="F342" i="33"/>
  <c r="E342" i="33"/>
  <c r="D342" i="33"/>
  <c r="C342" i="33"/>
  <c r="B342" i="33"/>
  <c r="P341" i="33"/>
  <c r="O341" i="33"/>
  <c r="N341" i="33"/>
  <c r="M341" i="33"/>
  <c r="L341" i="33"/>
  <c r="K341" i="33"/>
  <c r="J341" i="33"/>
  <c r="I341" i="33"/>
  <c r="H341" i="33"/>
  <c r="G341" i="33"/>
  <c r="F341" i="33"/>
  <c r="E341" i="33"/>
  <c r="D341" i="33"/>
  <c r="C341" i="33"/>
  <c r="B341" i="33"/>
  <c r="P340" i="33"/>
  <c r="O340" i="33"/>
  <c r="N340" i="33"/>
  <c r="M340" i="33"/>
  <c r="L340" i="33"/>
  <c r="K340" i="33"/>
  <c r="J340" i="33"/>
  <c r="I340" i="33"/>
  <c r="H340" i="33"/>
  <c r="G340" i="33"/>
  <c r="F340" i="33"/>
  <c r="E340" i="33"/>
  <c r="D340" i="33"/>
  <c r="C340" i="33"/>
  <c r="B340" i="33"/>
  <c r="P339" i="33"/>
  <c r="O339" i="33"/>
  <c r="N339" i="33"/>
  <c r="M339" i="33"/>
  <c r="L339" i="33"/>
  <c r="K339" i="33"/>
  <c r="J339" i="33"/>
  <c r="I339" i="33"/>
  <c r="H339" i="33"/>
  <c r="G339" i="33"/>
  <c r="F339" i="33"/>
  <c r="E339" i="33"/>
  <c r="D339" i="33"/>
  <c r="C339" i="33"/>
  <c r="B339" i="33"/>
  <c r="P338" i="33"/>
  <c r="O338" i="33"/>
  <c r="N338" i="33"/>
  <c r="M338" i="33"/>
  <c r="L338" i="33"/>
  <c r="K338" i="33"/>
  <c r="J338" i="33"/>
  <c r="I338" i="33"/>
  <c r="H338" i="33"/>
  <c r="G338" i="33"/>
  <c r="F338" i="33"/>
  <c r="E338" i="33"/>
  <c r="D338" i="33"/>
  <c r="C338" i="33"/>
  <c r="B338" i="33"/>
  <c r="P337" i="33"/>
  <c r="O337" i="33"/>
  <c r="N337" i="33"/>
  <c r="M337" i="33"/>
  <c r="L337" i="33"/>
  <c r="K337" i="33"/>
  <c r="J337" i="33"/>
  <c r="I337" i="33"/>
  <c r="H337" i="33"/>
  <c r="G337" i="33"/>
  <c r="F337" i="33"/>
  <c r="E337" i="33"/>
  <c r="D337" i="33"/>
  <c r="C337" i="33"/>
  <c r="B337" i="33"/>
  <c r="P336" i="33"/>
  <c r="O336" i="33"/>
  <c r="N336" i="33"/>
  <c r="M336" i="33"/>
  <c r="L336" i="33"/>
  <c r="K336" i="33"/>
  <c r="J336" i="33"/>
  <c r="I336" i="33"/>
  <c r="H336" i="33"/>
  <c r="G336" i="33"/>
  <c r="F336" i="33"/>
  <c r="E336" i="33"/>
  <c r="D336" i="33"/>
  <c r="C336" i="33"/>
  <c r="B336" i="33"/>
  <c r="P335" i="33"/>
  <c r="O335" i="33"/>
  <c r="N335" i="33"/>
  <c r="M335" i="33"/>
  <c r="L335" i="33"/>
  <c r="K335" i="33"/>
  <c r="J335" i="33"/>
  <c r="I335" i="33"/>
  <c r="H335" i="33"/>
  <c r="G335" i="33"/>
  <c r="F335" i="33"/>
  <c r="E335" i="33"/>
  <c r="D335" i="33"/>
  <c r="C335" i="33"/>
  <c r="B335" i="33"/>
  <c r="P334" i="33"/>
  <c r="O334" i="33"/>
  <c r="N334" i="33"/>
  <c r="M334" i="33"/>
  <c r="L334" i="33"/>
  <c r="K334" i="33"/>
  <c r="J334" i="33"/>
  <c r="I334" i="33"/>
  <c r="H334" i="33"/>
  <c r="G334" i="33"/>
  <c r="F334" i="33"/>
  <c r="E334" i="33"/>
  <c r="D334" i="33"/>
  <c r="C334" i="33"/>
  <c r="B334" i="33"/>
  <c r="P333" i="33"/>
  <c r="O333" i="33"/>
  <c r="N333" i="33"/>
  <c r="M333" i="33"/>
  <c r="L333" i="33"/>
  <c r="K333" i="33"/>
  <c r="J333" i="33"/>
  <c r="I333" i="33"/>
  <c r="H333" i="33"/>
  <c r="G333" i="33"/>
  <c r="F333" i="33"/>
  <c r="E333" i="33"/>
  <c r="D333" i="33"/>
  <c r="C333" i="33"/>
  <c r="B333" i="33"/>
  <c r="P332" i="33"/>
  <c r="O332" i="33"/>
  <c r="N332" i="33"/>
  <c r="M332" i="33"/>
  <c r="L332" i="33"/>
  <c r="K332" i="33"/>
  <c r="J332" i="33"/>
  <c r="I332" i="33"/>
  <c r="H332" i="33"/>
  <c r="G332" i="33"/>
  <c r="F332" i="33"/>
  <c r="E332" i="33"/>
  <c r="D332" i="33"/>
  <c r="C332" i="33"/>
  <c r="B332" i="33"/>
  <c r="P331" i="33"/>
  <c r="O331" i="33"/>
  <c r="N331" i="33"/>
  <c r="M331" i="33"/>
  <c r="L331" i="33"/>
  <c r="K331" i="33"/>
  <c r="J331" i="33"/>
  <c r="I331" i="33"/>
  <c r="H331" i="33"/>
  <c r="G331" i="33"/>
  <c r="F331" i="33"/>
  <c r="E331" i="33"/>
  <c r="D331" i="33"/>
  <c r="C331" i="33"/>
  <c r="B331" i="33"/>
  <c r="P330" i="33"/>
  <c r="O330" i="33"/>
  <c r="N330" i="33"/>
  <c r="M330" i="33"/>
  <c r="L330" i="33"/>
  <c r="K330" i="33"/>
  <c r="J330" i="33"/>
  <c r="I330" i="33"/>
  <c r="H330" i="33"/>
  <c r="G330" i="33"/>
  <c r="F330" i="33"/>
  <c r="E330" i="33"/>
  <c r="D330" i="33"/>
  <c r="C330" i="33"/>
  <c r="B330" i="33"/>
  <c r="P329" i="33"/>
  <c r="O329" i="33"/>
  <c r="N329" i="33"/>
  <c r="M329" i="33"/>
  <c r="L329" i="33"/>
  <c r="K329" i="33"/>
  <c r="J329" i="33"/>
  <c r="I329" i="33"/>
  <c r="H329" i="33"/>
  <c r="G329" i="33"/>
  <c r="F329" i="33"/>
  <c r="E329" i="33"/>
  <c r="D329" i="33"/>
  <c r="C329" i="33"/>
  <c r="B329" i="33"/>
  <c r="P328" i="33"/>
  <c r="O328" i="33"/>
  <c r="N328" i="33"/>
  <c r="M328" i="33"/>
  <c r="L328" i="33"/>
  <c r="K328" i="33"/>
  <c r="J328" i="33"/>
  <c r="I328" i="33"/>
  <c r="H328" i="33"/>
  <c r="G328" i="33"/>
  <c r="F328" i="33"/>
  <c r="E328" i="33"/>
  <c r="D328" i="33"/>
  <c r="C328" i="33"/>
  <c r="B328" i="33"/>
  <c r="P327" i="33"/>
  <c r="O327" i="33"/>
  <c r="N327" i="33"/>
  <c r="M327" i="33"/>
  <c r="L327" i="33"/>
  <c r="K327" i="33"/>
  <c r="J327" i="33"/>
  <c r="I327" i="33"/>
  <c r="H327" i="33"/>
  <c r="G327" i="33"/>
  <c r="F327" i="33"/>
  <c r="E327" i="33"/>
  <c r="D327" i="33"/>
  <c r="C327" i="33"/>
  <c r="B327" i="33"/>
  <c r="P326" i="33"/>
  <c r="O326" i="33"/>
  <c r="N326" i="33"/>
  <c r="M326" i="33"/>
  <c r="L326" i="33"/>
  <c r="K326" i="33"/>
  <c r="J326" i="33"/>
  <c r="I326" i="33"/>
  <c r="H326" i="33"/>
  <c r="G326" i="33"/>
  <c r="F326" i="33"/>
  <c r="E326" i="33"/>
  <c r="D326" i="33"/>
  <c r="C326" i="33"/>
  <c r="B326" i="33"/>
  <c r="P325" i="33"/>
  <c r="O325" i="33"/>
  <c r="N325" i="33"/>
  <c r="M325" i="33"/>
  <c r="L325" i="33"/>
  <c r="K325" i="33"/>
  <c r="J325" i="33"/>
  <c r="I325" i="33"/>
  <c r="H325" i="33"/>
  <c r="G325" i="33"/>
  <c r="F325" i="33"/>
  <c r="E325" i="33"/>
  <c r="D325" i="33"/>
  <c r="C325" i="33"/>
  <c r="B325" i="33"/>
  <c r="P324" i="33"/>
  <c r="O324" i="33"/>
  <c r="N324" i="33"/>
  <c r="M324" i="33"/>
  <c r="L324" i="33"/>
  <c r="K324" i="33"/>
  <c r="J324" i="33"/>
  <c r="I324" i="33"/>
  <c r="H324" i="33"/>
  <c r="G324" i="33"/>
  <c r="F324" i="33"/>
  <c r="E324" i="33"/>
  <c r="D324" i="33"/>
  <c r="C324" i="33"/>
  <c r="B324" i="33"/>
  <c r="P323" i="33"/>
  <c r="O323" i="33"/>
  <c r="N323" i="33"/>
  <c r="M323" i="33"/>
  <c r="L323" i="33"/>
  <c r="K323" i="33"/>
  <c r="J323" i="33"/>
  <c r="I323" i="33"/>
  <c r="H323" i="33"/>
  <c r="G323" i="33"/>
  <c r="F323" i="33"/>
  <c r="E323" i="33"/>
  <c r="D323" i="33"/>
  <c r="C323" i="33"/>
  <c r="B323" i="33"/>
  <c r="P322" i="33"/>
  <c r="O322" i="33"/>
  <c r="N322" i="33"/>
  <c r="M322" i="33"/>
  <c r="L322" i="33"/>
  <c r="K322" i="33"/>
  <c r="J322" i="33"/>
  <c r="I322" i="33"/>
  <c r="H322" i="33"/>
  <c r="G322" i="33"/>
  <c r="F322" i="33"/>
  <c r="E322" i="33"/>
  <c r="D322" i="33"/>
  <c r="C322" i="33"/>
  <c r="B322" i="33"/>
  <c r="P321" i="33"/>
  <c r="O321" i="33"/>
  <c r="N321" i="33"/>
  <c r="M321" i="33"/>
  <c r="L321" i="33"/>
  <c r="K321" i="33"/>
  <c r="J321" i="33"/>
  <c r="I321" i="33"/>
  <c r="H321" i="33"/>
  <c r="G321" i="33"/>
  <c r="F321" i="33"/>
  <c r="E321" i="33"/>
  <c r="D321" i="33"/>
  <c r="C321" i="33"/>
  <c r="B321" i="33"/>
  <c r="P320" i="33"/>
  <c r="O320" i="33"/>
  <c r="N320" i="33"/>
  <c r="M320" i="33"/>
  <c r="L320" i="33"/>
  <c r="K320" i="33"/>
  <c r="J320" i="33"/>
  <c r="I320" i="33"/>
  <c r="H320" i="33"/>
  <c r="G320" i="33"/>
  <c r="F320" i="33"/>
  <c r="E320" i="33"/>
  <c r="D320" i="33"/>
  <c r="C320" i="33"/>
  <c r="B320" i="33"/>
  <c r="P319" i="33"/>
  <c r="O319" i="33"/>
  <c r="N319" i="33"/>
  <c r="M319" i="33"/>
  <c r="L319" i="33"/>
  <c r="K319" i="33"/>
  <c r="J319" i="33"/>
  <c r="I319" i="33"/>
  <c r="H319" i="33"/>
  <c r="G319" i="33"/>
  <c r="F319" i="33"/>
  <c r="E319" i="33"/>
  <c r="D319" i="33"/>
  <c r="C319" i="33"/>
  <c r="B319" i="33"/>
  <c r="P318" i="33"/>
  <c r="O318" i="33"/>
  <c r="N318" i="33"/>
  <c r="M318" i="33"/>
  <c r="L318" i="33"/>
  <c r="K318" i="33"/>
  <c r="J318" i="33"/>
  <c r="I318" i="33"/>
  <c r="H318" i="33"/>
  <c r="G318" i="33"/>
  <c r="F318" i="33"/>
  <c r="E318" i="33"/>
  <c r="D318" i="33"/>
  <c r="C318" i="33"/>
  <c r="B318" i="33"/>
  <c r="P317" i="33"/>
  <c r="O317" i="33"/>
  <c r="N317" i="33"/>
  <c r="M317" i="33"/>
  <c r="L317" i="33"/>
  <c r="K317" i="33"/>
  <c r="J317" i="33"/>
  <c r="I317" i="33"/>
  <c r="H317" i="33"/>
  <c r="G317" i="33"/>
  <c r="F317" i="33"/>
  <c r="E317" i="33"/>
  <c r="D317" i="33"/>
  <c r="C317" i="33"/>
  <c r="B317" i="33"/>
  <c r="P316" i="33"/>
  <c r="O316" i="33"/>
  <c r="N316" i="33"/>
  <c r="M316" i="33"/>
  <c r="L316" i="33"/>
  <c r="K316" i="33"/>
  <c r="J316" i="33"/>
  <c r="I316" i="33"/>
  <c r="H316" i="33"/>
  <c r="G316" i="33"/>
  <c r="F316" i="33"/>
  <c r="E316" i="33"/>
  <c r="D316" i="33"/>
  <c r="C316" i="33"/>
  <c r="B316" i="33"/>
  <c r="P315" i="33"/>
  <c r="O315" i="33"/>
  <c r="N315" i="33"/>
  <c r="M315" i="33"/>
  <c r="L315" i="33"/>
  <c r="K315" i="33"/>
  <c r="J315" i="33"/>
  <c r="I315" i="33"/>
  <c r="H315" i="33"/>
  <c r="G315" i="33"/>
  <c r="F315" i="33"/>
  <c r="E315" i="33"/>
  <c r="D315" i="33"/>
  <c r="C315" i="33"/>
  <c r="B315" i="33"/>
  <c r="P314" i="33"/>
  <c r="O314" i="33"/>
  <c r="N314" i="33"/>
  <c r="M314" i="33"/>
  <c r="L314" i="33"/>
  <c r="K314" i="33"/>
  <c r="J314" i="33"/>
  <c r="I314" i="33"/>
  <c r="H314" i="33"/>
  <c r="G314" i="33"/>
  <c r="F314" i="33"/>
  <c r="E314" i="33"/>
  <c r="D314" i="33"/>
  <c r="C314" i="33"/>
  <c r="B314" i="33"/>
  <c r="P313" i="33"/>
  <c r="O313" i="33"/>
  <c r="N313" i="33"/>
  <c r="M313" i="33"/>
  <c r="L313" i="33"/>
  <c r="K313" i="33"/>
  <c r="J313" i="33"/>
  <c r="I313" i="33"/>
  <c r="H313" i="33"/>
  <c r="G313" i="33"/>
  <c r="F313" i="33"/>
  <c r="E313" i="33"/>
  <c r="D313" i="33"/>
  <c r="C313" i="33"/>
  <c r="B313" i="33"/>
  <c r="P312" i="33"/>
  <c r="O312" i="33"/>
  <c r="N312" i="33"/>
  <c r="M312" i="33"/>
  <c r="L312" i="33"/>
  <c r="K312" i="33"/>
  <c r="J312" i="33"/>
  <c r="I312" i="33"/>
  <c r="H312" i="33"/>
  <c r="G312" i="33"/>
  <c r="F312" i="33"/>
  <c r="E312" i="33"/>
  <c r="D312" i="33"/>
  <c r="C312" i="33"/>
  <c r="B312" i="33"/>
  <c r="P311" i="33"/>
  <c r="O311" i="33"/>
  <c r="N311" i="33"/>
  <c r="M311" i="33"/>
  <c r="L311" i="33"/>
  <c r="K311" i="33"/>
  <c r="J311" i="33"/>
  <c r="I311" i="33"/>
  <c r="H311" i="33"/>
  <c r="G311" i="33"/>
  <c r="F311" i="33"/>
  <c r="E311" i="33"/>
  <c r="D311" i="33"/>
  <c r="C311" i="33"/>
  <c r="B311" i="33"/>
  <c r="P310" i="33"/>
  <c r="O310" i="33"/>
  <c r="N310" i="33"/>
  <c r="M310" i="33"/>
  <c r="L310" i="33"/>
  <c r="K310" i="33"/>
  <c r="J310" i="33"/>
  <c r="I310" i="33"/>
  <c r="H310" i="33"/>
  <c r="G310" i="33"/>
  <c r="F310" i="33"/>
  <c r="E310" i="33"/>
  <c r="D310" i="33"/>
  <c r="C310" i="33"/>
  <c r="B310" i="33"/>
  <c r="P309" i="33"/>
  <c r="O309" i="33"/>
  <c r="N309" i="33"/>
  <c r="M309" i="33"/>
  <c r="L309" i="33"/>
  <c r="K309" i="33"/>
  <c r="J309" i="33"/>
  <c r="I309" i="33"/>
  <c r="H309" i="33"/>
  <c r="G309" i="33"/>
  <c r="F309" i="33"/>
  <c r="E309" i="33"/>
  <c r="D309" i="33"/>
  <c r="C309" i="33"/>
  <c r="B309" i="33"/>
  <c r="P308" i="33"/>
  <c r="O308" i="33"/>
  <c r="N308" i="33"/>
  <c r="M308" i="33"/>
  <c r="L308" i="33"/>
  <c r="K308" i="33"/>
  <c r="J308" i="33"/>
  <c r="I308" i="33"/>
  <c r="H308" i="33"/>
  <c r="G308" i="33"/>
  <c r="F308" i="33"/>
  <c r="E308" i="33"/>
  <c r="D308" i="33"/>
  <c r="C308" i="33"/>
  <c r="B308" i="33"/>
  <c r="P307" i="33"/>
  <c r="O307" i="33"/>
  <c r="N307" i="33"/>
  <c r="M307" i="33"/>
  <c r="L307" i="33"/>
  <c r="K307" i="33"/>
  <c r="J307" i="33"/>
  <c r="I307" i="33"/>
  <c r="H307" i="33"/>
  <c r="G307" i="33"/>
  <c r="F307" i="33"/>
  <c r="E307" i="33"/>
  <c r="D307" i="33"/>
  <c r="C307" i="33"/>
  <c r="B307" i="33"/>
  <c r="P306" i="33"/>
  <c r="O306" i="33"/>
  <c r="N306" i="33"/>
  <c r="M306" i="33"/>
  <c r="L306" i="33"/>
  <c r="K306" i="33"/>
  <c r="J306" i="33"/>
  <c r="I306" i="33"/>
  <c r="H306" i="33"/>
  <c r="G306" i="33"/>
  <c r="F306" i="33"/>
  <c r="E306" i="33"/>
  <c r="D306" i="33"/>
  <c r="C306" i="33"/>
  <c r="B306" i="33"/>
  <c r="P305" i="33"/>
  <c r="O305" i="33"/>
  <c r="N305" i="33"/>
  <c r="M305" i="33"/>
  <c r="L305" i="33"/>
  <c r="K305" i="33"/>
  <c r="J305" i="33"/>
  <c r="I305" i="33"/>
  <c r="H305" i="33"/>
  <c r="G305" i="33"/>
  <c r="F305" i="33"/>
  <c r="E305" i="33"/>
  <c r="D305" i="33"/>
  <c r="C305" i="33"/>
  <c r="B305" i="33"/>
  <c r="P304" i="33"/>
  <c r="O304" i="33"/>
  <c r="N304" i="33"/>
  <c r="M304" i="33"/>
  <c r="L304" i="33"/>
  <c r="K304" i="33"/>
  <c r="J304" i="33"/>
  <c r="I304" i="33"/>
  <c r="H304" i="33"/>
  <c r="G304" i="33"/>
  <c r="F304" i="33"/>
  <c r="E304" i="33"/>
  <c r="D304" i="33"/>
  <c r="C304" i="33"/>
  <c r="B304" i="33"/>
  <c r="P303" i="33"/>
  <c r="O303" i="33"/>
  <c r="N303" i="33"/>
  <c r="M303" i="33"/>
  <c r="L303" i="33"/>
  <c r="K303" i="33"/>
  <c r="J303" i="33"/>
  <c r="I303" i="33"/>
  <c r="H303" i="33"/>
  <c r="G303" i="33"/>
  <c r="F303" i="33"/>
  <c r="E303" i="33"/>
  <c r="D303" i="33"/>
  <c r="C303" i="33"/>
  <c r="B303" i="33"/>
  <c r="P302" i="33"/>
  <c r="O302" i="33"/>
  <c r="N302" i="33"/>
  <c r="M302" i="33"/>
  <c r="L302" i="33"/>
  <c r="K302" i="33"/>
  <c r="J302" i="33"/>
  <c r="I302" i="33"/>
  <c r="H302" i="33"/>
  <c r="G302" i="33"/>
  <c r="F302" i="33"/>
  <c r="E302" i="33"/>
  <c r="D302" i="33"/>
  <c r="C302" i="33"/>
  <c r="B302" i="33"/>
  <c r="P301" i="33"/>
  <c r="O301" i="33"/>
  <c r="N301" i="33"/>
  <c r="M301" i="33"/>
  <c r="L301" i="33"/>
  <c r="K301" i="33"/>
  <c r="J301" i="33"/>
  <c r="I301" i="33"/>
  <c r="H301" i="33"/>
  <c r="G301" i="33"/>
  <c r="F301" i="33"/>
  <c r="E301" i="33"/>
  <c r="D301" i="33"/>
  <c r="C301" i="33"/>
  <c r="B301" i="33"/>
  <c r="P300" i="33"/>
  <c r="O300" i="33"/>
  <c r="N300" i="33"/>
  <c r="M300" i="33"/>
  <c r="L300" i="33"/>
  <c r="K300" i="33"/>
  <c r="J300" i="33"/>
  <c r="I300" i="33"/>
  <c r="H300" i="33"/>
  <c r="G300" i="33"/>
  <c r="F300" i="33"/>
  <c r="E300" i="33"/>
  <c r="D300" i="33"/>
  <c r="C300" i="33"/>
  <c r="B300" i="33"/>
  <c r="P299" i="33"/>
  <c r="O299" i="33"/>
  <c r="N299" i="33"/>
  <c r="M299" i="33"/>
  <c r="L299" i="33"/>
  <c r="K299" i="33"/>
  <c r="J299" i="33"/>
  <c r="I299" i="33"/>
  <c r="H299" i="33"/>
  <c r="G299" i="33"/>
  <c r="F299" i="33"/>
  <c r="E299" i="33"/>
  <c r="D299" i="33"/>
  <c r="C299" i="33"/>
  <c r="B299" i="33"/>
  <c r="P298" i="33"/>
  <c r="O298" i="33"/>
  <c r="N298" i="33"/>
  <c r="M298" i="33"/>
  <c r="L298" i="33"/>
  <c r="K298" i="33"/>
  <c r="J298" i="33"/>
  <c r="I298" i="33"/>
  <c r="H298" i="33"/>
  <c r="G298" i="33"/>
  <c r="F298" i="33"/>
  <c r="E298" i="33"/>
  <c r="D298" i="33"/>
  <c r="C298" i="33"/>
  <c r="B298" i="33"/>
  <c r="P297" i="33"/>
  <c r="O297" i="33"/>
  <c r="N297" i="33"/>
  <c r="M297" i="33"/>
  <c r="L297" i="33"/>
  <c r="K297" i="33"/>
  <c r="J297" i="33"/>
  <c r="I297" i="33"/>
  <c r="H297" i="33"/>
  <c r="G297" i="33"/>
  <c r="F297" i="33"/>
  <c r="E297" i="33"/>
  <c r="D297" i="33"/>
  <c r="C297" i="33"/>
  <c r="B297" i="33"/>
  <c r="P296" i="33"/>
  <c r="O296" i="33"/>
  <c r="N296" i="33"/>
  <c r="M296" i="33"/>
  <c r="L296" i="33"/>
  <c r="K296" i="33"/>
  <c r="J296" i="33"/>
  <c r="I296" i="33"/>
  <c r="H296" i="33"/>
  <c r="G296" i="33"/>
  <c r="F296" i="33"/>
  <c r="E296" i="33"/>
  <c r="D296" i="33"/>
  <c r="C296" i="33"/>
  <c r="B296" i="33"/>
  <c r="P295" i="33"/>
  <c r="O295" i="33"/>
  <c r="N295" i="33"/>
  <c r="M295" i="33"/>
  <c r="L295" i="33"/>
  <c r="K295" i="33"/>
  <c r="J295" i="33"/>
  <c r="I295" i="33"/>
  <c r="H295" i="33"/>
  <c r="G295" i="33"/>
  <c r="F295" i="33"/>
  <c r="E295" i="33"/>
  <c r="D295" i="33"/>
  <c r="C295" i="33"/>
  <c r="B295" i="33"/>
  <c r="P294" i="33"/>
  <c r="O294" i="33"/>
  <c r="N294" i="33"/>
  <c r="M294" i="33"/>
  <c r="L294" i="33"/>
  <c r="K294" i="33"/>
  <c r="J294" i="33"/>
  <c r="I294" i="33"/>
  <c r="H294" i="33"/>
  <c r="G294" i="33"/>
  <c r="F294" i="33"/>
  <c r="E294" i="33"/>
  <c r="D294" i="33"/>
  <c r="C294" i="33"/>
  <c r="B294" i="33"/>
  <c r="P293" i="33"/>
  <c r="O293" i="33"/>
  <c r="N293" i="33"/>
  <c r="M293" i="33"/>
  <c r="L293" i="33"/>
  <c r="K293" i="33"/>
  <c r="J293" i="33"/>
  <c r="I293" i="33"/>
  <c r="H293" i="33"/>
  <c r="G293" i="33"/>
  <c r="F293" i="33"/>
  <c r="E293" i="33"/>
  <c r="D293" i="33"/>
  <c r="C293" i="33"/>
  <c r="B293" i="33"/>
  <c r="P292" i="33"/>
  <c r="O292" i="33"/>
  <c r="N292" i="33"/>
  <c r="M292" i="33"/>
  <c r="L292" i="33"/>
  <c r="K292" i="33"/>
  <c r="J292" i="33"/>
  <c r="I292" i="33"/>
  <c r="H292" i="33"/>
  <c r="G292" i="33"/>
  <c r="F292" i="33"/>
  <c r="E292" i="33"/>
  <c r="D292" i="33"/>
  <c r="C292" i="33"/>
  <c r="B292" i="33"/>
  <c r="P291" i="33"/>
  <c r="O291" i="33"/>
  <c r="N291" i="33"/>
  <c r="M291" i="33"/>
  <c r="L291" i="33"/>
  <c r="K291" i="33"/>
  <c r="J291" i="33"/>
  <c r="I291" i="33"/>
  <c r="H291" i="33"/>
  <c r="G291" i="33"/>
  <c r="F291" i="33"/>
  <c r="E291" i="33"/>
  <c r="D291" i="33"/>
  <c r="C291" i="33"/>
  <c r="B291" i="33"/>
  <c r="P290" i="33"/>
  <c r="O290" i="33"/>
  <c r="N290" i="33"/>
  <c r="M290" i="33"/>
  <c r="L290" i="33"/>
  <c r="K290" i="33"/>
  <c r="J290" i="33"/>
  <c r="I290" i="33"/>
  <c r="H290" i="33"/>
  <c r="G290" i="33"/>
  <c r="F290" i="33"/>
  <c r="E290" i="33"/>
  <c r="D290" i="33"/>
  <c r="C290" i="33"/>
  <c r="B290" i="33"/>
  <c r="P289" i="33"/>
  <c r="O289" i="33"/>
  <c r="N289" i="33"/>
  <c r="M289" i="33"/>
  <c r="L289" i="33"/>
  <c r="K289" i="33"/>
  <c r="J289" i="33"/>
  <c r="I289" i="33"/>
  <c r="H289" i="33"/>
  <c r="G289" i="33"/>
  <c r="F289" i="33"/>
  <c r="E289" i="33"/>
  <c r="D289" i="33"/>
  <c r="C289" i="33"/>
  <c r="B289" i="33"/>
  <c r="P288" i="33"/>
  <c r="O288" i="33"/>
  <c r="N288" i="33"/>
  <c r="M288" i="33"/>
  <c r="L288" i="33"/>
  <c r="K288" i="33"/>
  <c r="J288" i="33"/>
  <c r="I288" i="33"/>
  <c r="H288" i="33"/>
  <c r="G288" i="33"/>
  <c r="F288" i="33"/>
  <c r="E288" i="33"/>
  <c r="D288" i="33"/>
  <c r="C288" i="33"/>
  <c r="B288" i="33"/>
  <c r="P287" i="33"/>
  <c r="O287" i="33"/>
  <c r="N287" i="33"/>
  <c r="M287" i="33"/>
  <c r="L287" i="33"/>
  <c r="K287" i="33"/>
  <c r="J287" i="33"/>
  <c r="I287" i="33"/>
  <c r="H287" i="33"/>
  <c r="G287" i="33"/>
  <c r="F287" i="33"/>
  <c r="E287" i="33"/>
  <c r="D287" i="33"/>
  <c r="C287" i="33"/>
  <c r="B287" i="33"/>
  <c r="P286" i="33"/>
  <c r="O286" i="33"/>
  <c r="N286" i="33"/>
  <c r="M286" i="33"/>
  <c r="L286" i="33"/>
  <c r="K286" i="33"/>
  <c r="J286" i="33"/>
  <c r="I286" i="33"/>
  <c r="H286" i="33"/>
  <c r="G286" i="33"/>
  <c r="F286" i="33"/>
  <c r="E286" i="33"/>
  <c r="D286" i="33"/>
  <c r="C286" i="33"/>
  <c r="B286" i="33"/>
  <c r="P285" i="33"/>
  <c r="O285" i="33"/>
  <c r="N285" i="33"/>
  <c r="M285" i="33"/>
  <c r="L285" i="33"/>
  <c r="K285" i="33"/>
  <c r="J285" i="33"/>
  <c r="I285" i="33"/>
  <c r="H285" i="33"/>
  <c r="G285" i="33"/>
  <c r="F285" i="33"/>
  <c r="E285" i="33"/>
  <c r="D285" i="33"/>
  <c r="C285" i="33"/>
  <c r="B285" i="33"/>
  <c r="P284" i="33"/>
  <c r="O284" i="33"/>
  <c r="N284" i="33"/>
  <c r="M284" i="33"/>
  <c r="L284" i="33"/>
  <c r="K284" i="33"/>
  <c r="J284" i="33"/>
  <c r="I284" i="33"/>
  <c r="H284" i="33"/>
  <c r="G284" i="33"/>
  <c r="F284" i="33"/>
  <c r="E284" i="33"/>
  <c r="D284" i="33"/>
  <c r="C284" i="33"/>
  <c r="B284" i="33"/>
  <c r="P283" i="33"/>
  <c r="O283" i="33"/>
  <c r="N283" i="33"/>
  <c r="M283" i="33"/>
  <c r="L283" i="33"/>
  <c r="K283" i="33"/>
  <c r="J283" i="33"/>
  <c r="I283" i="33"/>
  <c r="H283" i="33"/>
  <c r="G283" i="33"/>
  <c r="F283" i="33"/>
  <c r="E283" i="33"/>
  <c r="D283" i="33"/>
  <c r="C283" i="33"/>
  <c r="B283" i="33"/>
  <c r="P282" i="33"/>
  <c r="O282" i="33"/>
  <c r="N282" i="33"/>
  <c r="M282" i="33"/>
  <c r="L282" i="33"/>
  <c r="K282" i="33"/>
  <c r="J282" i="33"/>
  <c r="I282" i="33"/>
  <c r="H282" i="33"/>
  <c r="G282" i="33"/>
  <c r="F282" i="33"/>
  <c r="E282" i="33"/>
  <c r="D282" i="33"/>
  <c r="C282" i="33"/>
  <c r="B282" i="33"/>
  <c r="P281" i="33"/>
  <c r="O281" i="33"/>
  <c r="N281" i="33"/>
  <c r="M281" i="33"/>
  <c r="L281" i="33"/>
  <c r="K281" i="33"/>
  <c r="J281" i="33"/>
  <c r="I281" i="33"/>
  <c r="H281" i="33"/>
  <c r="G281" i="33"/>
  <c r="F281" i="33"/>
  <c r="E281" i="33"/>
  <c r="D281" i="33"/>
  <c r="C281" i="33"/>
  <c r="B281" i="33"/>
  <c r="P280" i="33"/>
  <c r="O280" i="33"/>
  <c r="N280" i="33"/>
  <c r="M280" i="33"/>
  <c r="L280" i="33"/>
  <c r="K280" i="33"/>
  <c r="J280" i="33"/>
  <c r="I280" i="33"/>
  <c r="H280" i="33"/>
  <c r="G280" i="33"/>
  <c r="F280" i="33"/>
  <c r="E280" i="33"/>
  <c r="D280" i="33"/>
  <c r="C280" i="33"/>
  <c r="B280" i="33"/>
  <c r="P279" i="33"/>
  <c r="O279" i="33"/>
  <c r="N279" i="33"/>
  <c r="M279" i="33"/>
  <c r="L279" i="33"/>
  <c r="K279" i="33"/>
  <c r="J279" i="33"/>
  <c r="I279" i="33"/>
  <c r="H279" i="33"/>
  <c r="G279" i="33"/>
  <c r="F279" i="33"/>
  <c r="E279" i="33"/>
  <c r="D279" i="33"/>
  <c r="C279" i="33"/>
  <c r="B279" i="33"/>
  <c r="P278" i="33"/>
  <c r="O278" i="33"/>
  <c r="N278" i="33"/>
  <c r="M278" i="33"/>
  <c r="L278" i="33"/>
  <c r="K278" i="33"/>
  <c r="J278" i="33"/>
  <c r="I278" i="33"/>
  <c r="H278" i="33"/>
  <c r="G278" i="33"/>
  <c r="F278" i="33"/>
  <c r="E278" i="33"/>
  <c r="D278" i="33"/>
  <c r="C278" i="33"/>
  <c r="B278" i="33"/>
  <c r="P277" i="33"/>
  <c r="O277" i="33"/>
  <c r="N277" i="33"/>
  <c r="M277" i="33"/>
  <c r="L277" i="33"/>
  <c r="K277" i="33"/>
  <c r="J277" i="33"/>
  <c r="I277" i="33"/>
  <c r="H277" i="33"/>
  <c r="G277" i="33"/>
  <c r="F277" i="33"/>
  <c r="E277" i="33"/>
  <c r="D277" i="33"/>
  <c r="C277" i="33"/>
  <c r="B277" i="33"/>
  <c r="P276" i="33"/>
  <c r="O276" i="33"/>
  <c r="N276" i="33"/>
  <c r="M276" i="33"/>
  <c r="L276" i="33"/>
  <c r="K276" i="33"/>
  <c r="J276" i="33"/>
  <c r="I276" i="33"/>
  <c r="H276" i="33"/>
  <c r="G276" i="33"/>
  <c r="F276" i="33"/>
  <c r="E276" i="33"/>
  <c r="D276" i="33"/>
  <c r="C276" i="33"/>
  <c r="B276" i="33"/>
  <c r="P275" i="33"/>
  <c r="O275" i="33"/>
  <c r="N275" i="33"/>
  <c r="M275" i="33"/>
  <c r="L275" i="33"/>
  <c r="K275" i="33"/>
  <c r="J275" i="33"/>
  <c r="I275" i="33"/>
  <c r="H275" i="33"/>
  <c r="G275" i="33"/>
  <c r="F275" i="33"/>
  <c r="E275" i="33"/>
  <c r="D275" i="33"/>
  <c r="C275" i="33"/>
  <c r="B275" i="33"/>
  <c r="P274" i="33"/>
  <c r="O274" i="33"/>
  <c r="N274" i="33"/>
  <c r="M274" i="33"/>
  <c r="L274" i="33"/>
  <c r="K274" i="33"/>
  <c r="J274" i="33"/>
  <c r="I274" i="33"/>
  <c r="H274" i="33"/>
  <c r="G274" i="33"/>
  <c r="F274" i="33"/>
  <c r="E274" i="33"/>
  <c r="D274" i="33"/>
  <c r="C274" i="33"/>
  <c r="B274" i="33"/>
  <c r="P273" i="33"/>
  <c r="O273" i="33"/>
  <c r="N273" i="33"/>
  <c r="M273" i="33"/>
  <c r="L273" i="33"/>
  <c r="K273" i="33"/>
  <c r="J273" i="33"/>
  <c r="I273" i="33"/>
  <c r="H273" i="33"/>
  <c r="G273" i="33"/>
  <c r="F273" i="33"/>
  <c r="E273" i="33"/>
  <c r="D273" i="33"/>
  <c r="C273" i="33"/>
  <c r="B273" i="33"/>
  <c r="P272" i="33"/>
  <c r="O272" i="33"/>
  <c r="N272" i="33"/>
  <c r="M272" i="33"/>
  <c r="L272" i="33"/>
  <c r="K272" i="33"/>
  <c r="J272" i="33"/>
  <c r="I272" i="33"/>
  <c r="H272" i="33"/>
  <c r="G272" i="33"/>
  <c r="F272" i="33"/>
  <c r="E272" i="33"/>
  <c r="D272" i="33"/>
  <c r="C272" i="33"/>
  <c r="B272" i="33"/>
  <c r="P271" i="33"/>
  <c r="O271" i="33"/>
  <c r="N271" i="33"/>
  <c r="M271" i="33"/>
  <c r="L271" i="33"/>
  <c r="K271" i="33"/>
  <c r="J271" i="33"/>
  <c r="I271" i="33"/>
  <c r="H271" i="33"/>
  <c r="G271" i="33"/>
  <c r="F271" i="33"/>
  <c r="E271" i="33"/>
  <c r="D271" i="33"/>
  <c r="C271" i="33"/>
  <c r="B271" i="33"/>
  <c r="P270" i="33"/>
  <c r="O270" i="33"/>
  <c r="N270" i="33"/>
  <c r="M270" i="33"/>
  <c r="L270" i="33"/>
  <c r="K270" i="33"/>
  <c r="J270" i="33"/>
  <c r="I270" i="33"/>
  <c r="H270" i="33"/>
  <c r="G270" i="33"/>
  <c r="F270" i="33"/>
  <c r="E270" i="33"/>
  <c r="D270" i="33"/>
  <c r="C270" i="33"/>
  <c r="B270" i="33"/>
  <c r="P269" i="33"/>
  <c r="O269" i="33"/>
  <c r="N269" i="33"/>
  <c r="M269" i="33"/>
  <c r="L269" i="33"/>
  <c r="K269" i="33"/>
  <c r="J269" i="33"/>
  <c r="I269" i="33"/>
  <c r="H269" i="33"/>
  <c r="G269" i="33"/>
  <c r="F269" i="33"/>
  <c r="E269" i="33"/>
  <c r="D269" i="33"/>
  <c r="C269" i="33"/>
  <c r="B269" i="33"/>
  <c r="P268" i="33"/>
  <c r="O268" i="33"/>
  <c r="N268" i="33"/>
  <c r="M268" i="33"/>
  <c r="L268" i="33"/>
  <c r="K268" i="33"/>
  <c r="J268" i="33"/>
  <c r="I268" i="33"/>
  <c r="H268" i="33"/>
  <c r="G268" i="33"/>
  <c r="F268" i="33"/>
  <c r="E268" i="33"/>
  <c r="D268" i="33"/>
  <c r="C268" i="33"/>
  <c r="B268" i="33"/>
  <c r="P267" i="33"/>
  <c r="O267" i="33"/>
  <c r="N267" i="33"/>
  <c r="M267" i="33"/>
  <c r="L267" i="33"/>
  <c r="K267" i="33"/>
  <c r="J267" i="33"/>
  <c r="I267" i="33"/>
  <c r="H267" i="33"/>
  <c r="G267" i="33"/>
  <c r="F267" i="33"/>
  <c r="E267" i="33"/>
  <c r="D267" i="33"/>
  <c r="C267" i="33"/>
  <c r="B267" i="33"/>
  <c r="P266" i="33"/>
  <c r="O266" i="33"/>
  <c r="N266" i="33"/>
  <c r="M266" i="33"/>
  <c r="L266" i="33"/>
  <c r="K266" i="33"/>
  <c r="J266" i="33"/>
  <c r="I266" i="33"/>
  <c r="H266" i="33"/>
  <c r="G266" i="33"/>
  <c r="F266" i="33"/>
  <c r="E266" i="33"/>
  <c r="D266" i="33"/>
  <c r="C266" i="33"/>
  <c r="B266" i="33"/>
  <c r="P265" i="33"/>
  <c r="O265" i="33"/>
  <c r="N265" i="33"/>
  <c r="M265" i="33"/>
  <c r="L265" i="33"/>
  <c r="K265" i="33"/>
  <c r="J265" i="33"/>
  <c r="I265" i="33"/>
  <c r="H265" i="33"/>
  <c r="G265" i="33"/>
  <c r="F265" i="33"/>
  <c r="E265" i="33"/>
  <c r="D265" i="33"/>
  <c r="C265" i="33"/>
  <c r="B265" i="33"/>
  <c r="P264" i="33"/>
  <c r="O264" i="33"/>
  <c r="N264" i="33"/>
  <c r="M264" i="33"/>
  <c r="L264" i="33"/>
  <c r="K264" i="33"/>
  <c r="J264" i="33"/>
  <c r="I264" i="33"/>
  <c r="H264" i="33"/>
  <c r="G264" i="33"/>
  <c r="F264" i="33"/>
  <c r="E264" i="33"/>
  <c r="D264" i="33"/>
  <c r="C264" i="33"/>
  <c r="B264" i="33"/>
  <c r="P263" i="33"/>
  <c r="O263" i="33"/>
  <c r="N263" i="33"/>
  <c r="M263" i="33"/>
  <c r="L263" i="33"/>
  <c r="K263" i="33"/>
  <c r="J263" i="33"/>
  <c r="I263" i="33"/>
  <c r="H263" i="33"/>
  <c r="G263" i="33"/>
  <c r="F263" i="33"/>
  <c r="E263" i="33"/>
  <c r="D263" i="33"/>
  <c r="C263" i="33"/>
  <c r="B263" i="33"/>
  <c r="P262" i="33"/>
  <c r="O262" i="33"/>
  <c r="N262" i="33"/>
  <c r="M262" i="33"/>
  <c r="L262" i="33"/>
  <c r="K262" i="33"/>
  <c r="J262" i="33"/>
  <c r="I262" i="33"/>
  <c r="H262" i="33"/>
  <c r="G262" i="33"/>
  <c r="F262" i="33"/>
  <c r="E262" i="33"/>
  <c r="D262" i="33"/>
  <c r="C262" i="33"/>
  <c r="B262" i="33"/>
  <c r="P261" i="33"/>
  <c r="O261" i="33"/>
  <c r="N261" i="33"/>
  <c r="M261" i="33"/>
  <c r="L261" i="33"/>
  <c r="K261" i="33"/>
  <c r="J261" i="33"/>
  <c r="I261" i="33"/>
  <c r="H261" i="33"/>
  <c r="G261" i="33"/>
  <c r="F261" i="33"/>
  <c r="E261" i="33"/>
  <c r="D261" i="33"/>
  <c r="C261" i="33"/>
  <c r="B261" i="33"/>
  <c r="P260" i="33"/>
  <c r="O260" i="33"/>
  <c r="N260" i="33"/>
  <c r="M260" i="33"/>
  <c r="L260" i="33"/>
  <c r="K260" i="33"/>
  <c r="J260" i="33"/>
  <c r="I260" i="33"/>
  <c r="H260" i="33"/>
  <c r="G260" i="33"/>
  <c r="F260" i="33"/>
  <c r="E260" i="33"/>
  <c r="D260" i="33"/>
  <c r="C260" i="33"/>
  <c r="B260" i="33"/>
  <c r="P259" i="33"/>
  <c r="O259" i="33"/>
  <c r="N259" i="33"/>
  <c r="M259" i="33"/>
  <c r="L259" i="33"/>
  <c r="K259" i="33"/>
  <c r="J259" i="33"/>
  <c r="I259" i="33"/>
  <c r="H259" i="33"/>
  <c r="G259" i="33"/>
  <c r="F259" i="33"/>
  <c r="E259" i="33"/>
  <c r="D259" i="33"/>
  <c r="C259" i="33"/>
  <c r="B259" i="33"/>
  <c r="P258" i="33"/>
  <c r="O258" i="33"/>
  <c r="N258" i="33"/>
  <c r="M258" i="33"/>
  <c r="L258" i="33"/>
  <c r="K258" i="33"/>
  <c r="J258" i="33"/>
  <c r="I258" i="33"/>
  <c r="H258" i="33"/>
  <c r="G258" i="33"/>
  <c r="F258" i="33"/>
  <c r="E258" i="33"/>
  <c r="D258" i="33"/>
  <c r="C258" i="33"/>
  <c r="B258" i="33"/>
  <c r="P257" i="33"/>
  <c r="O257" i="33"/>
  <c r="N257" i="33"/>
  <c r="M257" i="33"/>
  <c r="L257" i="33"/>
  <c r="K257" i="33"/>
  <c r="J257" i="33"/>
  <c r="I257" i="33"/>
  <c r="H257" i="33"/>
  <c r="G257" i="33"/>
  <c r="F257" i="33"/>
  <c r="E257" i="33"/>
  <c r="D257" i="33"/>
  <c r="C257" i="33"/>
  <c r="B257" i="33"/>
  <c r="P256" i="33"/>
  <c r="O256" i="33"/>
  <c r="N256" i="33"/>
  <c r="M256" i="33"/>
  <c r="L256" i="33"/>
  <c r="K256" i="33"/>
  <c r="J256" i="33"/>
  <c r="I256" i="33"/>
  <c r="H256" i="33"/>
  <c r="G256" i="33"/>
  <c r="F256" i="33"/>
  <c r="E256" i="33"/>
  <c r="D256" i="33"/>
  <c r="C256" i="33"/>
  <c r="B256" i="33"/>
  <c r="P255" i="33"/>
  <c r="O255" i="33"/>
  <c r="N255" i="33"/>
  <c r="M255" i="33"/>
  <c r="L255" i="33"/>
  <c r="K255" i="33"/>
  <c r="J255" i="33"/>
  <c r="I255" i="33"/>
  <c r="H255" i="33"/>
  <c r="G255" i="33"/>
  <c r="F255" i="33"/>
  <c r="E255" i="33"/>
  <c r="D255" i="33"/>
  <c r="C255" i="33"/>
  <c r="B255" i="33"/>
  <c r="P254" i="33"/>
  <c r="O254" i="33"/>
  <c r="N254" i="33"/>
  <c r="M254" i="33"/>
  <c r="L254" i="33"/>
  <c r="K254" i="33"/>
  <c r="J254" i="33"/>
  <c r="I254" i="33"/>
  <c r="H254" i="33"/>
  <c r="G254" i="33"/>
  <c r="F254" i="33"/>
  <c r="E254" i="33"/>
  <c r="D254" i="33"/>
  <c r="C254" i="33"/>
  <c r="B254" i="33"/>
  <c r="P253" i="33"/>
  <c r="O253" i="33"/>
  <c r="N253" i="33"/>
  <c r="M253" i="33"/>
  <c r="L253" i="33"/>
  <c r="K253" i="33"/>
  <c r="J253" i="33"/>
  <c r="I253" i="33"/>
  <c r="H253" i="33"/>
  <c r="G253" i="33"/>
  <c r="F253" i="33"/>
  <c r="E253" i="33"/>
  <c r="D253" i="33"/>
  <c r="C253" i="33"/>
  <c r="B253" i="33"/>
  <c r="P252" i="33"/>
  <c r="O252" i="33"/>
  <c r="N252" i="33"/>
  <c r="M252" i="33"/>
  <c r="L252" i="33"/>
  <c r="K252" i="33"/>
  <c r="J252" i="33"/>
  <c r="I252" i="33"/>
  <c r="H252" i="33"/>
  <c r="G252" i="33"/>
  <c r="F252" i="33"/>
  <c r="E252" i="33"/>
  <c r="D252" i="33"/>
  <c r="C252" i="33"/>
  <c r="B252" i="33"/>
  <c r="P251" i="33"/>
  <c r="O251" i="33"/>
  <c r="N251" i="33"/>
  <c r="M251" i="33"/>
  <c r="L251" i="33"/>
  <c r="K251" i="33"/>
  <c r="J251" i="33"/>
  <c r="I251" i="33"/>
  <c r="H251" i="33"/>
  <c r="G251" i="33"/>
  <c r="F251" i="33"/>
  <c r="E251" i="33"/>
  <c r="D251" i="33"/>
  <c r="C251" i="33"/>
  <c r="B251" i="33"/>
  <c r="P250" i="33"/>
  <c r="O250" i="33"/>
  <c r="N250" i="33"/>
  <c r="M250" i="33"/>
  <c r="L250" i="33"/>
  <c r="K250" i="33"/>
  <c r="J250" i="33"/>
  <c r="I250" i="33"/>
  <c r="H250" i="33"/>
  <c r="G250" i="33"/>
  <c r="F250" i="33"/>
  <c r="E250" i="33"/>
  <c r="D250" i="33"/>
  <c r="C250" i="33"/>
  <c r="B250" i="33"/>
  <c r="P249" i="33"/>
  <c r="O249" i="33"/>
  <c r="N249" i="33"/>
  <c r="M249" i="33"/>
  <c r="L249" i="33"/>
  <c r="K249" i="33"/>
  <c r="J249" i="33"/>
  <c r="I249" i="33"/>
  <c r="H249" i="33"/>
  <c r="G249" i="33"/>
  <c r="F249" i="33"/>
  <c r="E249" i="33"/>
  <c r="D249" i="33"/>
  <c r="C249" i="33"/>
  <c r="B249" i="33"/>
  <c r="P248" i="33"/>
  <c r="O248" i="33"/>
  <c r="N248" i="33"/>
  <c r="M248" i="33"/>
  <c r="L248" i="33"/>
  <c r="K248" i="33"/>
  <c r="J248" i="33"/>
  <c r="I248" i="33"/>
  <c r="H248" i="33"/>
  <c r="G248" i="33"/>
  <c r="F248" i="33"/>
  <c r="E248" i="33"/>
  <c r="D248" i="33"/>
  <c r="C248" i="33"/>
  <c r="B248" i="33"/>
  <c r="P247" i="33"/>
  <c r="O247" i="33"/>
  <c r="N247" i="33"/>
  <c r="M247" i="33"/>
  <c r="L247" i="33"/>
  <c r="K247" i="33"/>
  <c r="J247" i="33"/>
  <c r="I247" i="33"/>
  <c r="H247" i="33"/>
  <c r="G247" i="33"/>
  <c r="F247" i="33"/>
  <c r="E247" i="33"/>
  <c r="D247" i="33"/>
  <c r="C247" i="33"/>
  <c r="B247" i="33"/>
  <c r="P246" i="33"/>
  <c r="O246" i="33"/>
  <c r="N246" i="33"/>
  <c r="M246" i="33"/>
  <c r="L246" i="33"/>
  <c r="K246" i="33"/>
  <c r="J246" i="33"/>
  <c r="I246" i="33"/>
  <c r="H246" i="33"/>
  <c r="G246" i="33"/>
  <c r="F246" i="33"/>
  <c r="E246" i="33"/>
  <c r="D246" i="33"/>
  <c r="C246" i="33"/>
  <c r="B246" i="33"/>
  <c r="P245" i="33"/>
  <c r="O245" i="33"/>
  <c r="N245" i="33"/>
  <c r="M245" i="33"/>
  <c r="L245" i="33"/>
  <c r="K245" i="33"/>
  <c r="J245" i="33"/>
  <c r="I245" i="33"/>
  <c r="H245" i="33"/>
  <c r="G245" i="33"/>
  <c r="F245" i="33"/>
  <c r="E245" i="33"/>
  <c r="D245" i="33"/>
  <c r="C245" i="33"/>
  <c r="B245" i="33"/>
  <c r="P244" i="33"/>
  <c r="O244" i="33"/>
  <c r="N244" i="33"/>
  <c r="M244" i="33"/>
  <c r="L244" i="33"/>
  <c r="K244" i="33"/>
  <c r="J244" i="33"/>
  <c r="I244" i="33"/>
  <c r="H244" i="33"/>
  <c r="G244" i="33"/>
  <c r="F244" i="33"/>
  <c r="E244" i="33"/>
  <c r="D244" i="33"/>
  <c r="C244" i="33"/>
  <c r="B244" i="33"/>
  <c r="P243" i="33"/>
  <c r="O243" i="33"/>
  <c r="N243" i="33"/>
  <c r="M243" i="33"/>
  <c r="L243" i="33"/>
  <c r="K243" i="33"/>
  <c r="J243" i="33"/>
  <c r="I243" i="33"/>
  <c r="H243" i="33"/>
  <c r="G243" i="33"/>
  <c r="F243" i="33"/>
  <c r="E243" i="33"/>
  <c r="D243" i="33"/>
  <c r="C243" i="33"/>
  <c r="B243" i="33"/>
  <c r="P242" i="33"/>
  <c r="O242" i="33"/>
  <c r="N242" i="33"/>
  <c r="M242" i="33"/>
  <c r="L242" i="33"/>
  <c r="K242" i="33"/>
  <c r="J242" i="33"/>
  <c r="I242" i="33"/>
  <c r="H242" i="33"/>
  <c r="G242" i="33"/>
  <c r="F242" i="33"/>
  <c r="E242" i="33"/>
  <c r="D242" i="33"/>
  <c r="C242" i="33"/>
  <c r="B242" i="33"/>
  <c r="P241" i="33"/>
  <c r="O241" i="33"/>
  <c r="N241" i="33"/>
  <c r="M241" i="33"/>
  <c r="L241" i="33"/>
  <c r="K241" i="33"/>
  <c r="J241" i="33"/>
  <c r="I241" i="33"/>
  <c r="H241" i="33"/>
  <c r="G241" i="33"/>
  <c r="F241" i="33"/>
  <c r="E241" i="33"/>
  <c r="D241" i="33"/>
  <c r="C241" i="33"/>
  <c r="B241" i="33"/>
  <c r="P240" i="33"/>
  <c r="O240" i="33"/>
  <c r="N240" i="33"/>
  <c r="M240" i="33"/>
  <c r="L240" i="33"/>
  <c r="K240" i="33"/>
  <c r="J240" i="33"/>
  <c r="I240" i="33"/>
  <c r="H240" i="33"/>
  <c r="G240" i="33"/>
  <c r="F240" i="33"/>
  <c r="E240" i="33"/>
  <c r="D240" i="33"/>
  <c r="C240" i="33"/>
  <c r="B240" i="33"/>
  <c r="P239" i="33"/>
  <c r="O239" i="33"/>
  <c r="N239" i="33"/>
  <c r="M239" i="33"/>
  <c r="L239" i="33"/>
  <c r="K239" i="33"/>
  <c r="J239" i="33"/>
  <c r="I239" i="33"/>
  <c r="H239" i="33"/>
  <c r="G239" i="33"/>
  <c r="F239" i="33"/>
  <c r="E239" i="33"/>
  <c r="D239" i="33"/>
  <c r="C239" i="33"/>
  <c r="B239" i="33"/>
  <c r="P238" i="33"/>
  <c r="O238" i="33"/>
  <c r="N238" i="33"/>
  <c r="M238" i="33"/>
  <c r="L238" i="33"/>
  <c r="K238" i="33"/>
  <c r="J238" i="33"/>
  <c r="I238" i="33"/>
  <c r="H238" i="33"/>
  <c r="G238" i="33"/>
  <c r="F238" i="33"/>
  <c r="E238" i="33"/>
  <c r="D238" i="33"/>
  <c r="C238" i="33"/>
  <c r="B238" i="33"/>
  <c r="P237" i="33"/>
  <c r="O237" i="33"/>
  <c r="N237" i="33"/>
  <c r="M237" i="33"/>
  <c r="L237" i="33"/>
  <c r="K237" i="33"/>
  <c r="J237" i="33"/>
  <c r="I237" i="33"/>
  <c r="H237" i="33"/>
  <c r="G237" i="33"/>
  <c r="F237" i="33"/>
  <c r="E237" i="33"/>
  <c r="D237" i="33"/>
  <c r="C237" i="33"/>
  <c r="B237" i="33"/>
  <c r="P236" i="33"/>
  <c r="O236" i="33"/>
  <c r="N236" i="33"/>
  <c r="M236" i="33"/>
  <c r="L236" i="33"/>
  <c r="K236" i="33"/>
  <c r="J236" i="33"/>
  <c r="I236" i="33"/>
  <c r="H236" i="33"/>
  <c r="G236" i="33"/>
  <c r="F236" i="33"/>
  <c r="E236" i="33"/>
  <c r="D236" i="33"/>
  <c r="C236" i="33"/>
  <c r="B236" i="33"/>
  <c r="P235" i="33"/>
  <c r="O235" i="33"/>
  <c r="N235" i="33"/>
  <c r="M235" i="33"/>
  <c r="L235" i="33"/>
  <c r="K235" i="33"/>
  <c r="J235" i="33"/>
  <c r="I235" i="33"/>
  <c r="H235" i="33"/>
  <c r="G235" i="33"/>
  <c r="F235" i="33"/>
  <c r="E235" i="33"/>
  <c r="D235" i="33"/>
  <c r="C235" i="33"/>
  <c r="B235" i="33"/>
  <c r="P234" i="33"/>
  <c r="O234" i="33"/>
  <c r="N234" i="33"/>
  <c r="M234" i="33"/>
  <c r="L234" i="33"/>
  <c r="K234" i="33"/>
  <c r="J234" i="33"/>
  <c r="I234" i="33"/>
  <c r="H234" i="33"/>
  <c r="G234" i="33"/>
  <c r="F234" i="33"/>
  <c r="E234" i="33"/>
  <c r="D234" i="33"/>
  <c r="C234" i="33"/>
  <c r="B234" i="33"/>
  <c r="P233" i="33"/>
  <c r="O233" i="33"/>
  <c r="N233" i="33"/>
  <c r="M233" i="33"/>
  <c r="L233" i="33"/>
  <c r="K233" i="33"/>
  <c r="J233" i="33"/>
  <c r="I233" i="33"/>
  <c r="H233" i="33"/>
  <c r="G233" i="33"/>
  <c r="F233" i="33"/>
  <c r="E233" i="33"/>
  <c r="D233" i="33"/>
  <c r="C233" i="33"/>
  <c r="B233" i="33"/>
  <c r="P232" i="33"/>
  <c r="O232" i="33"/>
  <c r="N232" i="33"/>
  <c r="M232" i="33"/>
  <c r="L232" i="33"/>
  <c r="K232" i="33"/>
  <c r="J232" i="33"/>
  <c r="I232" i="33"/>
  <c r="H232" i="33"/>
  <c r="G232" i="33"/>
  <c r="F232" i="33"/>
  <c r="E232" i="33"/>
  <c r="D232" i="33"/>
  <c r="C232" i="33"/>
  <c r="B232" i="33"/>
  <c r="P231" i="33"/>
  <c r="O231" i="33"/>
  <c r="N231" i="33"/>
  <c r="M231" i="33"/>
  <c r="L231" i="33"/>
  <c r="K231" i="33"/>
  <c r="J231" i="33"/>
  <c r="I231" i="33"/>
  <c r="H231" i="33"/>
  <c r="G231" i="33"/>
  <c r="F231" i="33"/>
  <c r="E231" i="33"/>
  <c r="D231" i="33"/>
  <c r="C231" i="33"/>
  <c r="B231" i="33"/>
  <c r="P230" i="33"/>
  <c r="O230" i="33"/>
  <c r="N230" i="33"/>
  <c r="M230" i="33"/>
  <c r="L230" i="33"/>
  <c r="K230" i="33"/>
  <c r="J230" i="33"/>
  <c r="I230" i="33"/>
  <c r="H230" i="33"/>
  <c r="G230" i="33"/>
  <c r="F230" i="33"/>
  <c r="E230" i="33"/>
  <c r="D230" i="33"/>
  <c r="C230" i="33"/>
  <c r="B230" i="33"/>
  <c r="P229" i="33"/>
  <c r="O229" i="33"/>
  <c r="N229" i="33"/>
  <c r="M229" i="33"/>
  <c r="L229" i="33"/>
  <c r="K229" i="33"/>
  <c r="J229" i="33"/>
  <c r="I229" i="33"/>
  <c r="H229" i="33"/>
  <c r="G229" i="33"/>
  <c r="F229" i="33"/>
  <c r="E229" i="33"/>
  <c r="D229" i="33"/>
  <c r="C229" i="33"/>
  <c r="B229" i="33"/>
  <c r="P228" i="33"/>
  <c r="O228" i="33"/>
  <c r="N228" i="33"/>
  <c r="M228" i="33"/>
  <c r="L228" i="33"/>
  <c r="K228" i="33"/>
  <c r="J228" i="33"/>
  <c r="I228" i="33"/>
  <c r="H228" i="33"/>
  <c r="G228" i="33"/>
  <c r="F228" i="33"/>
  <c r="E228" i="33"/>
  <c r="D228" i="33"/>
  <c r="C228" i="33"/>
  <c r="B228" i="33"/>
  <c r="P227" i="33"/>
  <c r="O227" i="33"/>
  <c r="N227" i="33"/>
  <c r="M227" i="33"/>
  <c r="L227" i="33"/>
  <c r="K227" i="33"/>
  <c r="J227" i="33"/>
  <c r="I227" i="33"/>
  <c r="H227" i="33"/>
  <c r="G227" i="33"/>
  <c r="F227" i="33"/>
  <c r="E227" i="33"/>
  <c r="D227" i="33"/>
  <c r="C227" i="33"/>
  <c r="B227" i="33"/>
  <c r="P226" i="33"/>
  <c r="O226" i="33"/>
  <c r="N226" i="33"/>
  <c r="M226" i="33"/>
  <c r="L226" i="33"/>
  <c r="K226" i="33"/>
  <c r="J226" i="33"/>
  <c r="I226" i="33"/>
  <c r="H226" i="33"/>
  <c r="G226" i="33"/>
  <c r="F226" i="33"/>
  <c r="E226" i="33"/>
  <c r="D226" i="33"/>
  <c r="C226" i="33"/>
  <c r="B226" i="33"/>
  <c r="P225" i="33"/>
  <c r="O225" i="33"/>
  <c r="N225" i="33"/>
  <c r="M225" i="33"/>
  <c r="L225" i="33"/>
  <c r="K225" i="33"/>
  <c r="J225" i="33"/>
  <c r="I225" i="33"/>
  <c r="H225" i="33"/>
  <c r="G225" i="33"/>
  <c r="F225" i="33"/>
  <c r="E225" i="33"/>
  <c r="D225" i="33"/>
  <c r="C225" i="33"/>
  <c r="B225" i="33"/>
  <c r="P224" i="33"/>
  <c r="O224" i="33"/>
  <c r="N224" i="33"/>
  <c r="M224" i="33"/>
  <c r="L224" i="33"/>
  <c r="K224" i="33"/>
  <c r="J224" i="33"/>
  <c r="I224" i="33"/>
  <c r="H224" i="33"/>
  <c r="G224" i="33"/>
  <c r="F224" i="33"/>
  <c r="E224" i="33"/>
  <c r="D224" i="33"/>
  <c r="C224" i="33"/>
  <c r="B224" i="33"/>
  <c r="P223" i="33"/>
  <c r="O223" i="33"/>
  <c r="N223" i="33"/>
  <c r="M223" i="33"/>
  <c r="L223" i="33"/>
  <c r="K223" i="33"/>
  <c r="J223" i="33"/>
  <c r="I223" i="33"/>
  <c r="H223" i="33"/>
  <c r="G223" i="33"/>
  <c r="F223" i="33"/>
  <c r="E223" i="33"/>
  <c r="D223" i="33"/>
  <c r="C223" i="33"/>
  <c r="B223" i="33"/>
  <c r="P222" i="33"/>
  <c r="O222" i="33"/>
  <c r="N222" i="33"/>
  <c r="M222" i="33"/>
  <c r="L222" i="33"/>
  <c r="K222" i="33"/>
  <c r="J222" i="33"/>
  <c r="I222" i="33"/>
  <c r="H222" i="33"/>
  <c r="G222" i="33"/>
  <c r="F222" i="33"/>
  <c r="E222" i="33"/>
  <c r="D222" i="33"/>
  <c r="C222" i="33"/>
  <c r="B222" i="33"/>
  <c r="P221" i="33"/>
  <c r="O221" i="33"/>
  <c r="N221" i="33"/>
  <c r="M221" i="33"/>
  <c r="L221" i="33"/>
  <c r="K221" i="33"/>
  <c r="J221" i="33"/>
  <c r="I221" i="33"/>
  <c r="H221" i="33"/>
  <c r="G221" i="33"/>
  <c r="F221" i="33"/>
  <c r="E221" i="33"/>
  <c r="D221" i="33"/>
  <c r="C221" i="33"/>
  <c r="B221" i="33"/>
  <c r="P220" i="33"/>
  <c r="O220" i="33"/>
  <c r="N220" i="33"/>
  <c r="M220" i="33"/>
  <c r="L220" i="33"/>
  <c r="K220" i="33"/>
  <c r="J220" i="33"/>
  <c r="I220" i="33"/>
  <c r="H220" i="33"/>
  <c r="G220" i="33"/>
  <c r="F220" i="33"/>
  <c r="E220" i="33"/>
  <c r="D220" i="33"/>
  <c r="C220" i="33"/>
  <c r="B220" i="33"/>
  <c r="P219" i="33"/>
  <c r="O219" i="33"/>
  <c r="N219" i="33"/>
  <c r="M219" i="33"/>
  <c r="L219" i="33"/>
  <c r="K219" i="33"/>
  <c r="J219" i="33"/>
  <c r="I219" i="33"/>
  <c r="H219" i="33"/>
  <c r="G219" i="33"/>
  <c r="F219" i="33"/>
  <c r="E219" i="33"/>
  <c r="D219" i="33"/>
  <c r="C219" i="33"/>
  <c r="B219" i="33"/>
  <c r="P218" i="33"/>
  <c r="O218" i="33"/>
  <c r="N218" i="33"/>
  <c r="M218" i="33"/>
  <c r="L218" i="33"/>
  <c r="K218" i="33"/>
  <c r="J218" i="33"/>
  <c r="I218" i="33"/>
  <c r="H218" i="33"/>
  <c r="G218" i="33"/>
  <c r="F218" i="33"/>
  <c r="E218" i="33"/>
  <c r="D218" i="33"/>
  <c r="C218" i="33"/>
  <c r="B218" i="33"/>
  <c r="P217" i="33"/>
  <c r="O217" i="33"/>
  <c r="N217" i="33"/>
  <c r="M217" i="33"/>
  <c r="L217" i="33"/>
  <c r="K217" i="33"/>
  <c r="J217" i="33"/>
  <c r="I217" i="33"/>
  <c r="H217" i="33"/>
  <c r="G217" i="33"/>
  <c r="F217" i="33"/>
  <c r="E217" i="33"/>
  <c r="D217" i="33"/>
  <c r="C217" i="33"/>
  <c r="B217" i="33"/>
  <c r="P216" i="33"/>
  <c r="O216" i="33"/>
  <c r="N216" i="33"/>
  <c r="M216" i="33"/>
  <c r="L216" i="33"/>
  <c r="K216" i="33"/>
  <c r="J216" i="33"/>
  <c r="I216" i="33"/>
  <c r="H216" i="33"/>
  <c r="G216" i="33"/>
  <c r="F216" i="33"/>
  <c r="E216" i="33"/>
  <c r="D216" i="33"/>
  <c r="C216" i="33"/>
  <c r="B216" i="33"/>
  <c r="P215" i="33"/>
  <c r="O215" i="33"/>
  <c r="N215" i="33"/>
  <c r="M215" i="33"/>
  <c r="L215" i="33"/>
  <c r="K215" i="33"/>
  <c r="J215" i="33"/>
  <c r="I215" i="33"/>
  <c r="H215" i="33"/>
  <c r="G215" i="33"/>
  <c r="F215" i="33"/>
  <c r="E215" i="33"/>
  <c r="D215" i="33"/>
  <c r="C215" i="33"/>
  <c r="B215" i="33"/>
  <c r="P214" i="33"/>
  <c r="O214" i="33"/>
  <c r="N214" i="33"/>
  <c r="M214" i="33"/>
  <c r="L214" i="33"/>
  <c r="K214" i="33"/>
  <c r="J214" i="33"/>
  <c r="I214" i="33"/>
  <c r="H214" i="33"/>
  <c r="G214" i="33"/>
  <c r="F214" i="33"/>
  <c r="E214" i="33"/>
  <c r="D214" i="33"/>
  <c r="C214" i="33"/>
  <c r="B214" i="33"/>
  <c r="P213" i="33"/>
  <c r="O213" i="33"/>
  <c r="N213" i="33"/>
  <c r="M213" i="33"/>
  <c r="L213" i="33"/>
  <c r="K213" i="33"/>
  <c r="J213" i="33"/>
  <c r="I213" i="33"/>
  <c r="H213" i="33"/>
  <c r="G213" i="33"/>
  <c r="F213" i="33"/>
  <c r="E213" i="33"/>
  <c r="D213" i="33"/>
  <c r="C213" i="33"/>
  <c r="B213" i="33"/>
  <c r="P212" i="33"/>
  <c r="O212" i="33"/>
  <c r="N212" i="33"/>
  <c r="M212" i="33"/>
  <c r="L212" i="33"/>
  <c r="K212" i="33"/>
  <c r="J212" i="33"/>
  <c r="I212" i="33"/>
  <c r="H212" i="33"/>
  <c r="G212" i="33"/>
  <c r="F212" i="33"/>
  <c r="E212" i="33"/>
  <c r="D212" i="33"/>
  <c r="C212" i="33"/>
  <c r="B212" i="33"/>
  <c r="P211" i="33"/>
  <c r="O211" i="33"/>
  <c r="N211" i="33"/>
  <c r="M211" i="33"/>
  <c r="L211" i="33"/>
  <c r="K211" i="33"/>
  <c r="J211" i="33"/>
  <c r="I211" i="33"/>
  <c r="H211" i="33"/>
  <c r="G211" i="33"/>
  <c r="F211" i="33"/>
  <c r="E211" i="33"/>
  <c r="D211" i="33"/>
  <c r="C211" i="33"/>
  <c r="B211" i="33"/>
  <c r="P210" i="33"/>
  <c r="O210" i="33"/>
  <c r="N210" i="33"/>
  <c r="M210" i="33"/>
  <c r="L210" i="33"/>
  <c r="K210" i="33"/>
  <c r="J210" i="33"/>
  <c r="I210" i="33"/>
  <c r="H210" i="33"/>
  <c r="G210" i="33"/>
  <c r="F210" i="33"/>
  <c r="E210" i="33"/>
  <c r="D210" i="33"/>
  <c r="C210" i="33"/>
  <c r="B210" i="33"/>
  <c r="P209" i="33"/>
  <c r="O209" i="33"/>
  <c r="N209" i="33"/>
  <c r="M209" i="33"/>
  <c r="L209" i="33"/>
  <c r="K209" i="33"/>
  <c r="J209" i="33"/>
  <c r="I209" i="33"/>
  <c r="H209" i="33"/>
  <c r="G209" i="33"/>
  <c r="F209" i="33"/>
  <c r="E209" i="33"/>
  <c r="D209" i="33"/>
  <c r="C209" i="33"/>
  <c r="B209" i="33"/>
  <c r="P208" i="33"/>
  <c r="O208" i="33"/>
  <c r="N208" i="33"/>
  <c r="M208" i="33"/>
  <c r="L208" i="33"/>
  <c r="K208" i="33"/>
  <c r="J208" i="33"/>
  <c r="I208" i="33"/>
  <c r="H208" i="33"/>
  <c r="G208" i="33"/>
  <c r="F208" i="33"/>
  <c r="E208" i="33"/>
  <c r="D208" i="33"/>
  <c r="C208" i="33"/>
  <c r="B208" i="33"/>
  <c r="P207" i="33"/>
  <c r="O207" i="33"/>
  <c r="N207" i="33"/>
  <c r="M207" i="33"/>
  <c r="L207" i="33"/>
  <c r="K207" i="33"/>
  <c r="J207" i="33"/>
  <c r="I207" i="33"/>
  <c r="H207" i="33"/>
  <c r="G207" i="33"/>
  <c r="F207" i="33"/>
  <c r="E207" i="33"/>
  <c r="D207" i="33"/>
  <c r="C207" i="33"/>
  <c r="B207" i="33"/>
  <c r="P206" i="33"/>
  <c r="O206" i="33"/>
  <c r="N206" i="33"/>
  <c r="M206" i="33"/>
  <c r="L206" i="33"/>
  <c r="K206" i="33"/>
  <c r="J206" i="33"/>
  <c r="I206" i="33"/>
  <c r="H206" i="33"/>
  <c r="G206" i="33"/>
  <c r="F206" i="33"/>
  <c r="E206" i="33"/>
  <c r="D206" i="33"/>
  <c r="C206" i="33"/>
  <c r="B206" i="33"/>
  <c r="P205" i="33"/>
  <c r="O205" i="33"/>
  <c r="N205" i="33"/>
  <c r="M205" i="33"/>
  <c r="L205" i="33"/>
  <c r="K205" i="33"/>
  <c r="J205" i="33"/>
  <c r="I205" i="33"/>
  <c r="H205" i="33"/>
  <c r="G205" i="33"/>
  <c r="F205" i="33"/>
  <c r="E205" i="33"/>
  <c r="D205" i="33"/>
  <c r="C205" i="33"/>
  <c r="B205" i="33"/>
  <c r="P204" i="33"/>
  <c r="O204" i="33"/>
  <c r="N204" i="33"/>
  <c r="M204" i="33"/>
  <c r="L204" i="33"/>
  <c r="K204" i="33"/>
  <c r="J204" i="33"/>
  <c r="I204" i="33"/>
  <c r="H204" i="33"/>
  <c r="G204" i="33"/>
  <c r="F204" i="33"/>
  <c r="E204" i="33"/>
  <c r="D204" i="33"/>
  <c r="C204" i="33"/>
  <c r="B204" i="33"/>
  <c r="P203" i="33"/>
  <c r="O203" i="33"/>
  <c r="N203" i="33"/>
  <c r="M203" i="33"/>
  <c r="L203" i="33"/>
  <c r="K203" i="33"/>
  <c r="J203" i="33"/>
  <c r="I203" i="33"/>
  <c r="H203" i="33"/>
  <c r="G203" i="33"/>
  <c r="F203" i="33"/>
  <c r="E203" i="33"/>
  <c r="D203" i="33"/>
  <c r="C203" i="33"/>
  <c r="B203" i="33"/>
  <c r="P202" i="33"/>
  <c r="O202" i="33"/>
  <c r="N202" i="33"/>
  <c r="M202" i="33"/>
  <c r="L202" i="33"/>
  <c r="K202" i="33"/>
  <c r="J202" i="33"/>
  <c r="I202" i="33"/>
  <c r="H202" i="33"/>
  <c r="G202" i="33"/>
  <c r="F202" i="33"/>
  <c r="E202" i="33"/>
  <c r="D202" i="33"/>
  <c r="C202" i="33"/>
  <c r="B202" i="33"/>
  <c r="P201" i="33"/>
  <c r="O201" i="33"/>
  <c r="N201" i="33"/>
  <c r="M201" i="33"/>
  <c r="L201" i="33"/>
  <c r="K201" i="33"/>
  <c r="J201" i="33"/>
  <c r="I201" i="33"/>
  <c r="H201" i="33"/>
  <c r="G201" i="33"/>
  <c r="F201" i="33"/>
  <c r="E201" i="33"/>
  <c r="D201" i="33"/>
  <c r="C201" i="33"/>
  <c r="B201" i="33"/>
  <c r="P200" i="33"/>
  <c r="O200" i="33"/>
  <c r="N200" i="33"/>
  <c r="M200" i="33"/>
  <c r="L200" i="33"/>
  <c r="K200" i="33"/>
  <c r="J200" i="33"/>
  <c r="I200" i="33"/>
  <c r="H200" i="33"/>
  <c r="G200" i="33"/>
  <c r="F200" i="33"/>
  <c r="E200" i="33"/>
  <c r="D200" i="33"/>
  <c r="C200" i="33"/>
  <c r="B200" i="33"/>
  <c r="P199" i="33"/>
  <c r="O199" i="33"/>
  <c r="N199" i="33"/>
  <c r="M199" i="33"/>
  <c r="L199" i="33"/>
  <c r="K199" i="33"/>
  <c r="J199" i="33"/>
  <c r="I199" i="33"/>
  <c r="H199" i="33"/>
  <c r="G199" i="33"/>
  <c r="F199" i="33"/>
  <c r="E199" i="33"/>
  <c r="D199" i="33"/>
  <c r="C199" i="33"/>
  <c r="B199" i="33"/>
  <c r="P198" i="33"/>
  <c r="O198" i="33"/>
  <c r="N198" i="33"/>
  <c r="M198" i="33"/>
  <c r="L198" i="33"/>
  <c r="K198" i="33"/>
  <c r="J198" i="33"/>
  <c r="I198" i="33"/>
  <c r="H198" i="33"/>
  <c r="G198" i="33"/>
  <c r="F198" i="33"/>
  <c r="E198" i="33"/>
  <c r="D198" i="33"/>
  <c r="C198" i="33"/>
  <c r="B198" i="33"/>
  <c r="P197" i="33"/>
  <c r="O197" i="33"/>
  <c r="N197" i="33"/>
  <c r="M197" i="33"/>
  <c r="L197" i="33"/>
  <c r="K197" i="33"/>
  <c r="J197" i="33"/>
  <c r="I197" i="33"/>
  <c r="H197" i="33"/>
  <c r="G197" i="33"/>
  <c r="F197" i="33"/>
  <c r="E197" i="33"/>
  <c r="D197" i="33"/>
  <c r="C197" i="33"/>
  <c r="B197" i="33"/>
  <c r="P196" i="33"/>
  <c r="O196" i="33"/>
  <c r="N196" i="33"/>
  <c r="M196" i="33"/>
  <c r="L196" i="33"/>
  <c r="K196" i="33"/>
  <c r="J196" i="33"/>
  <c r="I196" i="33"/>
  <c r="H196" i="33"/>
  <c r="G196" i="33"/>
  <c r="F196" i="33"/>
  <c r="E196" i="33"/>
  <c r="D196" i="33"/>
  <c r="C196" i="33"/>
  <c r="B196" i="33"/>
  <c r="P195" i="33"/>
  <c r="O195" i="33"/>
  <c r="N195" i="33"/>
  <c r="M195" i="33"/>
  <c r="L195" i="33"/>
  <c r="K195" i="33"/>
  <c r="J195" i="33"/>
  <c r="I195" i="33"/>
  <c r="H195" i="33"/>
  <c r="G195" i="33"/>
  <c r="F195" i="33"/>
  <c r="E195" i="33"/>
  <c r="D195" i="33"/>
  <c r="C195" i="33"/>
  <c r="B195" i="33"/>
  <c r="P194" i="33"/>
  <c r="O194" i="33"/>
  <c r="N194" i="33"/>
  <c r="M194" i="33"/>
  <c r="L194" i="33"/>
  <c r="K194" i="33"/>
  <c r="J194" i="33"/>
  <c r="I194" i="33"/>
  <c r="H194" i="33"/>
  <c r="G194" i="33"/>
  <c r="F194" i="33"/>
  <c r="E194" i="33"/>
  <c r="D194" i="33"/>
  <c r="C194" i="33"/>
  <c r="B194" i="33"/>
  <c r="P193" i="33"/>
  <c r="O193" i="33"/>
  <c r="N193" i="33"/>
  <c r="M193" i="33"/>
  <c r="L193" i="33"/>
  <c r="K193" i="33"/>
  <c r="J193" i="33"/>
  <c r="I193" i="33"/>
  <c r="H193" i="33"/>
  <c r="G193" i="33"/>
  <c r="F193" i="33"/>
  <c r="E193" i="33"/>
  <c r="D193" i="33"/>
  <c r="C193" i="33"/>
  <c r="B193" i="33"/>
  <c r="P192" i="33"/>
  <c r="O192" i="33"/>
  <c r="N192" i="33"/>
  <c r="M192" i="33"/>
  <c r="L192" i="33"/>
  <c r="K192" i="33"/>
  <c r="J192" i="33"/>
  <c r="I192" i="33"/>
  <c r="H192" i="33"/>
  <c r="G192" i="33"/>
  <c r="F192" i="33"/>
  <c r="E192" i="33"/>
  <c r="D192" i="33"/>
  <c r="C192" i="33"/>
  <c r="B192" i="33"/>
  <c r="P191" i="33"/>
  <c r="O191" i="33"/>
  <c r="N191" i="33"/>
  <c r="M191" i="33"/>
  <c r="L191" i="33"/>
  <c r="K191" i="33"/>
  <c r="J191" i="33"/>
  <c r="I191" i="33"/>
  <c r="H191" i="33"/>
  <c r="G191" i="33"/>
  <c r="F191" i="33"/>
  <c r="E191" i="33"/>
  <c r="D191" i="33"/>
  <c r="C191" i="33"/>
  <c r="B191" i="33"/>
  <c r="P190" i="33"/>
  <c r="O190" i="33"/>
  <c r="N190" i="33"/>
  <c r="M190" i="33"/>
  <c r="L190" i="33"/>
  <c r="K190" i="33"/>
  <c r="J190" i="33"/>
  <c r="I190" i="33"/>
  <c r="H190" i="33"/>
  <c r="G190" i="33"/>
  <c r="F190" i="33"/>
  <c r="E190" i="33"/>
  <c r="D190" i="33"/>
  <c r="C190" i="33"/>
  <c r="B190" i="33"/>
  <c r="P189" i="33"/>
  <c r="O189" i="33"/>
  <c r="N189" i="33"/>
  <c r="M189" i="33"/>
  <c r="L189" i="33"/>
  <c r="K189" i="33"/>
  <c r="J189" i="33"/>
  <c r="I189" i="33"/>
  <c r="H189" i="33"/>
  <c r="G189" i="33"/>
  <c r="F189" i="33"/>
  <c r="E189" i="33"/>
  <c r="D189" i="33"/>
  <c r="C189" i="33"/>
  <c r="B189" i="33"/>
  <c r="P188" i="33"/>
  <c r="O188" i="33"/>
  <c r="N188" i="33"/>
  <c r="M188" i="33"/>
  <c r="L188" i="33"/>
  <c r="K188" i="33"/>
  <c r="J188" i="33"/>
  <c r="I188" i="33"/>
  <c r="H188" i="33"/>
  <c r="G188" i="33"/>
  <c r="F188" i="33"/>
  <c r="E188" i="33"/>
  <c r="D188" i="33"/>
  <c r="C188" i="33"/>
  <c r="B188" i="33"/>
  <c r="P187" i="33"/>
  <c r="O187" i="33"/>
  <c r="N187" i="33"/>
  <c r="M187" i="33"/>
  <c r="L187" i="33"/>
  <c r="K187" i="33"/>
  <c r="J187" i="33"/>
  <c r="I187" i="33"/>
  <c r="H187" i="33"/>
  <c r="G187" i="33"/>
  <c r="F187" i="33"/>
  <c r="E187" i="33"/>
  <c r="D187" i="33"/>
  <c r="C187" i="33"/>
  <c r="B187" i="33"/>
  <c r="P186" i="33"/>
  <c r="O186" i="33"/>
  <c r="N186" i="33"/>
  <c r="M186" i="33"/>
  <c r="L186" i="33"/>
  <c r="K186" i="33"/>
  <c r="J186" i="33"/>
  <c r="I186" i="33"/>
  <c r="H186" i="33"/>
  <c r="G186" i="33"/>
  <c r="F186" i="33"/>
  <c r="E186" i="33"/>
  <c r="D186" i="33"/>
  <c r="C186" i="33"/>
  <c r="B186" i="33"/>
  <c r="P185" i="33"/>
  <c r="O185" i="33"/>
  <c r="N185" i="33"/>
  <c r="M185" i="33"/>
  <c r="L185" i="33"/>
  <c r="K185" i="33"/>
  <c r="J185" i="33"/>
  <c r="I185" i="33"/>
  <c r="H185" i="33"/>
  <c r="G185" i="33"/>
  <c r="F185" i="33"/>
  <c r="E185" i="33"/>
  <c r="D185" i="33"/>
  <c r="C185" i="33"/>
  <c r="B185" i="33"/>
  <c r="P184" i="33"/>
  <c r="O184" i="33"/>
  <c r="N184" i="33"/>
  <c r="M184" i="33"/>
  <c r="L184" i="33"/>
  <c r="K184" i="33"/>
  <c r="J184" i="33"/>
  <c r="I184" i="33"/>
  <c r="H184" i="33"/>
  <c r="G184" i="33"/>
  <c r="F184" i="33"/>
  <c r="E184" i="33"/>
  <c r="D184" i="33"/>
  <c r="C184" i="33"/>
  <c r="B184" i="33"/>
  <c r="P183" i="33"/>
  <c r="O183" i="33"/>
  <c r="N183" i="33"/>
  <c r="M183" i="33"/>
  <c r="L183" i="33"/>
  <c r="K183" i="33"/>
  <c r="J183" i="33"/>
  <c r="I183" i="33"/>
  <c r="H183" i="33"/>
  <c r="G183" i="33"/>
  <c r="F183" i="33"/>
  <c r="E183" i="33"/>
  <c r="D183" i="33"/>
  <c r="C183" i="33"/>
  <c r="B183" i="33"/>
  <c r="P182" i="33"/>
  <c r="O182" i="33"/>
  <c r="N182" i="33"/>
  <c r="M182" i="33"/>
  <c r="L182" i="33"/>
  <c r="K182" i="33"/>
  <c r="J182" i="33"/>
  <c r="I182" i="33"/>
  <c r="H182" i="33"/>
  <c r="G182" i="33"/>
  <c r="F182" i="33"/>
  <c r="E182" i="33"/>
  <c r="D182" i="33"/>
  <c r="C182" i="33"/>
  <c r="B182" i="33"/>
  <c r="P181" i="33"/>
  <c r="O181" i="33"/>
  <c r="N181" i="33"/>
  <c r="M181" i="33"/>
  <c r="L181" i="33"/>
  <c r="K181" i="33"/>
  <c r="J181" i="33"/>
  <c r="I181" i="33"/>
  <c r="H181" i="33"/>
  <c r="G181" i="33"/>
  <c r="F181" i="33"/>
  <c r="E181" i="33"/>
  <c r="D181" i="33"/>
  <c r="C181" i="33"/>
  <c r="B181" i="33"/>
  <c r="P180" i="33"/>
  <c r="O180" i="33"/>
  <c r="N180" i="33"/>
  <c r="M180" i="33"/>
  <c r="L180" i="33"/>
  <c r="K180" i="33"/>
  <c r="J180" i="33"/>
  <c r="I180" i="33"/>
  <c r="H180" i="33"/>
  <c r="G180" i="33"/>
  <c r="F180" i="33"/>
  <c r="E180" i="33"/>
  <c r="D180" i="33"/>
  <c r="C180" i="33"/>
  <c r="B180" i="33"/>
  <c r="P179" i="33"/>
  <c r="O179" i="33"/>
  <c r="N179" i="33"/>
  <c r="M179" i="33"/>
  <c r="L179" i="33"/>
  <c r="K179" i="33"/>
  <c r="J179" i="33"/>
  <c r="I179" i="33"/>
  <c r="H179" i="33"/>
  <c r="G179" i="33"/>
  <c r="F179" i="33"/>
  <c r="E179" i="33"/>
  <c r="D179" i="33"/>
  <c r="C179" i="33"/>
  <c r="B179" i="33"/>
  <c r="P178" i="33"/>
  <c r="O178" i="33"/>
  <c r="N178" i="33"/>
  <c r="M178" i="33"/>
  <c r="L178" i="33"/>
  <c r="K178" i="33"/>
  <c r="J178" i="33"/>
  <c r="I178" i="33"/>
  <c r="H178" i="33"/>
  <c r="G178" i="33"/>
  <c r="F178" i="33"/>
  <c r="E178" i="33"/>
  <c r="D178" i="33"/>
  <c r="C178" i="33"/>
  <c r="B178" i="33"/>
  <c r="P177" i="33"/>
  <c r="O177" i="33"/>
  <c r="N177" i="33"/>
  <c r="M177" i="33"/>
  <c r="L177" i="33"/>
  <c r="K177" i="33"/>
  <c r="J177" i="33"/>
  <c r="I177" i="33"/>
  <c r="H177" i="33"/>
  <c r="G177" i="33"/>
  <c r="F177" i="33"/>
  <c r="E177" i="33"/>
  <c r="D177" i="33"/>
  <c r="C177" i="33"/>
  <c r="B177" i="33"/>
  <c r="P176" i="33"/>
  <c r="O176" i="33"/>
  <c r="N176" i="33"/>
  <c r="M176" i="33"/>
  <c r="L176" i="33"/>
  <c r="K176" i="33"/>
  <c r="J176" i="33"/>
  <c r="I176" i="33"/>
  <c r="H176" i="33"/>
  <c r="G176" i="33"/>
  <c r="F176" i="33"/>
  <c r="E176" i="33"/>
  <c r="D176" i="33"/>
  <c r="C176" i="33"/>
  <c r="B176" i="33"/>
  <c r="P175" i="33"/>
  <c r="O175" i="33"/>
  <c r="N175" i="33"/>
  <c r="M175" i="33"/>
  <c r="L175" i="33"/>
  <c r="K175" i="33"/>
  <c r="J175" i="33"/>
  <c r="I175" i="33"/>
  <c r="H175" i="33"/>
  <c r="G175" i="33"/>
  <c r="F175" i="33"/>
  <c r="E175" i="33"/>
  <c r="D175" i="33"/>
  <c r="C175" i="33"/>
  <c r="B175" i="33"/>
  <c r="P174" i="33"/>
  <c r="O174" i="33"/>
  <c r="N174" i="33"/>
  <c r="M174" i="33"/>
  <c r="L174" i="33"/>
  <c r="K174" i="33"/>
  <c r="J174" i="33"/>
  <c r="I174" i="33"/>
  <c r="H174" i="33"/>
  <c r="G174" i="33"/>
  <c r="F174" i="33"/>
  <c r="E174" i="33"/>
  <c r="D174" i="33"/>
  <c r="C174" i="33"/>
  <c r="B174" i="33"/>
  <c r="P173" i="33"/>
  <c r="O173" i="33"/>
  <c r="N173" i="33"/>
  <c r="M173" i="33"/>
  <c r="L173" i="33"/>
  <c r="K173" i="33"/>
  <c r="J173" i="33"/>
  <c r="I173" i="33"/>
  <c r="H173" i="33"/>
  <c r="G173" i="33"/>
  <c r="F173" i="33"/>
  <c r="E173" i="33"/>
  <c r="D173" i="33"/>
  <c r="C173" i="33"/>
  <c r="B173" i="33"/>
  <c r="P172" i="33"/>
  <c r="O172" i="33"/>
  <c r="N172" i="33"/>
  <c r="M172" i="33"/>
  <c r="L172" i="33"/>
  <c r="K172" i="33"/>
  <c r="J172" i="33"/>
  <c r="I172" i="33"/>
  <c r="H172" i="33"/>
  <c r="G172" i="33"/>
  <c r="F172" i="33"/>
  <c r="E172" i="33"/>
  <c r="D172" i="33"/>
  <c r="C172" i="33"/>
  <c r="B172" i="33"/>
  <c r="P171" i="33"/>
  <c r="O171" i="33"/>
  <c r="N171" i="33"/>
  <c r="M171" i="33"/>
  <c r="L171" i="33"/>
  <c r="K171" i="33"/>
  <c r="J171" i="33"/>
  <c r="I171" i="33"/>
  <c r="H171" i="33"/>
  <c r="G171" i="33"/>
  <c r="F171" i="33"/>
  <c r="E171" i="33"/>
  <c r="D171" i="33"/>
  <c r="C171" i="33"/>
  <c r="B171" i="33"/>
  <c r="P170" i="33"/>
  <c r="O170" i="33"/>
  <c r="N170" i="33"/>
  <c r="M170" i="33"/>
  <c r="L170" i="33"/>
  <c r="K170" i="33"/>
  <c r="J170" i="33"/>
  <c r="I170" i="33"/>
  <c r="H170" i="33"/>
  <c r="G170" i="33"/>
  <c r="F170" i="33"/>
  <c r="E170" i="33"/>
  <c r="D170" i="33"/>
  <c r="C170" i="33"/>
  <c r="B170" i="33"/>
  <c r="P169" i="33"/>
  <c r="O169" i="33"/>
  <c r="N169" i="33"/>
  <c r="M169" i="33"/>
  <c r="L169" i="33"/>
  <c r="K169" i="33"/>
  <c r="J169" i="33"/>
  <c r="I169" i="33"/>
  <c r="H169" i="33"/>
  <c r="G169" i="33"/>
  <c r="F169" i="33"/>
  <c r="E169" i="33"/>
  <c r="D169" i="33"/>
  <c r="C169" i="33"/>
  <c r="B169" i="33"/>
  <c r="P168" i="33"/>
  <c r="O168" i="33"/>
  <c r="N168" i="33"/>
  <c r="M168" i="33"/>
  <c r="L168" i="33"/>
  <c r="K168" i="33"/>
  <c r="J168" i="33"/>
  <c r="I168" i="33"/>
  <c r="H168" i="33"/>
  <c r="G168" i="33"/>
  <c r="F168" i="33"/>
  <c r="E168" i="33"/>
  <c r="D168" i="33"/>
  <c r="C168" i="33"/>
  <c r="B168" i="33"/>
  <c r="P167" i="33"/>
  <c r="O167" i="33"/>
  <c r="N167" i="33"/>
  <c r="M167" i="33"/>
  <c r="L167" i="33"/>
  <c r="K167" i="33"/>
  <c r="J167" i="33"/>
  <c r="I167" i="33"/>
  <c r="H167" i="33"/>
  <c r="G167" i="33"/>
  <c r="F167" i="33"/>
  <c r="E167" i="33"/>
  <c r="D167" i="33"/>
  <c r="C167" i="33"/>
  <c r="B167" i="33"/>
  <c r="P166" i="33"/>
  <c r="O166" i="33"/>
  <c r="N166" i="33"/>
  <c r="M166" i="33"/>
  <c r="L166" i="33"/>
  <c r="K166" i="33"/>
  <c r="J166" i="33"/>
  <c r="I166" i="33"/>
  <c r="H166" i="33"/>
  <c r="G166" i="33"/>
  <c r="F166" i="33"/>
  <c r="E166" i="33"/>
  <c r="D166" i="33"/>
  <c r="C166" i="33"/>
  <c r="B166" i="33"/>
  <c r="P165" i="33"/>
  <c r="O165" i="33"/>
  <c r="N165" i="33"/>
  <c r="M165" i="33"/>
  <c r="L165" i="33"/>
  <c r="K165" i="33"/>
  <c r="J165" i="33"/>
  <c r="I165" i="33"/>
  <c r="H165" i="33"/>
  <c r="G165" i="33"/>
  <c r="F165" i="33"/>
  <c r="E165" i="33"/>
  <c r="D165" i="33"/>
  <c r="C165" i="33"/>
  <c r="B165" i="33"/>
  <c r="P164" i="33"/>
  <c r="O164" i="33"/>
  <c r="N164" i="33"/>
  <c r="M164" i="33"/>
  <c r="L164" i="33"/>
  <c r="K164" i="33"/>
  <c r="J164" i="33"/>
  <c r="I164" i="33"/>
  <c r="H164" i="33"/>
  <c r="G164" i="33"/>
  <c r="F164" i="33"/>
  <c r="E164" i="33"/>
  <c r="D164" i="33"/>
  <c r="C164" i="33"/>
  <c r="B164" i="33"/>
  <c r="P163" i="33"/>
  <c r="O163" i="33"/>
  <c r="N163" i="33"/>
  <c r="M163" i="33"/>
  <c r="L163" i="33"/>
  <c r="K163" i="33"/>
  <c r="J163" i="33"/>
  <c r="I163" i="33"/>
  <c r="H163" i="33"/>
  <c r="G163" i="33"/>
  <c r="F163" i="33"/>
  <c r="E163" i="33"/>
  <c r="D163" i="33"/>
  <c r="C163" i="33"/>
  <c r="B163" i="33"/>
  <c r="P162" i="33"/>
  <c r="O162" i="33"/>
  <c r="N162" i="33"/>
  <c r="M162" i="33"/>
  <c r="L162" i="33"/>
  <c r="K162" i="33"/>
  <c r="J162" i="33"/>
  <c r="I162" i="33"/>
  <c r="H162" i="33"/>
  <c r="G162" i="33"/>
  <c r="F162" i="33"/>
  <c r="E162" i="33"/>
  <c r="D162" i="33"/>
  <c r="C162" i="33"/>
  <c r="B162" i="33"/>
  <c r="P161" i="33"/>
  <c r="O161" i="33"/>
  <c r="N161" i="33"/>
  <c r="M161" i="33"/>
  <c r="L161" i="33"/>
  <c r="K161" i="33"/>
  <c r="J161" i="33"/>
  <c r="I161" i="33"/>
  <c r="H161" i="33"/>
  <c r="G161" i="33"/>
  <c r="F161" i="33"/>
  <c r="E161" i="33"/>
  <c r="D161" i="33"/>
  <c r="C161" i="33"/>
  <c r="B161" i="33"/>
  <c r="P160" i="33"/>
  <c r="O160" i="33"/>
  <c r="N160" i="33"/>
  <c r="M160" i="33"/>
  <c r="L160" i="33"/>
  <c r="K160" i="33"/>
  <c r="J160" i="33"/>
  <c r="I160" i="33"/>
  <c r="H160" i="33"/>
  <c r="G160" i="33"/>
  <c r="F160" i="33"/>
  <c r="E160" i="33"/>
  <c r="D160" i="33"/>
  <c r="C160" i="33"/>
  <c r="B160" i="33"/>
  <c r="P159" i="33"/>
  <c r="O159" i="33"/>
  <c r="N159" i="33"/>
  <c r="M159" i="33"/>
  <c r="L159" i="33"/>
  <c r="K159" i="33"/>
  <c r="J159" i="33"/>
  <c r="I159" i="33"/>
  <c r="H159" i="33"/>
  <c r="G159" i="33"/>
  <c r="F159" i="33"/>
  <c r="E159" i="33"/>
  <c r="D159" i="33"/>
  <c r="C159" i="33"/>
  <c r="B159" i="33"/>
  <c r="P158" i="33"/>
  <c r="O158" i="33"/>
  <c r="N158" i="33"/>
  <c r="M158" i="33"/>
  <c r="L158" i="33"/>
  <c r="K158" i="33"/>
  <c r="J158" i="33"/>
  <c r="I158" i="33"/>
  <c r="H158" i="33"/>
  <c r="G158" i="33"/>
  <c r="F158" i="33"/>
  <c r="E158" i="33"/>
  <c r="D158" i="33"/>
  <c r="C158" i="33"/>
  <c r="B158" i="33"/>
  <c r="P157" i="33"/>
  <c r="O157" i="33"/>
  <c r="N157" i="33"/>
  <c r="M157" i="33"/>
  <c r="L157" i="33"/>
  <c r="K157" i="33"/>
  <c r="J157" i="33"/>
  <c r="I157" i="33"/>
  <c r="H157" i="33"/>
  <c r="G157" i="33"/>
  <c r="F157" i="33"/>
  <c r="E157" i="33"/>
  <c r="D157" i="33"/>
  <c r="C157" i="33"/>
  <c r="B157" i="33"/>
  <c r="P156" i="33"/>
  <c r="O156" i="33"/>
  <c r="N156" i="33"/>
  <c r="M156" i="33"/>
  <c r="L156" i="33"/>
  <c r="K156" i="33"/>
  <c r="J156" i="33"/>
  <c r="I156" i="33"/>
  <c r="H156" i="33"/>
  <c r="G156" i="33"/>
  <c r="F156" i="33"/>
  <c r="E156" i="33"/>
  <c r="D156" i="33"/>
  <c r="C156" i="33"/>
  <c r="B156" i="33"/>
  <c r="P155" i="33"/>
  <c r="O155" i="33"/>
  <c r="N155" i="33"/>
  <c r="M155" i="33"/>
  <c r="L155" i="33"/>
  <c r="K155" i="33"/>
  <c r="J155" i="33"/>
  <c r="I155" i="33"/>
  <c r="H155" i="33"/>
  <c r="G155" i="33"/>
  <c r="F155" i="33"/>
  <c r="E155" i="33"/>
  <c r="D155" i="33"/>
  <c r="C155" i="33"/>
  <c r="B155" i="33"/>
  <c r="P154" i="33"/>
  <c r="O154" i="33"/>
  <c r="N154" i="33"/>
  <c r="M154" i="33"/>
  <c r="L154" i="33"/>
  <c r="K154" i="33"/>
  <c r="J154" i="33"/>
  <c r="I154" i="33"/>
  <c r="H154" i="33"/>
  <c r="G154" i="33"/>
  <c r="F154" i="33"/>
  <c r="E154" i="33"/>
  <c r="D154" i="33"/>
  <c r="C154" i="33"/>
  <c r="B154" i="33"/>
  <c r="P153" i="33"/>
  <c r="O153" i="33"/>
  <c r="N153" i="33"/>
  <c r="M153" i="33"/>
  <c r="L153" i="33"/>
  <c r="K153" i="33"/>
  <c r="J153" i="33"/>
  <c r="I153" i="33"/>
  <c r="H153" i="33"/>
  <c r="G153" i="33"/>
  <c r="F153" i="33"/>
  <c r="E153" i="33"/>
  <c r="D153" i="33"/>
  <c r="C153" i="33"/>
  <c r="B153" i="33"/>
  <c r="P152" i="33"/>
  <c r="O152" i="33"/>
  <c r="N152" i="33"/>
  <c r="M152" i="33"/>
  <c r="L152" i="33"/>
  <c r="K152" i="33"/>
  <c r="J152" i="33"/>
  <c r="I152" i="33"/>
  <c r="H152" i="33"/>
  <c r="G152" i="33"/>
  <c r="F152" i="33"/>
  <c r="E152" i="33"/>
  <c r="D152" i="33"/>
  <c r="C152" i="33"/>
  <c r="B152" i="33"/>
  <c r="P151" i="33"/>
  <c r="O151" i="33"/>
  <c r="N151" i="33"/>
  <c r="M151" i="33"/>
  <c r="L151" i="33"/>
  <c r="K151" i="33"/>
  <c r="J151" i="33"/>
  <c r="I151" i="33"/>
  <c r="H151" i="33"/>
  <c r="G151" i="33"/>
  <c r="F151" i="33"/>
  <c r="E151" i="33"/>
  <c r="D151" i="33"/>
  <c r="C151" i="33"/>
  <c r="B151" i="33"/>
  <c r="P150" i="33"/>
  <c r="O150" i="33"/>
  <c r="N150" i="33"/>
  <c r="M150" i="33"/>
  <c r="L150" i="33"/>
  <c r="K150" i="33"/>
  <c r="J150" i="33"/>
  <c r="I150" i="33"/>
  <c r="H150" i="33"/>
  <c r="G150" i="33"/>
  <c r="F150" i="33"/>
  <c r="E150" i="33"/>
  <c r="D150" i="33"/>
  <c r="C150" i="33"/>
  <c r="B150" i="33"/>
  <c r="P149" i="33"/>
  <c r="O149" i="33"/>
  <c r="N149" i="33"/>
  <c r="M149" i="33"/>
  <c r="L149" i="33"/>
  <c r="K149" i="33"/>
  <c r="J149" i="33"/>
  <c r="I149" i="33"/>
  <c r="H149" i="33"/>
  <c r="G149" i="33"/>
  <c r="F149" i="33"/>
  <c r="E149" i="33"/>
  <c r="D149" i="33"/>
  <c r="C149" i="33"/>
  <c r="B149" i="33"/>
  <c r="P148" i="33"/>
  <c r="O148" i="33"/>
  <c r="N148" i="33"/>
  <c r="M148" i="33"/>
  <c r="L148" i="33"/>
  <c r="K148" i="33"/>
  <c r="J148" i="33"/>
  <c r="I148" i="33"/>
  <c r="H148" i="33"/>
  <c r="G148" i="33"/>
  <c r="F148" i="33"/>
  <c r="E148" i="33"/>
  <c r="D148" i="33"/>
  <c r="C148" i="33"/>
  <c r="B148" i="33"/>
  <c r="P147" i="33"/>
  <c r="O147" i="33"/>
  <c r="N147" i="33"/>
  <c r="M147" i="33"/>
  <c r="L147" i="33"/>
  <c r="K147" i="33"/>
  <c r="J147" i="33"/>
  <c r="I147" i="33"/>
  <c r="H147" i="33"/>
  <c r="G147" i="33"/>
  <c r="F147" i="33"/>
  <c r="E147" i="33"/>
  <c r="D147" i="33"/>
  <c r="C147" i="33"/>
  <c r="B147" i="33"/>
  <c r="P146" i="33"/>
  <c r="O146" i="33"/>
  <c r="N146" i="33"/>
  <c r="M146" i="33"/>
  <c r="L146" i="33"/>
  <c r="K146" i="33"/>
  <c r="J146" i="33"/>
  <c r="I146" i="33"/>
  <c r="H146" i="33"/>
  <c r="G146" i="33"/>
  <c r="F146" i="33"/>
  <c r="E146" i="33"/>
  <c r="D146" i="33"/>
  <c r="C146" i="33"/>
  <c r="B146" i="33"/>
  <c r="P145" i="33"/>
  <c r="O145" i="33"/>
  <c r="N145" i="33"/>
  <c r="M145" i="33"/>
  <c r="L145" i="33"/>
  <c r="K145" i="33"/>
  <c r="J145" i="33"/>
  <c r="I145" i="33"/>
  <c r="H145" i="33"/>
  <c r="G145" i="33"/>
  <c r="F145" i="33"/>
  <c r="E145" i="33"/>
  <c r="D145" i="33"/>
  <c r="C145" i="33"/>
  <c r="B145" i="33"/>
  <c r="P144" i="33"/>
  <c r="O144" i="33"/>
  <c r="N144" i="33"/>
  <c r="M144" i="33"/>
  <c r="L144" i="33"/>
  <c r="K144" i="33"/>
  <c r="J144" i="33"/>
  <c r="I144" i="33"/>
  <c r="H144" i="33"/>
  <c r="G144" i="33"/>
  <c r="F144" i="33"/>
  <c r="E144" i="33"/>
  <c r="D144" i="33"/>
  <c r="C144" i="33"/>
  <c r="B144" i="33"/>
  <c r="P143" i="33"/>
  <c r="O143" i="33"/>
  <c r="N143" i="33"/>
  <c r="M143" i="33"/>
  <c r="L143" i="33"/>
  <c r="K143" i="33"/>
  <c r="J143" i="33"/>
  <c r="I143" i="33"/>
  <c r="H143" i="33"/>
  <c r="G143" i="33"/>
  <c r="F143" i="33"/>
  <c r="E143" i="33"/>
  <c r="D143" i="33"/>
  <c r="C143" i="33"/>
  <c r="B143" i="33"/>
  <c r="P142" i="33"/>
  <c r="O142" i="33"/>
  <c r="N142" i="33"/>
  <c r="M142" i="33"/>
  <c r="L142" i="33"/>
  <c r="K142" i="33"/>
  <c r="J142" i="33"/>
  <c r="I142" i="33"/>
  <c r="H142" i="33"/>
  <c r="G142" i="33"/>
  <c r="F142" i="33"/>
  <c r="E142" i="33"/>
  <c r="D142" i="33"/>
  <c r="C142" i="33"/>
  <c r="B142" i="33"/>
  <c r="P141" i="33"/>
  <c r="O141" i="33"/>
  <c r="N141" i="33"/>
  <c r="M141" i="33"/>
  <c r="L141" i="33"/>
  <c r="K141" i="33"/>
  <c r="J141" i="33"/>
  <c r="I141" i="33"/>
  <c r="H141" i="33"/>
  <c r="G141" i="33"/>
  <c r="F141" i="33"/>
  <c r="E141" i="33"/>
  <c r="D141" i="33"/>
  <c r="C141" i="33"/>
  <c r="B141" i="33"/>
  <c r="P140" i="33"/>
  <c r="O140" i="33"/>
  <c r="N140" i="33"/>
  <c r="M140" i="33"/>
  <c r="L140" i="33"/>
  <c r="K140" i="33"/>
  <c r="J140" i="33"/>
  <c r="I140" i="33"/>
  <c r="H140" i="33"/>
  <c r="G140" i="33"/>
  <c r="F140" i="33"/>
  <c r="E140" i="33"/>
  <c r="D140" i="33"/>
  <c r="C140" i="33"/>
  <c r="B140" i="33"/>
  <c r="P139" i="33"/>
  <c r="O139" i="33"/>
  <c r="N139" i="33"/>
  <c r="M139" i="33"/>
  <c r="L139" i="33"/>
  <c r="K139" i="33"/>
  <c r="J139" i="33"/>
  <c r="I139" i="33"/>
  <c r="H139" i="33"/>
  <c r="G139" i="33"/>
  <c r="F139" i="33"/>
  <c r="E139" i="33"/>
  <c r="D139" i="33"/>
  <c r="C139" i="33"/>
  <c r="B139" i="33"/>
  <c r="P138" i="33"/>
  <c r="O138" i="33"/>
  <c r="N138" i="33"/>
  <c r="M138" i="33"/>
  <c r="L138" i="33"/>
  <c r="K138" i="33"/>
  <c r="J138" i="33"/>
  <c r="I138" i="33"/>
  <c r="H138" i="33"/>
  <c r="G138" i="33"/>
  <c r="F138" i="33"/>
  <c r="E138" i="33"/>
  <c r="D138" i="33"/>
  <c r="C138" i="33"/>
  <c r="B138" i="33"/>
  <c r="P137" i="33"/>
  <c r="O137" i="33"/>
  <c r="N137" i="33"/>
  <c r="M137" i="33"/>
  <c r="L137" i="33"/>
  <c r="K137" i="33"/>
  <c r="J137" i="33"/>
  <c r="I137" i="33"/>
  <c r="H137" i="33"/>
  <c r="G137" i="33"/>
  <c r="F137" i="33"/>
  <c r="E137" i="33"/>
  <c r="D137" i="33"/>
  <c r="C137" i="33"/>
  <c r="B137" i="33"/>
  <c r="P136" i="33"/>
  <c r="O136" i="33"/>
  <c r="N136" i="33"/>
  <c r="M136" i="33"/>
  <c r="L136" i="33"/>
  <c r="K136" i="33"/>
  <c r="J136" i="33"/>
  <c r="I136" i="33"/>
  <c r="H136" i="33"/>
  <c r="G136" i="33"/>
  <c r="F136" i="33"/>
  <c r="E136" i="33"/>
  <c r="D136" i="33"/>
  <c r="C136" i="33"/>
  <c r="B136" i="33"/>
  <c r="P135" i="33"/>
  <c r="O135" i="33"/>
  <c r="N135" i="33"/>
  <c r="M135" i="33"/>
  <c r="L135" i="33"/>
  <c r="K135" i="33"/>
  <c r="J135" i="33"/>
  <c r="I135" i="33"/>
  <c r="H135" i="33"/>
  <c r="G135" i="33"/>
  <c r="F135" i="33"/>
  <c r="E135" i="33"/>
  <c r="D135" i="33"/>
  <c r="C135" i="33"/>
  <c r="B135" i="33"/>
  <c r="P134" i="33"/>
  <c r="O134" i="33"/>
  <c r="N134" i="33"/>
  <c r="M134" i="33"/>
  <c r="L134" i="33"/>
  <c r="K134" i="33"/>
  <c r="J134" i="33"/>
  <c r="I134" i="33"/>
  <c r="H134" i="33"/>
  <c r="G134" i="33"/>
  <c r="F134" i="33"/>
  <c r="E134" i="33"/>
  <c r="D134" i="33"/>
  <c r="C134" i="33"/>
  <c r="B134" i="33"/>
  <c r="P133" i="33"/>
  <c r="O133" i="33"/>
  <c r="N133" i="33"/>
  <c r="M133" i="33"/>
  <c r="L133" i="33"/>
  <c r="K133" i="33"/>
  <c r="J133" i="33"/>
  <c r="I133" i="33"/>
  <c r="H133" i="33"/>
  <c r="G133" i="33"/>
  <c r="F133" i="33"/>
  <c r="E133" i="33"/>
  <c r="D133" i="33"/>
  <c r="C133" i="33"/>
  <c r="B133" i="33"/>
  <c r="P132" i="33"/>
  <c r="O132" i="33"/>
  <c r="N132" i="33"/>
  <c r="M132" i="33"/>
  <c r="L132" i="33"/>
  <c r="K132" i="33"/>
  <c r="J132" i="33"/>
  <c r="I132" i="33"/>
  <c r="H132" i="33"/>
  <c r="G132" i="33"/>
  <c r="F132" i="33"/>
  <c r="E132" i="33"/>
  <c r="D132" i="33"/>
  <c r="C132" i="33"/>
  <c r="B132" i="33"/>
  <c r="P131" i="33"/>
  <c r="O131" i="33"/>
  <c r="N131" i="33"/>
  <c r="M131" i="33"/>
  <c r="L131" i="33"/>
  <c r="K131" i="33"/>
  <c r="J131" i="33"/>
  <c r="I131" i="33"/>
  <c r="H131" i="33"/>
  <c r="G131" i="33"/>
  <c r="F131" i="33"/>
  <c r="E131" i="33"/>
  <c r="D131" i="33"/>
  <c r="C131" i="33"/>
  <c r="B131" i="33"/>
  <c r="P130" i="33"/>
  <c r="O130" i="33"/>
  <c r="N130" i="33"/>
  <c r="M130" i="33"/>
  <c r="L130" i="33"/>
  <c r="K130" i="33"/>
  <c r="J130" i="33"/>
  <c r="I130" i="33"/>
  <c r="H130" i="33"/>
  <c r="G130" i="33"/>
  <c r="F130" i="33"/>
  <c r="E130" i="33"/>
  <c r="D130" i="33"/>
  <c r="C130" i="33"/>
  <c r="B130" i="33"/>
  <c r="P129" i="33"/>
  <c r="O129" i="33"/>
  <c r="N129" i="33"/>
  <c r="M129" i="33"/>
  <c r="L129" i="33"/>
  <c r="K129" i="33"/>
  <c r="J129" i="33"/>
  <c r="I129" i="33"/>
  <c r="H129" i="33"/>
  <c r="G129" i="33"/>
  <c r="F129" i="33"/>
  <c r="E129" i="33"/>
  <c r="D129" i="33"/>
  <c r="C129" i="33"/>
  <c r="B129" i="33"/>
  <c r="P128" i="33"/>
  <c r="O128" i="33"/>
  <c r="N128" i="33"/>
  <c r="M128" i="33"/>
  <c r="L128" i="33"/>
  <c r="K128" i="33"/>
  <c r="J128" i="33"/>
  <c r="I128" i="33"/>
  <c r="H128" i="33"/>
  <c r="G128" i="33"/>
  <c r="F128" i="33"/>
  <c r="E128" i="33"/>
  <c r="D128" i="33"/>
  <c r="C128" i="33"/>
  <c r="B128" i="33"/>
  <c r="P127" i="33"/>
  <c r="O127" i="33"/>
  <c r="N127" i="33"/>
  <c r="M127" i="33"/>
  <c r="L127" i="33"/>
  <c r="K127" i="33"/>
  <c r="J127" i="33"/>
  <c r="I127" i="33"/>
  <c r="H127" i="33"/>
  <c r="G127" i="33"/>
  <c r="F127" i="33"/>
  <c r="E127" i="33"/>
  <c r="D127" i="33"/>
  <c r="C127" i="33"/>
  <c r="B127" i="33"/>
  <c r="P126" i="33"/>
  <c r="O126" i="33"/>
  <c r="N126" i="33"/>
  <c r="M126" i="33"/>
  <c r="L126" i="33"/>
  <c r="K126" i="33"/>
  <c r="J126" i="33"/>
  <c r="I126" i="33"/>
  <c r="H126" i="33"/>
  <c r="G126" i="33"/>
  <c r="F126" i="33"/>
  <c r="E126" i="33"/>
  <c r="D126" i="33"/>
  <c r="C126" i="33"/>
  <c r="B126" i="33"/>
  <c r="P125" i="33"/>
  <c r="O125" i="33"/>
  <c r="N125" i="33"/>
  <c r="M125" i="33"/>
  <c r="L125" i="33"/>
  <c r="K125" i="33"/>
  <c r="J125" i="33"/>
  <c r="I125" i="33"/>
  <c r="H125" i="33"/>
  <c r="G125" i="33"/>
  <c r="F125" i="33"/>
  <c r="E125" i="33"/>
  <c r="D125" i="33"/>
  <c r="C125" i="33"/>
  <c r="B125" i="33"/>
  <c r="P124" i="33"/>
  <c r="O124" i="33"/>
  <c r="N124" i="33"/>
  <c r="M124" i="33"/>
  <c r="L124" i="33"/>
  <c r="K124" i="33"/>
  <c r="J124" i="33"/>
  <c r="I124" i="33"/>
  <c r="H124" i="33"/>
  <c r="G124" i="33"/>
  <c r="F124" i="33"/>
  <c r="E124" i="33"/>
  <c r="D124" i="33"/>
  <c r="C124" i="33"/>
  <c r="B124" i="33"/>
  <c r="P123" i="33"/>
  <c r="O123" i="33"/>
  <c r="N123" i="33"/>
  <c r="M123" i="33"/>
  <c r="L123" i="33"/>
  <c r="K123" i="33"/>
  <c r="J123" i="33"/>
  <c r="I123" i="33"/>
  <c r="H123" i="33"/>
  <c r="G123" i="33"/>
  <c r="F123" i="33"/>
  <c r="E123" i="33"/>
  <c r="D123" i="33"/>
  <c r="C123" i="33"/>
  <c r="B123" i="33"/>
  <c r="P122" i="33"/>
  <c r="O122" i="33"/>
  <c r="N122" i="33"/>
  <c r="M122" i="33"/>
  <c r="L122" i="33"/>
  <c r="K122" i="33"/>
  <c r="J122" i="33"/>
  <c r="I122" i="33"/>
  <c r="H122" i="33"/>
  <c r="G122" i="33"/>
  <c r="F122" i="33"/>
  <c r="E122" i="33"/>
  <c r="D122" i="33"/>
  <c r="C122" i="33"/>
  <c r="B122" i="33"/>
  <c r="P121" i="33"/>
  <c r="O121" i="33"/>
  <c r="N121" i="33"/>
  <c r="M121" i="33"/>
  <c r="L121" i="33"/>
  <c r="K121" i="33"/>
  <c r="J121" i="33"/>
  <c r="I121" i="33"/>
  <c r="H121" i="33"/>
  <c r="G121" i="33"/>
  <c r="F121" i="33"/>
  <c r="E121" i="33"/>
  <c r="D121" i="33"/>
  <c r="C121" i="33"/>
  <c r="B121" i="33"/>
  <c r="P120" i="33"/>
  <c r="O120" i="33"/>
  <c r="N120" i="33"/>
  <c r="M120" i="33"/>
  <c r="L120" i="33"/>
  <c r="K120" i="33"/>
  <c r="J120" i="33"/>
  <c r="I120" i="33"/>
  <c r="H120" i="33"/>
  <c r="G120" i="33"/>
  <c r="F120" i="33"/>
  <c r="E120" i="33"/>
  <c r="D120" i="33"/>
  <c r="C120" i="33"/>
  <c r="B120" i="33"/>
  <c r="P119" i="33"/>
  <c r="O119" i="33"/>
  <c r="N119" i="33"/>
  <c r="M119" i="33"/>
  <c r="L119" i="33"/>
  <c r="K119" i="33"/>
  <c r="J119" i="33"/>
  <c r="I119" i="33"/>
  <c r="H119" i="33"/>
  <c r="G119" i="33"/>
  <c r="F119" i="33"/>
  <c r="E119" i="33"/>
  <c r="D119" i="33"/>
  <c r="C119" i="33"/>
  <c r="B119" i="33"/>
  <c r="P118" i="33"/>
  <c r="O118" i="33"/>
  <c r="N118" i="33"/>
  <c r="M118" i="33"/>
  <c r="L118" i="33"/>
  <c r="K118" i="33"/>
  <c r="J118" i="33"/>
  <c r="I118" i="33"/>
  <c r="H118" i="33"/>
  <c r="G118" i="33"/>
  <c r="F118" i="33"/>
  <c r="E118" i="33"/>
  <c r="D118" i="33"/>
  <c r="C118" i="33"/>
  <c r="B118" i="33"/>
  <c r="P117" i="33"/>
  <c r="O117" i="33"/>
  <c r="N117" i="33"/>
  <c r="M117" i="33"/>
  <c r="L117" i="33"/>
  <c r="K117" i="33"/>
  <c r="J117" i="33"/>
  <c r="I117" i="33"/>
  <c r="H117" i="33"/>
  <c r="G117" i="33"/>
  <c r="F117" i="33"/>
  <c r="E117" i="33"/>
  <c r="D117" i="33"/>
  <c r="C117" i="33"/>
  <c r="B117" i="33"/>
  <c r="P116" i="33"/>
  <c r="O116" i="33"/>
  <c r="N116" i="33"/>
  <c r="M116" i="33"/>
  <c r="L116" i="33"/>
  <c r="K116" i="33"/>
  <c r="J116" i="33"/>
  <c r="I116" i="33"/>
  <c r="H116" i="33"/>
  <c r="G116" i="33"/>
  <c r="F116" i="33"/>
  <c r="E116" i="33"/>
  <c r="D116" i="33"/>
  <c r="C116" i="33"/>
  <c r="B116" i="33"/>
  <c r="P115" i="33"/>
  <c r="O115" i="33"/>
  <c r="N115" i="33"/>
  <c r="M115" i="33"/>
  <c r="L115" i="33"/>
  <c r="K115" i="33"/>
  <c r="J115" i="33"/>
  <c r="I115" i="33"/>
  <c r="H115" i="33"/>
  <c r="G115" i="33"/>
  <c r="F115" i="33"/>
  <c r="E115" i="33"/>
  <c r="D115" i="33"/>
  <c r="C115" i="33"/>
  <c r="B115" i="33"/>
  <c r="P114" i="33"/>
  <c r="O114" i="33"/>
  <c r="N114" i="33"/>
  <c r="M114" i="33"/>
  <c r="L114" i="33"/>
  <c r="K114" i="33"/>
  <c r="J114" i="33"/>
  <c r="I114" i="33"/>
  <c r="H114" i="33"/>
  <c r="G114" i="33"/>
  <c r="F114" i="33"/>
  <c r="E114" i="33"/>
  <c r="D114" i="33"/>
  <c r="C114" i="33"/>
  <c r="B114" i="33"/>
  <c r="P113" i="33"/>
  <c r="O113" i="33"/>
  <c r="N113" i="33"/>
  <c r="M113" i="33"/>
  <c r="L113" i="33"/>
  <c r="K113" i="33"/>
  <c r="J113" i="33"/>
  <c r="I113" i="33"/>
  <c r="H113" i="33"/>
  <c r="G113" i="33"/>
  <c r="F113" i="33"/>
  <c r="E113" i="33"/>
  <c r="D113" i="33"/>
  <c r="C113" i="33"/>
  <c r="B113" i="33"/>
  <c r="P112" i="33"/>
  <c r="O112" i="33"/>
  <c r="N112" i="33"/>
  <c r="M112" i="33"/>
  <c r="L112" i="33"/>
  <c r="K112" i="33"/>
  <c r="J112" i="33"/>
  <c r="I112" i="33"/>
  <c r="H112" i="33"/>
  <c r="G112" i="33"/>
  <c r="F112" i="33"/>
  <c r="E112" i="33"/>
  <c r="D112" i="33"/>
  <c r="C112" i="33"/>
  <c r="B112" i="33"/>
  <c r="P111" i="33"/>
  <c r="O111" i="33"/>
  <c r="N111" i="33"/>
  <c r="M111" i="33"/>
  <c r="L111" i="33"/>
  <c r="K111" i="33"/>
  <c r="J111" i="33"/>
  <c r="I111" i="33"/>
  <c r="H111" i="33"/>
  <c r="G111" i="33"/>
  <c r="F111" i="33"/>
  <c r="E111" i="33"/>
  <c r="D111" i="33"/>
  <c r="C111" i="33"/>
  <c r="B111" i="33"/>
  <c r="P110" i="33"/>
  <c r="O110" i="33"/>
  <c r="N110" i="33"/>
  <c r="M110" i="33"/>
  <c r="L110" i="33"/>
  <c r="K110" i="33"/>
  <c r="J110" i="33"/>
  <c r="I110" i="33"/>
  <c r="H110" i="33"/>
  <c r="G110" i="33"/>
  <c r="F110" i="33"/>
  <c r="E110" i="33"/>
  <c r="D110" i="33"/>
  <c r="C110" i="33"/>
  <c r="B110" i="33"/>
  <c r="P109" i="33"/>
  <c r="O109" i="33"/>
  <c r="N109" i="33"/>
  <c r="M109" i="33"/>
  <c r="L109" i="33"/>
  <c r="K109" i="33"/>
  <c r="J109" i="33"/>
  <c r="I109" i="33"/>
  <c r="H109" i="33"/>
  <c r="G109" i="33"/>
  <c r="F109" i="33"/>
  <c r="E109" i="33"/>
  <c r="D109" i="33"/>
  <c r="C109" i="33"/>
  <c r="B109" i="33"/>
  <c r="P108" i="33"/>
  <c r="O108" i="33"/>
  <c r="N108" i="33"/>
  <c r="M108" i="33"/>
  <c r="L108" i="33"/>
  <c r="K108" i="33"/>
  <c r="J108" i="33"/>
  <c r="I108" i="33"/>
  <c r="H108" i="33"/>
  <c r="G108" i="33"/>
  <c r="F108" i="33"/>
  <c r="E108" i="33"/>
  <c r="D108" i="33"/>
  <c r="C108" i="33"/>
  <c r="B108" i="33"/>
  <c r="P107" i="33"/>
  <c r="O107" i="33"/>
  <c r="N107" i="33"/>
  <c r="M107" i="33"/>
  <c r="L107" i="33"/>
  <c r="K107" i="33"/>
  <c r="J107" i="33"/>
  <c r="I107" i="33"/>
  <c r="H107" i="33"/>
  <c r="G107" i="33"/>
  <c r="F107" i="33"/>
  <c r="E107" i="33"/>
  <c r="D107" i="33"/>
  <c r="C107" i="33"/>
  <c r="B107" i="33"/>
  <c r="P106" i="33"/>
  <c r="O106" i="33"/>
  <c r="N106" i="33"/>
  <c r="M106" i="33"/>
  <c r="L106" i="33"/>
  <c r="K106" i="33"/>
  <c r="J106" i="33"/>
  <c r="I106" i="33"/>
  <c r="H106" i="33"/>
  <c r="G106" i="33"/>
  <c r="F106" i="33"/>
  <c r="E106" i="33"/>
  <c r="D106" i="33"/>
  <c r="C106" i="33"/>
  <c r="B106" i="33"/>
  <c r="P105" i="33"/>
  <c r="O105" i="33"/>
  <c r="N105" i="33"/>
  <c r="M105" i="33"/>
  <c r="L105" i="33"/>
  <c r="K105" i="33"/>
  <c r="J105" i="33"/>
  <c r="I105" i="33"/>
  <c r="H105" i="33"/>
  <c r="G105" i="33"/>
  <c r="F105" i="33"/>
  <c r="E105" i="33"/>
  <c r="D105" i="33"/>
  <c r="C105" i="33"/>
  <c r="B105" i="33"/>
  <c r="P104" i="33"/>
  <c r="O104" i="33"/>
  <c r="N104" i="33"/>
  <c r="M104" i="33"/>
  <c r="L104" i="33"/>
  <c r="K104" i="33"/>
  <c r="J104" i="33"/>
  <c r="I104" i="33"/>
  <c r="H104" i="33"/>
  <c r="G104" i="33"/>
  <c r="F104" i="33"/>
  <c r="E104" i="33"/>
  <c r="D104" i="33"/>
  <c r="C104" i="33"/>
  <c r="B104" i="33"/>
  <c r="P103" i="33"/>
  <c r="O103" i="33"/>
  <c r="N103" i="33"/>
  <c r="M103" i="33"/>
  <c r="L103" i="33"/>
  <c r="K103" i="33"/>
  <c r="J103" i="33"/>
  <c r="I103" i="33"/>
  <c r="H103" i="33"/>
  <c r="G103" i="33"/>
  <c r="F103" i="33"/>
  <c r="E103" i="33"/>
  <c r="D103" i="33"/>
  <c r="C103" i="33"/>
  <c r="B103" i="33"/>
  <c r="P102" i="33"/>
  <c r="O102" i="33"/>
  <c r="N102" i="33"/>
  <c r="M102" i="33"/>
  <c r="L102" i="33"/>
  <c r="K102" i="33"/>
  <c r="J102" i="33"/>
  <c r="I102" i="33"/>
  <c r="H102" i="33"/>
  <c r="G102" i="33"/>
  <c r="F102" i="33"/>
  <c r="E102" i="33"/>
  <c r="D102" i="33"/>
  <c r="C102" i="33"/>
  <c r="B102" i="33"/>
  <c r="P101" i="33"/>
  <c r="O101" i="33"/>
  <c r="N101" i="33"/>
  <c r="M101" i="33"/>
  <c r="L101" i="33"/>
  <c r="K101" i="33"/>
  <c r="J101" i="33"/>
  <c r="I101" i="33"/>
  <c r="H101" i="33"/>
  <c r="G101" i="33"/>
  <c r="F101" i="33"/>
  <c r="E101" i="33"/>
  <c r="D101" i="33"/>
  <c r="C101" i="33"/>
  <c r="B101" i="33"/>
  <c r="P100" i="33"/>
  <c r="O100" i="33"/>
  <c r="N100" i="33"/>
  <c r="M100" i="33"/>
  <c r="L100" i="33"/>
  <c r="K100" i="33"/>
  <c r="J100" i="33"/>
  <c r="I100" i="33"/>
  <c r="H100" i="33"/>
  <c r="G100" i="33"/>
  <c r="F100" i="33"/>
  <c r="E100" i="33"/>
  <c r="D100" i="33"/>
  <c r="C100" i="33"/>
  <c r="B100" i="33"/>
  <c r="P99" i="33"/>
  <c r="O99" i="33"/>
  <c r="N99" i="33"/>
  <c r="M99" i="33"/>
  <c r="L99" i="33"/>
  <c r="K99" i="33"/>
  <c r="J99" i="33"/>
  <c r="I99" i="33"/>
  <c r="H99" i="33"/>
  <c r="G99" i="33"/>
  <c r="F99" i="33"/>
  <c r="E99" i="33"/>
  <c r="D99" i="33"/>
  <c r="C99" i="33"/>
  <c r="B99" i="33"/>
  <c r="P98" i="33"/>
  <c r="O98" i="33"/>
  <c r="N98" i="33"/>
  <c r="M98" i="33"/>
  <c r="L98" i="33"/>
  <c r="K98" i="33"/>
  <c r="J98" i="33"/>
  <c r="I98" i="33"/>
  <c r="H98" i="33"/>
  <c r="G98" i="33"/>
  <c r="F98" i="33"/>
  <c r="E98" i="33"/>
  <c r="D98" i="33"/>
  <c r="C98" i="33"/>
  <c r="B98" i="33"/>
  <c r="P97" i="33"/>
  <c r="O97" i="33"/>
  <c r="N97" i="33"/>
  <c r="M97" i="33"/>
  <c r="L97" i="33"/>
  <c r="K97" i="33"/>
  <c r="J97" i="33"/>
  <c r="I97" i="33"/>
  <c r="H97" i="33"/>
  <c r="G97" i="33"/>
  <c r="F97" i="33"/>
  <c r="E97" i="33"/>
  <c r="D97" i="33"/>
  <c r="C97" i="33"/>
  <c r="B97" i="33"/>
  <c r="P96" i="33"/>
  <c r="O96" i="33"/>
  <c r="N96" i="33"/>
  <c r="M96" i="33"/>
  <c r="L96" i="33"/>
  <c r="K96" i="33"/>
  <c r="J96" i="33"/>
  <c r="I96" i="33"/>
  <c r="H96" i="33"/>
  <c r="G96" i="33"/>
  <c r="F96" i="33"/>
  <c r="E96" i="33"/>
  <c r="D96" i="33"/>
  <c r="C96" i="33"/>
  <c r="B96" i="33"/>
  <c r="P95" i="33"/>
  <c r="O95" i="33"/>
  <c r="N95" i="33"/>
  <c r="M95" i="33"/>
  <c r="L95" i="33"/>
  <c r="K95" i="33"/>
  <c r="J95" i="33"/>
  <c r="I95" i="33"/>
  <c r="H95" i="33"/>
  <c r="G95" i="33"/>
  <c r="F95" i="33"/>
  <c r="E95" i="33"/>
  <c r="D95" i="33"/>
  <c r="C95" i="33"/>
  <c r="B95" i="33"/>
  <c r="P94" i="33"/>
  <c r="O94" i="33"/>
  <c r="N94" i="33"/>
  <c r="M94" i="33"/>
  <c r="L94" i="33"/>
  <c r="K94" i="33"/>
  <c r="J94" i="33"/>
  <c r="I94" i="33"/>
  <c r="H94" i="33"/>
  <c r="G94" i="33"/>
  <c r="F94" i="33"/>
  <c r="E94" i="33"/>
  <c r="D94" i="33"/>
  <c r="C94" i="33"/>
  <c r="B94" i="33"/>
  <c r="P93" i="33"/>
  <c r="O93" i="33"/>
  <c r="N93" i="33"/>
  <c r="M93" i="33"/>
  <c r="L93" i="33"/>
  <c r="K93" i="33"/>
  <c r="J93" i="33"/>
  <c r="I93" i="33"/>
  <c r="H93" i="33"/>
  <c r="G93" i="33"/>
  <c r="F93" i="33"/>
  <c r="E93" i="33"/>
  <c r="D93" i="33"/>
  <c r="C93" i="33"/>
  <c r="B93" i="33"/>
  <c r="P92" i="33"/>
  <c r="O92" i="33"/>
  <c r="N92" i="33"/>
  <c r="M92" i="33"/>
  <c r="L92" i="33"/>
  <c r="K92" i="33"/>
  <c r="J92" i="33"/>
  <c r="I92" i="33"/>
  <c r="H92" i="33"/>
  <c r="G92" i="33"/>
  <c r="F92" i="33"/>
  <c r="E92" i="33"/>
  <c r="D92" i="33"/>
  <c r="C92" i="33"/>
  <c r="B92" i="33"/>
  <c r="P91" i="33"/>
  <c r="O91" i="33"/>
  <c r="N91" i="33"/>
  <c r="M91" i="33"/>
  <c r="L91" i="33"/>
  <c r="K91" i="33"/>
  <c r="J91" i="33"/>
  <c r="I91" i="33"/>
  <c r="H91" i="33"/>
  <c r="G91" i="33"/>
  <c r="F91" i="33"/>
  <c r="E91" i="33"/>
  <c r="D91" i="33"/>
  <c r="C91" i="33"/>
  <c r="B91" i="33"/>
  <c r="P90" i="33"/>
  <c r="O90" i="33"/>
  <c r="N90" i="33"/>
  <c r="M90" i="33"/>
  <c r="L90" i="33"/>
  <c r="K90" i="33"/>
  <c r="J90" i="33"/>
  <c r="I90" i="33"/>
  <c r="H90" i="33"/>
  <c r="G90" i="33"/>
  <c r="F90" i="33"/>
  <c r="E90" i="33"/>
  <c r="D90" i="33"/>
  <c r="C90" i="33"/>
  <c r="B90" i="33"/>
  <c r="P89" i="33"/>
  <c r="O89" i="33"/>
  <c r="N89" i="33"/>
  <c r="M89" i="33"/>
  <c r="L89" i="33"/>
  <c r="K89" i="33"/>
  <c r="J89" i="33"/>
  <c r="I89" i="33"/>
  <c r="H89" i="33"/>
  <c r="G89" i="33"/>
  <c r="F89" i="33"/>
  <c r="E89" i="33"/>
  <c r="D89" i="33"/>
  <c r="C89" i="33"/>
  <c r="B89" i="33"/>
  <c r="P88" i="33"/>
  <c r="O88" i="33"/>
  <c r="N88" i="33"/>
  <c r="M88" i="33"/>
  <c r="L88" i="33"/>
  <c r="K88" i="33"/>
  <c r="J88" i="33"/>
  <c r="I88" i="33"/>
  <c r="H88" i="33"/>
  <c r="G88" i="33"/>
  <c r="F88" i="33"/>
  <c r="E88" i="33"/>
  <c r="D88" i="33"/>
  <c r="C88" i="33"/>
  <c r="B88" i="33"/>
  <c r="P87" i="33"/>
  <c r="O87" i="33"/>
  <c r="N87" i="33"/>
  <c r="M87" i="33"/>
  <c r="L87" i="33"/>
  <c r="K87" i="33"/>
  <c r="J87" i="33"/>
  <c r="I87" i="33"/>
  <c r="H87" i="33"/>
  <c r="G87" i="33"/>
  <c r="F87" i="33"/>
  <c r="E87" i="33"/>
  <c r="D87" i="33"/>
  <c r="C87" i="33"/>
  <c r="B87" i="33"/>
  <c r="P86" i="33"/>
  <c r="O86" i="33"/>
  <c r="N86" i="33"/>
  <c r="M86" i="33"/>
  <c r="L86" i="33"/>
  <c r="K86" i="33"/>
  <c r="J86" i="33"/>
  <c r="I86" i="33"/>
  <c r="H86" i="33"/>
  <c r="G86" i="33"/>
  <c r="F86" i="33"/>
  <c r="E86" i="33"/>
  <c r="D86" i="33"/>
  <c r="C86" i="33"/>
  <c r="B86" i="33"/>
  <c r="P85" i="33"/>
  <c r="O85" i="33"/>
  <c r="N85" i="33"/>
  <c r="M85" i="33"/>
  <c r="L85" i="33"/>
  <c r="K85" i="33"/>
  <c r="J85" i="33"/>
  <c r="I85" i="33"/>
  <c r="H85" i="33"/>
  <c r="G85" i="33"/>
  <c r="F85" i="33"/>
  <c r="E85" i="33"/>
  <c r="D85" i="33"/>
  <c r="C85" i="33"/>
  <c r="B85" i="33"/>
  <c r="P84" i="33"/>
  <c r="O84" i="33"/>
  <c r="N84" i="33"/>
  <c r="M84" i="33"/>
  <c r="L84" i="33"/>
  <c r="K84" i="33"/>
  <c r="J84" i="33"/>
  <c r="I84" i="33"/>
  <c r="H84" i="33"/>
  <c r="G84" i="33"/>
  <c r="F84" i="33"/>
  <c r="E84" i="33"/>
  <c r="D84" i="33"/>
  <c r="C84" i="33"/>
  <c r="B84" i="33"/>
  <c r="P83" i="33"/>
  <c r="O83" i="33"/>
  <c r="N83" i="33"/>
  <c r="M83" i="33"/>
  <c r="L83" i="33"/>
  <c r="K83" i="33"/>
  <c r="J83" i="33"/>
  <c r="I83" i="33"/>
  <c r="H83" i="33"/>
  <c r="G83" i="33"/>
  <c r="F83" i="33"/>
  <c r="E83" i="33"/>
  <c r="D83" i="33"/>
  <c r="C83" i="33"/>
  <c r="B83" i="33"/>
  <c r="P82" i="33"/>
  <c r="O82" i="33"/>
  <c r="N82" i="33"/>
  <c r="M82" i="33"/>
  <c r="L82" i="33"/>
  <c r="K82" i="33"/>
  <c r="J82" i="33"/>
  <c r="I82" i="33"/>
  <c r="H82" i="33"/>
  <c r="G82" i="33"/>
  <c r="F82" i="33"/>
  <c r="E82" i="33"/>
  <c r="D82" i="33"/>
  <c r="C82" i="33"/>
  <c r="B82" i="33"/>
  <c r="P81" i="33"/>
  <c r="O81" i="33"/>
  <c r="N81" i="33"/>
  <c r="M81" i="33"/>
  <c r="L81" i="33"/>
  <c r="K81" i="33"/>
  <c r="J81" i="33"/>
  <c r="I81" i="33"/>
  <c r="H81" i="33"/>
  <c r="G81" i="33"/>
  <c r="F81" i="33"/>
  <c r="E81" i="33"/>
  <c r="D81" i="33"/>
  <c r="C81" i="33"/>
  <c r="B81" i="33"/>
  <c r="P80" i="33"/>
  <c r="O80" i="33"/>
  <c r="N80" i="33"/>
  <c r="M80" i="33"/>
  <c r="L80" i="33"/>
  <c r="K80" i="33"/>
  <c r="J80" i="33"/>
  <c r="I80" i="33"/>
  <c r="H80" i="33"/>
  <c r="G80" i="33"/>
  <c r="F80" i="33"/>
  <c r="E80" i="33"/>
  <c r="D80" i="33"/>
  <c r="C80" i="33"/>
  <c r="B80" i="33"/>
  <c r="P79" i="33"/>
  <c r="O79" i="33"/>
  <c r="N79" i="33"/>
  <c r="M79" i="33"/>
  <c r="L79" i="33"/>
  <c r="K79" i="33"/>
  <c r="J79" i="33"/>
  <c r="I79" i="33"/>
  <c r="H79" i="33"/>
  <c r="G79" i="33"/>
  <c r="F79" i="33"/>
  <c r="E79" i="33"/>
  <c r="D79" i="33"/>
  <c r="C79" i="33"/>
  <c r="B79" i="33"/>
  <c r="P78" i="33"/>
  <c r="O78" i="33"/>
  <c r="N78" i="33"/>
  <c r="M78" i="33"/>
  <c r="L78" i="33"/>
  <c r="K78" i="33"/>
  <c r="J78" i="33"/>
  <c r="I78" i="33"/>
  <c r="H78" i="33"/>
  <c r="G78" i="33"/>
  <c r="F78" i="33"/>
  <c r="E78" i="33"/>
  <c r="D78" i="33"/>
  <c r="C78" i="33"/>
  <c r="B78" i="33"/>
  <c r="P77" i="33"/>
  <c r="O77" i="33"/>
  <c r="N77" i="33"/>
  <c r="M77" i="33"/>
  <c r="L77" i="33"/>
  <c r="K77" i="33"/>
  <c r="J77" i="33"/>
  <c r="I77" i="33"/>
  <c r="H77" i="33"/>
  <c r="G77" i="33"/>
  <c r="F77" i="33"/>
  <c r="E77" i="33"/>
  <c r="D77" i="33"/>
  <c r="C77" i="33"/>
  <c r="B77" i="33"/>
  <c r="P76" i="33"/>
  <c r="O76" i="33"/>
  <c r="N76" i="33"/>
  <c r="M76" i="33"/>
  <c r="L76" i="33"/>
  <c r="K76" i="33"/>
  <c r="J76" i="33"/>
  <c r="I76" i="33"/>
  <c r="H76" i="33"/>
  <c r="G76" i="33"/>
  <c r="F76" i="33"/>
  <c r="E76" i="33"/>
  <c r="D76" i="33"/>
  <c r="C76" i="33"/>
  <c r="B76" i="33"/>
  <c r="P75" i="33"/>
  <c r="O75" i="33"/>
  <c r="N75" i="33"/>
  <c r="M75" i="33"/>
  <c r="L75" i="33"/>
  <c r="K75" i="33"/>
  <c r="J75" i="33"/>
  <c r="I75" i="33"/>
  <c r="H75" i="33"/>
  <c r="G75" i="33"/>
  <c r="F75" i="33"/>
  <c r="E75" i="33"/>
  <c r="D75" i="33"/>
  <c r="C75" i="33"/>
  <c r="B75" i="33"/>
  <c r="P74" i="33"/>
  <c r="O74" i="33"/>
  <c r="N74" i="33"/>
  <c r="M74" i="33"/>
  <c r="L74" i="33"/>
  <c r="K74" i="33"/>
  <c r="J74" i="33"/>
  <c r="I74" i="33"/>
  <c r="H74" i="33"/>
  <c r="G74" i="33"/>
  <c r="F74" i="33"/>
  <c r="E74" i="33"/>
  <c r="D74" i="33"/>
  <c r="C74" i="33"/>
  <c r="B74" i="33"/>
  <c r="P73" i="33"/>
  <c r="O73" i="33"/>
  <c r="N73" i="33"/>
  <c r="M73" i="33"/>
  <c r="L73" i="33"/>
  <c r="K73" i="33"/>
  <c r="J73" i="33"/>
  <c r="I73" i="33"/>
  <c r="H73" i="33"/>
  <c r="G73" i="33"/>
  <c r="F73" i="33"/>
  <c r="E73" i="33"/>
  <c r="D73" i="33"/>
  <c r="C73" i="33"/>
  <c r="B73" i="33"/>
  <c r="P72" i="33"/>
  <c r="O72" i="33"/>
  <c r="N72" i="33"/>
  <c r="M72" i="33"/>
  <c r="L72" i="33"/>
  <c r="K72" i="33"/>
  <c r="J72" i="33"/>
  <c r="I72" i="33"/>
  <c r="H72" i="33"/>
  <c r="G72" i="33"/>
  <c r="F72" i="33"/>
  <c r="E72" i="33"/>
  <c r="D72" i="33"/>
  <c r="C72" i="33"/>
  <c r="B72" i="33"/>
  <c r="P71" i="33"/>
  <c r="O71" i="33"/>
  <c r="N71" i="33"/>
  <c r="M71" i="33"/>
  <c r="L71" i="33"/>
  <c r="K71" i="33"/>
  <c r="J71" i="33"/>
  <c r="I71" i="33"/>
  <c r="H71" i="33"/>
  <c r="G71" i="33"/>
  <c r="F71" i="33"/>
  <c r="E71" i="33"/>
  <c r="D71" i="33"/>
  <c r="C71" i="33"/>
  <c r="B71" i="33"/>
  <c r="P70" i="33"/>
  <c r="O70" i="33"/>
  <c r="N70" i="33"/>
  <c r="M70" i="33"/>
  <c r="L70" i="33"/>
  <c r="K70" i="33"/>
  <c r="J70" i="33"/>
  <c r="I70" i="33"/>
  <c r="H70" i="33"/>
  <c r="G70" i="33"/>
  <c r="F70" i="33"/>
  <c r="E70" i="33"/>
  <c r="D70" i="33"/>
  <c r="C70" i="33"/>
  <c r="B70" i="33"/>
  <c r="P69" i="33"/>
  <c r="O69" i="33"/>
  <c r="N69" i="33"/>
  <c r="M69" i="33"/>
  <c r="L69" i="33"/>
  <c r="K69" i="33"/>
  <c r="J69" i="33"/>
  <c r="I69" i="33"/>
  <c r="H69" i="33"/>
  <c r="G69" i="33"/>
  <c r="F69" i="33"/>
  <c r="E69" i="33"/>
  <c r="D69" i="33"/>
  <c r="C69" i="33"/>
  <c r="B69" i="33"/>
  <c r="P68" i="33"/>
  <c r="O68" i="33"/>
  <c r="N68" i="33"/>
  <c r="M68" i="33"/>
  <c r="L68" i="33"/>
  <c r="K68" i="33"/>
  <c r="J68" i="33"/>
  <c r="I68" i="33"/>
  <c r="H68" i="33"/>
  <c r="G68" i="33"/>
  <c r="F68" i="33"/>
  <c r="E68" i="33"/>
  <c r="D68" i="33"/>
  <c r="C68" i="33"/>
  <c r="B68" i="33"/>
  <c r="P67" i="33"/>
  <c r="O67" i="33"/>
  <c r="N67" i="33"/>
  <c r="M67" i="33"/>
  <c r="L67" i="33"/>
  <c r="K67" i="33"/>
  <c r="J67" i="33"/>
  <c r="I67" i="33"/>
  <c r="H67" i="33"/>
  <c r="G67" i="33"/>
  <c r="F67" i="33"/>
  <c r="E67" i="33"/>
  <c r="D67" i="33"/>
  <c r="C67" i="33"/>
  <c r="B67" i="33"/>
  <c r="P66" i="33"/>
  <c r="O66" i="33"/>
  <c r="N66" i="33"/>
  <c r="M66" i="33"/>
  <c r="L66" i="33"/>
  <c r="K66" i="33"/>
  <c r="J66" i="33"/>
  <c r="I66" i="33"/>
  <c r="H66" i="33"/>
  <c r="G66" i="33"/>
  <c r="F66" i="33"/>
  <c r="E66" i="33"/>
  <c r="D66" i="33"/>
  <c r="C66" i="33"/>
  <c r="B66" i="33"/>
  <c r="P65" i="33"/>
  <c r="O65" i="33"/>
  <c r="N65" i="33"/>
  <c r="M65" i="33"/>
  <c r="L65" i="33"/>
  <c r="K65" i="33"/>
  <c r="J65" i="33"/>
  <c r="I65" i="33"/>
  <c r="H65" i="33"/>
  <c r="G65" i="33"/>
  <c r="F65" i="33"/>
  <c r="E65" i="33"/>
  <c r="D65" i="33"/>
  <c r="C65" i="33"/>
  <c r="B65" i="33"/>
  <c r="P64" i="33"/>
  <c r="O64" i="33"/>
  <c r="N64" i="33"/>
  <c r="M64" i="33"/>
  <c r="L64" i="33"/>
  <c r="K64" i="33"/>
  <c r="J64" i="33"/>
  <c r="I64" i="33"/>
  <c r="H64" i="33"/>
  <c r="G64" i="33"/>
  <c r="F64" i="33"/>
  <c r="E64" i="33"/>
  <c r="D64" i="33"/>
  <c r="C64" i="33"/>
  <c r="B64" i="33"/>
  <c r="P63" i="33"/>
  <c r="O63" i="33"/>
  <c r="N63" i="33"/>
  <c r="M63" i="33"/>
  <c r="L63" i="33"/>
  <c r="K63" i="33"/>
  <c r="J63" i="33"/>
  <c r="I63" i="33"/>
  <c r="H63" i="33"/>
  <c r="G63" i="33"/>
  <c r="F63" i="33"/>
  <c r="E63" i="33"/>
  <c r="D63" i="33"/>
  <c r="C63" i="33"/>
  <c r="B63" i="33"/>
  <c r="P62" i="33"/>
  <c r="O62" i="33"/>
  <c r="N62" i="33"/>
  <c r="M62" i="33"/>
  <c r="L62" i="33"/>
  <c r="K62" i="33"/>
  <c r="J62" i="33"/>
  <c r="I62" i="33"/>
  <c r="H62" i="33"/>
  <c r="G62" i="33"/>
  <c r="F62" i="33"/>
  <c r="E62" i="33"/>
  <c r="D62" i="33"/>
  <c r="C62" i="33"/>
  <c r="B62" i="33"/>
  <c r="P61" i="33"/>
  <c r="O61" i="33"/>
  <c r="N61" i="33"/>
  <c r="M61" i="33"/>
  <c r="L61" i="33"/>
  <c r="K61" i="33"/>
  <c r="J61" i="33"/>
  <c r="I61" i="33"/>
  <c r="H61" i="33"/>
  <c r="G61" i="33"/>
  <c r="F61" i="33"/>
  <c r="E61" i="33"/>
  <c r="D61" i="33"/>
  <c r="C61" i="33"/>
  <c r="B61" i="33"/>
  <c r="P60" i="33"/>
  <c r="O60" i="33"/>
  <c r="N60" i="33"/>
  <c r="M60" i="33"/>
  <c r="L60" i="33"/>
  <c r="K60" i="33"/>
  <c r="J60" i="33"/>
  <c r="I60" i="33"/>
  <c r="H60" i="33"/>
  <c r="G60" i="33"/>
  <c r="F60" i="33"/>
  <c r="E60" i="33"/>
  <c r="D60" i="33"/>
  <c r="C60" i="33"/>
  <c r="B60" i="33"/>
  <c r="P59" i="33"/>
  <c r="O59" i="33"/>
  <c r="N59" i="33"/>
  <c r="M59" i="33"/>
  <c r="L59" i="33"/>
  <c r="K59" i="33"/>
  <c r="J59" i="33"/>
  <c r="I59" i="33"/>
  <c r="H59" i="33"/>
  <c r="G59" i="33"/>
  <c r="F59" i="33"/>
  <c r="E59" i="33"/>
  <c r="D59" i="33"/>
  <c r="C59" i="33"/>
  <c r="B59" i="33"/>
  <c r="P58" i="33"/>
  <c r="O58" i="33"/>
  <c r="N58" i="33"/>
  <c r="M58" i="33"/>
  <c r="L58" i="33"/>
  <c r="K58" i="33"/>
  <c r="J58" i="33"/>
  <c r="I58" i="33"/>
  <c r="H58" i="33"/>
  <c r="G58" i="33"/>
  <c r="F58" i="33"/>
  <c r="E58" i="33"/>
  <c r="D58" i="33"/>
  <c r="C58" i="33"/>
  <c r="B58" i="33"/>
  <c r="P57" i="33"/>
  <c r="O57" i="33"/>
  <c r="N57" i="33"/>
  <c r="M57" i="33"/>
  <c r="L57" i="33"/>
  <c r="K57" i="33"/>
  <c r="J57" i="33"/>
  <c r="I57" i="33"/>
  <c r="H57" i="33"/>
  <c r="G57" i="33"/>
  <c r="F57" i="33"/>
  <c r="E57" i="33"/>
  <c r="D57" i="33"/>
  <c r="C57" i="33"/>
  <c r="B57" i="33"/>
  <c r="P56" i="33"/>
  <c r="O56" i="33"/>
  <c r="N56" i="33"/>
  <c r="M56" i="33"/>
  <c r="L56" i="33"/>
  <c r="K56" i="33"/>
  <c r="J56" i="33"/>
  <c r="I56" i="33"/>
  <c r="H56" i="33"/>
  <c r="G56" i="33"/>
  <c r="F56" i="33"/>
  <c r="E56" i="33"/>
  <c r="D56" i="33"/>
  <c r="C56" i="33"/>
  <c r="B56" i="33"/>
  <c r="P55" i="33"/>
  <c r="O55" i="33"/>
  <c r="N55" i="33"/>
  <c r="M55" i="33"/>
  <c r="L55" i="33"/>
  <c r="K55" i="33"/>
  <c r="J55" i="33"/>
  <c r="I55" i="33"/>
  <c r="H55" i="33"/>
  <c r="G55" i="33"/>
  <c r="F55" i="33"/>
  <c r="E55" i="33"/>
  <c r="D55" i="33"/>
  <c r="C55" i="33"/>
  <c r="B55" i="33"/>
  <c r="P54" i="33"/>
  <c r="O54" i="33"/>
  <c r="N54" i="33"/>
  <c r="M54" i="33"/>
  <c r="L54" i="33"/>
  <c r="K54" i="33"/>
  <c r="J54" i="33"/>
  <c r="I54" i="33"/>
  <c r="H54" i="33"/>
  <c r="G54" i="33"/>
  <c r="F54" i="33"/>
  <c r="E54" i="33"/>
  <c r="D54" i="33"/>
  <c r="C54" i="33"/>
  <c r="B54" i="33"/>
  <c r="P53" i="33"/>
  <c r="O53" i="33"/>
  <c r="N53" i="33"/>
  <c r="M53" i="33"/>
  <c r="L53" i="33"/>
  <c r="K53" i="33"/>
  <c r="J53" i="33"/>
  <c r="I53" i="33"/>
  <c r="H53" i="33"/>
  <c r="G53" i="33"/>
  <c r="F53" i="33"/>
  <c r="E53" i="33"/>
  <c r="D53" i="33"/>
  <c r="C53" i="33"/>
  <c r="B53" i="33"/>
  <c r="P52" i="33"/>
  <c r="O52" i="33"/>
  <c r="N52" i="33"/>
  <c r="M52" i="33"/>
  <c r="L52" i="33"/>
  <c r="K52" i="33"/>
  <c r="J52" i="33"/>
  <c r="I52" i="33"/>
  <c r="H52" i="33"/>
  <c r="G52" i="33"/>
  <c r="F52" i="33"/>
  <c r="E52" i="33"/>
  <c r="D52" i="33"/>
  <c r="C52" i="33"/>
  <c r="B52" i="33"/>
  <c r="P51" i="33"/>
  <c r="O51" i="33"/>
  <c r="N51" i="33"/>
  <c r="M51" i="33"/>
  <c r="L51" i="33"/>
  <c r="K51" i="33"/>
  <c r="J51" i="33"/>
  <c r="I51" i="33"/>
  <c r="H51" i="33"/>
  <c r="G51" i="33"/>
  <c r="F51" i="33"/>
  <c r="E51" i="33"/>
  <c r="D51" i="33"/>
  <c r="C51" i="33"/>
  <c r="B51" i="33"/>
  <c r="P50" i="33"/>
  <c r="O50" i="33"/>
  <c r="N50" i="33"/>
  <c r="M50" i="33"/>
  <c r="L50" i="33"/>
  <c r="K50" i="33"/>
  <c r="J50" i="33"/>
  <c r="I50" i="33"/>
  <c r="H50" i="33"/>
  <c r="G50" i="33"/>
  <c r="F50" i="33"/>
  <c r="E50" i="33"/>
  <c r="D50" i="33"/>
  <c r="C50" i="33"/>
  <c r="B50" i="33"/>
  <c r="P49" i="33"/>
  <c r="O49" i="33"/>
  <c r="N49" i="33"/>
  <c r="M49" i="33"/>
  <c r="L49" i="33"/>
  <c r="K49" i="33"/>
  <c r="J49" i="33"/>
  <c r="I49" i="33"/>
  <c r="H49" i="33"/>
  <c r="G49" i="33"/>
  <c r="F49" i="33"/>
  <c r="E49" i="33"/>
  <c r="D49" i="33"/>
  <c r="C49" i="33"/>
  <c r="B49" i="33"/>
  <c r="P48" i="33"/>
  <c r="O48" i="33"/>
  <c r="N48" i="33"/>
  <c r="M48" i="33"/>
  <c r="L48" i="33"/>
  <c r="K48" i="33"/>
  <c r="J48" i="33"/>
  <c r="I48" i="33"/>
  <c r="H48" i="33"/>
  <c r="G48" i="33"/>
  <c r="F48" i="33"/>
  <c r="E48" i="33"/>
  <c r="D48" i="33"/>
  <c r="C48" i="33"/>
  <c r="B48" i="33"/>
  <c r="P47" i="33"/>
  <c r="O47" i="33"/>
  <c r="N47" i="33"/>
  <c r="M47" i="33"/>
  <c r="L47" i="33"/>
  <c r="K47" i="33"/>
  <c r="J47" i="33"/>
  <c r="I47" i="33"/>
  <c r="H47" i="33"/>
  <c r="G47" i="33"/>
  <c r="F47" i="33"/>
  <c r="E47" i="33"/>
  <c r="D47" i="33"/>
  <c r="C47" i="33"/>
  <c r="B47" i="33"/>
  <c r="P46" i="33"/>
  <c r="O46" i="33"/>
  <c r="N46" i="33"/>
  <c r="M46" i="33"/>
  <c r="L46" i="33"/>
  <c r="K46" i="33"/>
  <c r="J46" i="33"/>
  <c r="I46" i="33"/>
  <c r="H46" i="33"/>
  <c r="G46" i="33"/>
  <c r="F46" i="33"/>
  <c r="E46" i="33"/>
  <c r="D46" i="33"/>
  <c r="C46" i="33"/>
  <c r="B46" i="33"/>
  <c r="P45" i="33"/>
  <c r="O45" i="33"/>
  <c r="N45" i="33"/>
  <c r="M45" i="33"/>
  <c r="L45" i="33"/>
  <c r="K45" i="33"/>
  <c r="J45" i="33"/>
  <c r="I45" i="33"/>
  <c r="H45" i="33"/>
  <c r="G45" i="33"/>
  <c r="F45" i="33"/>
  <c r="E45" i="33"/>
  <c r="D45" i="33"/>
  <c r="C45" i="33"/>
  <c r="B45" i="33"/>
  <c r="P44" i="33"/>
  <c r="O44" i="33"/>
  <c r="N44" i="33"/>
  <c r="M44" i="33"/>
  <c r="L44" i="33"/>
  <c r="K44" i="33"/>
  <c r="J44" i="33"/>
  <c r="I44" i="33"/>
  <c r="H44" i="33"/>
  <c r="G44" i="33"/>
  <c r="F44" i="33"/>
  <c r="E44" i="33"/>
  <c r="D44" i="33"/>
  <c r="C44" i="33"/>
  <c r="B44" i="33"/>
  <c r="P43" i="33"/>
  <c r="O43" i="33"/>
  <c r="N43" i="33"/>
  <c r="M43" i="33"/>
  <c r="L43" i="33"/>
  <c r="K43" i="33"/>
  <c r="J43" i="33"/>
  <c r="I43" i="33"/>
  <c r="H43" i="33"/>
  <c r="G43" i="33"/>
  <c r="F43" i="33"/>
  <c r="E43" i="33"/>
  <c r="D43" i="33"/>
  <c r="C43" i="33"/>
  <c r="B43" i="33"/>
  <c r="P42" i="33"/>
  <c r="O42" i="33"/>
  <c r="N42" i="33"/>
  <c r="M42" i="33"/>
  <c r="L42" i="33"/>
  <c r="K42" i="33"/>
  <c r="J42" i="33"/>
  <c r="I42" i="33"/>
  <c r="H42" i="33"/>
  <c r="G42" i="33"/>
  <c r="F42" i="33"/>
  <c r="E42" i="33"/>
  <c r="D42" i="33"/>
  <c r="C42" i="33"/>
  <c r="B42" i="33"/>
  <c r="P41" i="33"/>
  <c r="O41" i="33"/>
  <c r="N41" i="33"/>
  <c r="M41" i="33"/>
  <c r="L41" i="33"/>
  <c r="K41" i="33"/>
  <c r="J41" i="33"/>
  <c r="I41" i="33"/>
  <c r="H41" i="33"/>
  <c r="G41" i="33"/>
  <c r="F41" i="33"/>
  <c r="E41" i="33"/>
  <c r="D41" i="33"/>
  <c r="C41" i="33"/>
  <c r="B41" i="33"/>
  <c r="P40" i="33"/>
  <c r="O40" i="33"/>
  <c r="N40" i="33"/>
  <c r="M40" i="33"/>
  <c r="L40" i="33"/>
  <c r="K40" i="33"/>
  <c r="J40" i="33"/>
  <c r="I40" i="33"/>
  <c r="H40" i="33"/>
  <c r="G40" i="33"/>
  <c r="F40" i="33"/>
  <c r="E40" i="33"/>
  <c r="D40" i="33"/>
  <c r="C40" i="33"/>
  <c r="B40" i="33"/>
  <c r="P39" i="33"/>
  <c r="O39" i="33"/>
  <c r="N39" i="33"/>
  <c r="M39" i="33"/>
  <c r="L39" i="33"/>
  <c r="K39" i="33"/>
  <c r="J39" i="33"/>
  <c r="I39" i="33"/>
  <c r="H39" i="33"/>
  <c r="G39" i="33"/>
  <c r="F39" i="33"/>
  <c r="E39" i="33"/>
  <c r="D39" i="33"/>
  <c r="C39" i="33"/>
  <c r="B39" i="33"/>
  <c r="P38" i="33"/>
  <c r="O38" i="33"/>
  <c r="N38" i="33"/>
  <c r="M38" i="33"/>
  <c r="L38" i="33"/>
  <c r="K38" i="33"/>
  <c r="J38" i="33"/>
  <c r="I38" i="33"/>
  <c r="H38" i="33"/>
  <c r="G38" i="33"/>
  <c r="F38" i="33"/>
  <c r="E38" i="33"/>
  <c r="D38" i="33"/>
  <c r="C38" i="33"/>
  <c r="B38" i="33"/>
  <c r="P37" i="33"/>
  <c r="O37" i="33"/>
  <c r="N37" i="33"/>
  <c r="M37" i="33"/>
  <c r="L37" i="33"/>
  <c r="K37" i="33"/>
  <c r="J37" i="33"/>
  <c r="I37" i="33"/>
  <c r="H37" i="33"/>
  <c r="G37" i="33"/>
  <c r="F37" i="33"/>
  <c r="E37" i="33"/>
  <c r="D37" i="33"/>
  <c r="C37" i="33"/>
  <c r="B37" i="33"/>
  <c r="P36" i="33"/>
  <c r="O36" i="33"/>
  <c r="N36" i="33"/>
  <c r="M36" i="33"/>
  <c r="L36" i="33"/>
  <c r="K36" i="33"/>
  <c r="J36" i="33"/>
  <c r="I36" i="33"/>
  <c r="H36" i="33"/>
  <c r="G36" i="33"/>
  <c r="F36" i="33"/>
  <c r="E36" i="33"/>
  <c r="D36" i="33"/>
  <c r="C36" i="33"/>
  <c r="B36" i="33"/>
  <c r="P35" i="33"/>
  <c r="O35" i="33"/>
  <c r="N35" i="33"/>
  <c r="M35" i="33"/>
  <c r="L35" i="33"/>
  <c r="K35" i="33"/>
  <c r="J35" i="33"/>
  <c r="I35" i="33"/>
  <c r="H35" i="33"/>
  <c r="G35" i="33"/>
  <c r="F35" i="33"/>
  <c r="E35" i="33"/>
  <c r="D35" i="33"/>
  <c r="C35" i="33"/>
  <c r="B35" i="33"/>
  <c r="P34" i="33"/>
  <c r="O34" i="33"/>
  <c r="N34" i="33"/>
  <c r="M34" i="33"/>
  <c r="L34" i="33"/>
  <c r="K34" i="33"/>
  <c r="J34" i="33"/>
  <c r="I34" i="33"/>
  <c r="H34" i="33"/>
  <c r="G34" i="33"/>
  <c r="F34" i="33"/>
  <c r="E34" i="33"/>
  <c r="D34" i="33"/>
  <c r="C34" i="33"/>
  <c r="B34" i="33"/>
  <c r="P33" i="33"/>
  <c r="O33" i="33"/>
  <c r="N33" i="33"/>
  <c r="M33" i="33"/>
  <c r="L33" i="33"/>
  <c r="K33" i="33"/>
  <c r="J33" i="33"/>
  <c r="I33" i="33"/>
  <c r="H33" i="33"/>
  <c r="G33" i="33"/>
  <c r="F33" i="33"/>
  <c r="E33" i="33"/>
  <c r="D33" i="33"/>
  <c r="C33" i="33"/>
  <c r="B33" i="33"/>
  <c r="P32" i="33"/>
  <c r="O32" i="33"/>
  <c r="N32" i="33"/>
  <c r="M32" i="33"/>
  <c r="L32" i="33"/>
  <c r="K32" i="33"/>
  <c r="J32" i="33"/>
  <c r="I32" i="33"/>
  <c r="H32" i="33"/>
  <c r="G32" i="33"/>
  <c r="F32" i="33"/>
  <c r="E32" i="33"/>
  <c r="D32" i="33"/>
  <c r="C32" i="33"/>
  <c r="B32" i="33"/>
  <c r="P31" i="33"/>
  <c r="O31" i="33"/>
  <c r="N31" i="33"/>
  <c r="M31" i="33"/>
  <c r="L31" i="33"/>
  <c r="K31" i="33"/>
  <c r="J31" i="33"/>
  <c r="I31" i="33"/>
  <c r="H31" i="33"/>
  <c r="G31" i="33"/>
  <c r="F31" i="33"/>
  <c r="E31" i="33"/>
  <c r="D31" i="33"/>
  <c r="C31" i="33"/>
  <c r="B31" i="33"/>
  <c r="P30" i="33"/>
  <c r="O30" i="33"/>
  <c r="N30" i="33"/>
  <c r="M30" i="33"/>
  <c r="L30" i="33"/>
  <c r="K30" i="33"/>
  <c r="J30" i="33"/>
  <c r="I30" i="33"/>
  <c r="H30" i="33"/>
  <c r="G30" i="33"/>
  <c r="F30" i="33"/>
  <c r="E30" i="33"/>
  <c r="D30" i="33"/>
  <c r="C30" i="33"/>
  <c r="B30" i="33"/>
  <c r="P29" i="33"/>
  <c r="O29" i="33"/>
  <c r="N29" i="33"/>
  <c r="M29" i="33"/>
  <c r="L29" i="33"/>
  <c r="K29" i="33"/>
  <c r="J29" i="33"/>
  <c r="I29" i="33"/>
  <c r="H29" i="33"/>
  <c r="G29" i="33"/>
  <c r="F29" i="33"/>
  <c r="E29" i="33"/>
  <c r="D29" i="33"/>
  <c r="C29" i="33"/>
  <c r="B29" i="33"/>
  <c r="P28" i="33"/>
  <c r="O28" i="33"/>
  <c r="N28" i="33"/>
  <c r="M28" i="33"/>
  <c r="L28" i="33"/>
  <c r="K28" i="33"/>
  <c r="J28" i="33"/>
  <c r="I28" i="33"/>
  <c r="H28" i="33"/>
  <c r="G28" i="33"/>
  <c r="F28" i="33"/>
  <c r="E28" i="33"/>
  <c r="D28" i="33"/>
  <c r="C28" i="33"/>
  <c r="B28" i="33"/>
  <c r="P27" i="33"/>
  <c r="O27" i="33"/>
  <c r="N27" i="33"/>
  <c r="M27" i="33"/>
  <c r="L27" i="33"/>
  <c r="K27" i="33"/>
  <c r="J27" i="33"/>
  <c r="I27" i="33"/>
  <c r="H27" i="33"/>
  <c r="G27" i="33"/>
  <c r="F27" i="33"/>
  <c r="E27" i="33"/>
  <c r="D27" i="33"/>
  <c r="C27" i="33"/>
  <c r="B27" i="33"/>
  <c r="P26" i="33"/>
  <c r="O26" i="33"/>
  <c r="N26" i="33"/>
  <c r="M26" i="33"/>
  <c r="L26" i="33"/>
  <c r="K26" i="33"/>
  <c r="J26" i="33"/>
  <c r="I26" i="33"/>
  <c r="H26" i="33"/>
  <c r="G26" i="33"/>
  <c r="F26" i="33"/>
  <c r="E26" i="33"/>
  <c r="D26" i="33"/>
  <c r="C26" i="33"/>
  <c r="B26" i="33"/>
  <c r="P25" i="33"/>
  <c r="O25" i="33"/>
  <c r="N25" i="33"/>
  <c r="M25" i="33"/>
  <c r="L25" i="33"/>
  <c r="K25" i="33"/>
  <c r="J25" i="33"/>
  <c r="I25" i="33"/>
  <c r="H25" i="33"/>
  <c r="G25" i="33"/>
  <c r="F25" i="33"/>
  <c r="E25" i="33"/>
  <c r="D25" i="33"/>
  <c r="C25" i="33"/>
  <c r="B25" i="33"/>
  <c r="P24" i="33"/>
  <c r="O24" i="33"/>
  <c r="N24" i="33"/>
  <c r="M24" i="33"/>
  <c r="L24" i="33"/>
  <c r="K24" i="33"/>
  <c r="J24" i="33"/>
  <c r="I24" i="33"/>
  <c r="H24" i="33"/>
  <c r="G24" i="33"/>
  <c r="F24" i="33"/>
  <c r="E24" i="33"/>
  <c r="D24" i="33"/>
  <c r="C24" i="33"/>
  <c r="B24" i="33"/>
  <c r="P23" i="33"/>
  <c r="O23" i="33"/>
  <c r="N23" i="33"/>
  <c r="M23" i="33"/>
  <c r="L23" i="33"/>
  <c r="K23" i="33"/>
  <c r="J23" i="33"/>
  <c r="I23" i="33"/>
  <c r="H23" i="33"/>
  <c r="G23" i="33"/>
  <c r="F23" i="33"/>
  <c r="E23" i="33"/>
  <c r="D23" i="33"/>
  <c r="C23" i="33"/>
  <c r="B23" i="33"/>
  <c r="P22" i="33"/>
  <c r="O22" i="33"/>
  <c r="N22" i="33"/>
  <c r="M22" i="33"/>
  <c r="L22" i="33"/>
  <c r="K22" i="33"/>
  <c r="J22" i="33"/>
  <c r="I22" i="33"/>
  <c r="H22" i="33"/>
  <c r="G22" i="33"/>
  <c r="F22" i="33"/>
  <c r="E22" i="33"/>
  <c r="D22" i="33"/>
  <c r="C22" i="33"/>
  <c r="B22" i="33"/>
  <c r="P21" i="33"/>
  <c r="O21" i="33"/>
  <c r="N21" i="33"/>
  <c r="M21" i="33"/>
  <c r="L21" i="33"/>
  <c r="K21" i="33"/>
  <c r="J21" i="33"/>
  <c r="I21" i="33"/>
  <c r="H21" i="33"/>
  <c r="G21" i="33"/>
  <c r="F21" i="33"/>
  <c r="E21" i="33"/>
  <c r="D21" i="33"/>
  <c r="C21" i="33"/>
  <c r="B21" i="33"/>
  <c r="P20" i="33"/>
  <c r="O20" i="33"/>
  <c r="N20" i="33"/>
  <c r="M20" i="33"/>
  <c r="L20" i="33"/>
  <c r="K20" i="33"/>
  <c r="J20" i="33"/>
  <c r="I20" i="33"/>
  <c r="H20" i="33"/>
  <c r="G20" i="33"/>
  <c r="F20" i="33"/>
  <c r="E20" i="33"/>
  <c r="D20" i="33"/>
  <c r="C20" i="33"/>
  <c r="B20" i="33"/>
  <c r="P19" i="33"/>
  <c r="O19" i="33"/>
  <c r="N19" i="33"/>
  <c r="M19" i="33"/>
  <c r="L19" i="33"/>
  <c r="K19" i="33"/>
  <c r="J19" i="33"/>
  <c r="I19" i="33"/>
  <c r="H19" i="33"/>
  <c r="G19" i="33"/>
  <c r="F19" i="33"/>
  <c r="E19" i="33"/>
  <c r="D19" i="33"/>
  <c r="C19" i="33"/>
  <c r="B19" i="33"/>
  <c r="P18" i="33"/>
  <c r="O18" i="33"/>
  <c r="N18" i="33"/>
  <c r="M18" i="33"/>
  <c r="L18" i="33"/>
  <c r="K18" i="33"/>
  <c r="J18" i="33"/>
  <c r="I18" i="33"/>
  <c r="H18" i="33"/>
  <c r="G18" i="33"/>
  <c r="F18" i="33"/>
  <c r="E18" i="33"/>
  <c r="D18" i="33"/>
  <c r="B18" i="33"/>
  <c r="W17" i="33"/>
  <c r="V17" i="33"/>
  <c r="U17" i="33"/>
  <c r="T17" i="33"/>
  <c r="S17" i="33"/>
  <c r="R17" i="33"/>
  <c r="Q17" i="33"/>
  <c r="B17" i="33"/>
  <c r="E162" i="36" l="1"/>
  <c r="E157" i="36" s="1"/>
  <c r="E164" i="36" s="1"/>
  <c r="J133" i="36"/>
  <c r="K135" i="36"/>
  <c r="K133" i="36" s="1"/>
  <c r="Q18" i="33"/>
  <c r="X17" i="33"/>
  <c r="C14" i="27"/>
  <c r="S18" i="33"/>
  <c r="U18" i="33"/>
  <c r="W18" i="33"/>
  <c r="R19" i="33"/>
  <c r="T19" i="33"/>
  <c r="V19" i="33"/>
  <c r="Q20" i="33"/>
  <c r="S20" i="33"/>
  <c r="U20" i="33"/>
  <c r="W20" i="33"/>
  <c r="R21" i="33"/>
  <c r="T21" i="33"/>
  <c r="V21" i="33"/>
  <c r="Q22" i="33"/>
  <c r="S22" i="33"/>
  <c r="U22" i="33"/>
  <c r="W22" i="33"/>
  <c r="R23" i="33"/>
  <c r="T23" i="33"/>
  <c r="V23" i="33"/>
  <c r="Q24" i="33"/>
  <c r="S24" i="33"/>
  <c r="U24" i="33"/>
  <c r="W24" i="33"/>
  <c r="R25" i="33"/>
  <c r="T25" i="33"/>
  <c r="V25" i="33"/>
  <c r="Q26" i="33"/>
  <c r="S26" i="33"/>
  <c r="U26" i="33"/>
  <c r="W26" i="33"/>
  <c r="R27" i="33"/>
  <c r="T27" i="33"/>
  <c r="V27" i="33"/>
  <c r="Q28" i="33"/>
  <c r="S28" i="33"/>
  <c r="U28" i="33"/>
  <c r="W28" i="33"/>
  <c r="R29" i="33"/>
  <c r="T29" i="33"/>
  <c r="V29" i="33"/>
  <c r="Q30" i="33"/>
  <c r="S30" i="33"/>
  <c r="U30" i="33"/>
  <c r="W30" i="33"/>
  <c r="R31" i="33"/>
  <c r="T31" i="33"/>
  <c r="V31" i="33"/>
  <c r="Q32" i="33"/>
  <c r="S32" i="33"/>
  <c r="U32" i="33"/>
  <c r="W32" i="33"/>
  <c r="R33" i="33"/>
  <c r="T33" i="33"/>
  <c r="V33" i="33"/>
  <c r="Q34" i="33"/>
  <c r="S34" i="33"/>
  <c r="U34" i="33"/>
  <c r="W34" i="33"/>
  <c r="R35" i="33"/>
  <c r="T35" i="33"/>
  <c r="V35" i="33"/>
  <c r="Q36" i="33"/>
  <c r="S36" i="33"/>
  <c r="U36" i="33"/>
  <c r="W36" i="33"/>
  <c r="R37" i="33"/>
  <c r="T37" i="33"/>
  <c r="V37" i="33"/>
  <c r="Q38" i="33"/>
  <c r="S38" i="33"/>
  <c r="U38" i="33"/>
  <c r="W38" i="33"/>
  <c r="R39" i="33"/>
  <c r="T39" i="33"/>
  <c r="V39" i="33"/>
  <c r="Q40" i="33"/>
  <c r="S40" i="33"/>
  <c r="U40" i="33"/>
  <c r="W40" i="33"/>
  <c r="R41" i="33"/>
  <c r="T41" i="33"/>
  <c r="V41" i="33"/>
  <c r="Q42" i="33"/>
  <c r="R42" i="33"/>
  <c r="S42" i="33"/>
  <c r="T42" i="33"/>
  <c r="U42" i="33"/>
  <c r="V42" i="33"/>
  <c r="W42" i="33"/>
  <c r="Q44" i="33"/>
  <c r="R44" i="33"/>
  <c r="S44" i="33"/>
  <c r="T44" i="33"/>
  <c r="U44" i="33"/>
  <c r="V44" i="33"/>
  <c r="W44" i="33"/>
  <c r="Q46" i="33"/>
  <c r="R46" i="33"/>
  <c r="S46" i="33"/>
  <c r="T46" i="33"/>
  <c r="U46" i="33"/>
  <c r="V46" i="33"/>
  <c r="W46" i="33"/>
  <c r="Q48" i="33"/>
  <c r="R48" i="33"/>
  <c r="S48" i="33"/>
  <c r="T48" i="33"/>
  <c r="U48" i="33"/>
  <c r="V48" i="33"/>
  <c r="W48" i="33"/>
  <c r="Q50" i="33"/>
  <c r="R50" i="33"/>
  <c r="S50" i="33"/>
  <c r="T50" i="33"/>
  <c r="U50" i="33"/>
  <c r="V50" i="33"/>
  <c r="W50" i="33"/>
  <c r="Q52" i="33"/>
  <c r="R52" i="33"/>
  <c r="S52" i="33"/>
  <c r="T52" i="33"/>
  <c r="U52" i="33"/>
  <c r="V52" i="33"/>
  <c r="W52" i="33"/>
  <c r="Q54" i="33"/>
  <c r="R54" i="33"/>
  <c r="S54" i="33"/>
  <c r="T54" i="33"/>
  <c r="U54" i="33"/>
  <c r="V54" i="33"/>
  <c r="W54" i="33"/>
  <c r="Q56" i="33"/>
  <c r="R56" i="33"/>
  <c r="S56" i="33"/>
  <c r="T56" i="33"/>
  <c r="U56" i="33"/>
  <c r="V56" i="33"/>
  <c r="W56" i="33"/>
  <c r="Q58" i="33"/>
  <c r="R58" i="33"/>
  <c r="S58" i="33"/>
  <c r="T58" i="33"/>
  <c r="U58" i="33"/>
  <c r="V58" i="33"/>
  <c r="W58" i="33"/>
  <c r="Q60" i="33"/>
  <c r="R60" i="33"/>
  <c r="S60" i="33"/>
  <c r="T60" i="33"/>
  <c r="U60" i="33"/>
  <c r="V60" i="33"/>
  <c r="W60" i="33"/>
  <c r="Q62" i="33"/>
  <c r="R62" i="33"/>
  <c r="S62" i="33"/>
  <c r="T62" i="33"/>
  <c r="U62" i="33"/>
  <c r="V62" i="33"/>
  <c r="W62" i="33"/>
  <c r="Q64" i="33"/>
  <c r="R64" i="33"/>
  <c r="S64" i="33"/>
  <c r="T64" i="33"/>
  <c r="U64" i="33"/>
  <c r="V64" i="33"/>
  <c r="W64" i="33"/>
  <c r="Q66" i="33"/>
  <c r="R66" i="33"/>
  <c r="S66" i="33"/>
  <c r="T66" i="33"/>
  <c r="U66" i="33"/>
  <c r="V66" i="33"/>
  <c r="W66" i="33"/>
  <c r="Q68" i="33"/>
  <c r="R68" i="33"/>
  <c r="S68" i="33"/>
  <c r="T68" i="33"/>
  <c r="U68" i="33"/>
  <c r="V68" i="33"/>
  <c r="W68" i="33"/>
  <c r="Q70" i="33"/>
  <c r="R70" i="33"/>
  <c r="S70" i="33"/>
  <c r="T70" i="33"/>
  <c r="U70" i="33"/>
  <c r="V70" i="33"/>
  <c r="W70" i="33"/>
  <c r="Q72" i="33"/>
  <c r="R72" i="33"/>
  <c r="S72" i="33"/>
  <c r="T72" i="33"/>
  <c r="U72" i="33"/>
  <c r="V72" i="33"/>
  <c r="W72" i="33"/>
  <c r="Q74" i="33"/>
  <c r="R74" i="33"/>
  <c r="S74" i="33"/>
  <c r="T74" i="33"/>
  <c r="U74" i="33"/>
  <c r="V74" i="33"/>
  <c r="W74" i="33"/>
  <c r="Q76" i="33"/>
  <c r="R76" i="33"/>
  <c r="S76" i="33"/>
  <c r="T76" i="33"/>
  <c r="U76" i="33"/>
  <c r="V76" i="33"/>
  <c r="W76" i="33"/>
  <c r="Q78" i="33"/>
  <c r="R78" i="33"/>
  <c r="S78" i="33"/>
  <c r="T78" i="33"/>
  <c r="U78" i="33"/>
  <c r="V78" i="33"/>
  <c r="W78" i="33"/>
  <c r="Q80" i="33"/>
  <c r="R80" i="33"/>
  <c r="S80" i="33"/>
  <c r="T80" i="33"/>
  <c r="U80" i="33"/>
  <c r="V80" i="33"/>
  <c r="W80" i="33"/>
  <c r="Q82" i="33"/>
  <c r="R82" i="33"/>
  <c r="S82" i="33"/>
  <c r="T82" i="33"/>
  <c r="U82" i="33"/>
  <c r="V82" i="33"/>
  <c r="W82" i="33"/>
  <c r="Q84" i="33"/>
  <c r="R84" i="33"/>
  <c r="S84" i="33"/>
  <c r="T84" i="33"/>
  <c r="U84" i="33"/>
  <c r="V84" i="33"/>
  <c r="W84" i="33"/>
  <c r="Q86" i="33"/>
  <c r="R86" i="33"/>
  <c r="S86" i="33"/>
  <c r="T86" i="33"/>
  <c r="U86" i="33"/>
  <c r="V86" i="33"/>
  <c r="W86" i="33"/>
  <c r="Q88" i="33"/>
  <c r="R88" i="33"/>
  <c r="S88" i="33"/>
  <c r="T88" i="33"/>
  <c r="U88" i="33"/>
  <c r="V88" i="33"/>
  <c r="W88" i="33"/>
  <c r="Q90" i="33"/>
  <c r="R90" i="33"/>
  <c r="S90" i="33"/>
  <c r="T90" i="33"/>
  <c r="U90" i="33"/>
  <c r="V90" i="33"/>
  <c r="W90" i="33"/>
  <c r="Q92" i="33"/>
  <c r="R92" i="33"/>
  <c r="S92" i="33"/>
  <c r="T92" i="33"/>
  <c r="U92" i="33"/>
  <c r="V92" i="33"/>
  <c r="W92" i="33"/>
  <c r="Q94" i="33"/>
  <c r="R94" i="33"/>
  <c r="S94" i="33"/>
  <c r="T94" i="33"/>
  <c r="U94" i="33"/>
  <c r="V94" i="33"/>
  <c r="W94" i="33"/>
  <c r="Q96" i="33"/>
  <c r="R96" i="33"/>
  <c r="S96" i="33"/>
  <c r="T96" i="33"/>
  <c r="U96" i="33"/>
  <c r="V96" i="33"/>
  <c r="W96" i="33"/>
  <c r="Q98" i="33"/>
  <c r="R98" i="33"/>
  <c r="S98" i="33"/>
  <c r="T98" i="33"/>
  <c r="U98" i="33"/>
  <c r="V98" i="33"/>
  <c r="W98" i="33"/>
  <c r="Q100" i="33"/>
  <c r="R100" i="33"/>
  <c r="S100" i="33"/>
  <c r="T100" i="33"/>
  <c r="U100" i="33"/>
  <c r="V100" i="33"/>
  <c r="W100" i="33"/>
  <c r="Q102" i="33"/>
  <c r="R102" i="33"/>
  <c r="S102" i="33"/>
  <c r="T102" i="33"/>
  <c r="U102" i="33"/>
  <c r="V102" i="33"/>
  <c r="W102" i="33"/>
  <c r="Q104" i="33"/>
  <c r="R104" i="33"/>
  <c r="S104" i="33"/>
  <c r="T104" i="33"/>
  <c r="U104" i="33"/>
  <c r="V104" i="33"/>
  <c r="W104" i="33"/>
  <c r="Q106" i="33"/>
  <c r="R106" i="33"/>
  <c r="S106" i="33"/>
  <c r="T106" i="33"/>
  <c r="U106" i="33"/>
  <c r="V106" i="33"/>
  <c r="W106" i="33"/>
  <c r="Q108" i="33"/>
  <c r="R108" i="33"/>
  <c r="S108" i="33"/>
  <c r="T108" i="33"/>
  <c r="U108" i="33"/>
  <c r="V108" i="33"/>
  <c r="W108" i="33"/>
  <c r="Q110" i="33"/>
  <c r="R110" i="33"/>
  <c r="S110" i="33"/>
  <c r="T110" i="33"/>
  <c r="U110" i="33"/>
  <c r="V110" i="33"/>
  <c r="W110" i="33"/>
  <c r="Q112" i="33"/>
  <c r="R112" i="33"/>
  <c r="S112" i="33"/>
  <c r="T112" i="33"/>
  <c r="U112" i="33"/>
  <c r="V112" i="33"/>
  <c r="W112" i="33"/>
  <c r="Q114" i="33"/>
  <c r="R114" i="33"/>
  <c r="S114" i="33"/>
  <c r="T114" i="33"/>
  <c r="U114" i="33"/>
  <c r="V114" i="33"/>
  <c r="W114" i="33"/>
  <c r="Q116" i="33"/>
  <c r="R116" i="33"/>
  <c r="S116" i="33"/>
  <c r="T116" i="33"/>
  <c r="U116" i="33"/>
  <c r="V116" i="33"/>
  <c r="W116" i="33"/>
  <c r="Q118" i="33"/>
  <c r="R118" i="33"/>
  <c r="S118" i="33"/>
  <c r="T118" i="33"/>
  <c r="U118" i="33"/>
  <c r="V118" i="33"/>
  <c r="W118" i="33"/>
  <c r="Q120" i="33"/>
  <c r="R120" i="33"/>
  <c r="S120" i="33"/>
  <c r="T120" i="33"/>
  <c r="U120" i="33"/>
  <c r="V120" i="33"/>
  <c r="W120" i="33"/>
  <c r="Q122" i="33"/>
  <c r="R122" i="33"/>
  <c r="S122" i="33"/>
  <c r="T122" i="33"/>
  <c r="U122" i="33"/>
  <c r="V122" i="33"/>
  <c r="W122" i="33"/>
  <c r="Q124" i="33"/>
  <c r="R124" i="33"/>
  <c r="S124" i="33"/>
  <c r="T124" i="33"/>
  <c r="U124" i="33"/>
  <c r="V124" i="33"/>
  <c r="W124" i="33"/>
  <c r="Q126" i="33"/>
  <c r="R126" i="33"/>
  <c r="S126" i="33"/>
  <c r="T126" i="33"/>
  <c r="U126" i="33"/>
  <c r="V126" i="33"/>
  <c r="W126" i="33"/>
  <c r="Q128" i="33"/>
  <c r="R128" i="33"/>
  <c r="S128" i="33"/>
  <c r="T128" i="33"/>
  <c r="U128" i="33"/>
  <c r="V128" i="33"/>
  <c r="W128" i="33"/>
  <c r="Q130" i="33"/>
  <c r="R130" i="33"/>
  <c r="S130" i="33"/>
  <c r="T130" i="33"/>
  <c r="U130" i="33"/>
  <c r="V130" i="33"/>
  <c r="W130" i="33"/>
  <c r="Q132" i="33"/>
  <c r="R132" i="33"/>
  <c r="S132" i="33"/>
  <c r="T132" i="33"/>
  <c r="U132" i="33"/>
  <c r="V132" i="33"/>
  <c r="W132" i="33"/>
  <c r="Q134" i="33"/>
  <c r="R134" i="33"/>
  <c r="S134" i="33"/>
  <c r="T134" i="33"/>
  <c r="U134" i="33"/>
  <c r="V134" i="33"/>
  <c r="W134" i="33"/>
  <c r="Q136" i="33"/>
  <c r="R136" i="33"/>
  <c r="S136" i="33"/>
  <c r="T136" i="33"/>
  <c r="U136" i="33"/>
  <c r="V136" i="33"/>
  <c r="W136" i="33"/>
  <c r="Q138" i="33"/>
  <c r="R138" i="33"/>
  <c r="S138" i="33"/>
  <c r="T138" i="33"/>
  <c r="U138" i="33"/>
  <c r="V138" i="33"/>
  <c r="W138" i="33"/>
  <c r="Q140" i="33"/>
  <c r="R140" i="33"/>
  <c r="S140" i="33"/>
  <c r="T140" i="33"/>
  <c r="U140" i="33"/>
  <c r="V140" i="33"/>
  <c r="W140" i="33"/>
  <c r="Q142" i="33"/>
  <c r="R142" i="33"/>
  <c r="S142" i="33"/>
  <c r="T142" i="33"/>
  <c r="U142" i="33"/>
  <c r="V142" i="33"/>
  <c r="W142" i="33"/>
  <c r="Q144" i="33"/>
  <c r="R144" i="33"/>
  <c r="S144" i="33"/>
  <c r="T144" i="33"/>
  <c r="U144" i="33"/>
  <c r="V144" i="33"/>
  <c r="W144" i="33"/>
  <c r="Q146" i="33"/>
  <c r="R146" i="33"/>
  <c r="S146" i="33"/>
  <c r="T146" i="33"/>
  <c r="U146" i="33"/>
  <c r="V146" i="33"/>
  <c r="W146" i="33"/>
  <c r="Q148" i="33"/>
  <c r="R148" i="33"/>
  <c r="S148" i="33"/>
  <c r="T148" i="33"/>
  <c r="U148" i="33"/>
  <c r="V148" i="33"/>
  <c r="W148" i="33"/>
  <c r="Q150" i="33"/>
  <c r="R150" i="33"/>
  <c r="S150" i="33"/>
  <c r="T150" i="33"/>
  <c r="U150" i="33"/>
  <c r="V150" i="33"/>
  <c r="W150" i="33"/>
  <c r="Q152" i="33"/>
  <c r="R152" i="33"/>
  <c r="S152" i="33"/>
  <c r="T152" i="33"/>
  <c r="U152" i="33"/>
  <c r="V152" i="33"/>
  <c r="W152" i="33"/>
  <c r="Q154" i="33"/>
  <c r="R154" i="33"/>
  <c r="S154" i="33"/>
  <c r="T154" i="33"/>
  <c r="U154" i="33"/>
  <c r="V154" i="33"/>
  <c r="W154" i="33"/>
  <c r="Q156" i="33"/>
  <c r="R156" i="33"/>
  <c r="S156" i="33"/>
  <c r="T156" i="33"/>
  <c r="U156" i="33"/>
  <c r="V156" i="33"/>
  <c r="W156" i="33"/>
  <c r="Q158" i="33"/>
  <c r="R158" i="33"/>
  <c r="S158" i="33"/>
  <c r="T158" i="33"/>
  <c r="U158" i="33"/>
  <c r="V158" i="33"/>
  <c r="W158" i="33"/>
  <c r="Q160" i="33"/>
  <c r="R160" i="33"/>
  <c r="S160" i="33"/>
  <c r="T160" i="33"/>
  <c r="U160" i="33"/>
  <c r="V160" i="33"/>
  <c r="W160" i="33"/>
  <c r="Q162" i="33"/>
  <c r="R162" i="33"/>
  <c r="S162" i="33"/>
  <c r="T162" i="33"/>
  <c r="U162" i="33"/>
  <c r="V162" i="33"/>
  <c r="W162" i="33"/>
  <c r="Q164" i="33"/>
  <c r="R164" i="33"/>
  <c r="S164" i="33"/>
  <c r="T164" i="33"/>
  <c r="U164" i="33"/>
  <c r="V164" i="33"/>
  <c r="W164" i="33"/>
  <c r="Q166" i="33"/>
  <c r="R166" i="33"/>
  <c r="S166" i="33"/>
  <c r="T166" i="33"/>
  <c r="U166" i="33"/>
  <c r="V166" i="33"/>
  <c r="W166" i="33"/>
  <c r="Q168" i="33"/>
  <c r="R168" i="33"/>
  <c r="S168" i="33"/>
  <c r="T168" i="33"/>
  <c r="U168" i="33"/>
  <c r="V168" i="33"/>
  <c r="W168" i="33"/>
  <c r="Q170" i="33"/>
  <c r="R170" i="33"/>
  <c r="S170" i="33"/>
  <c r="T170" i="33"/>
  <c r="U170" i="33"/>
  <c r="V170" i="33"/>
  <c r="W170" i="33"/>
  <c r="Q172" i="33"/>
  <c r="R172" i="33"/>
  <c r="S172" i="33"/>
  <c r="T172" i="33"/>
  <c r="U172" i="33"/>
  <c r="V172" i="33"/>
  <c r="W172" i="33"/>
  <c r="Q174" i="33"/>
  <c r="R174" i="33"/>
  <c r="S174" i="33"/>
  <c r="T174" i="33"/>
  <c r="U174" i="33"/>
  <c r="V174" i="33"/>
  <c r="W174" i="33"/>
  <c r="Q176" i="33"/>
  <c r="R176" i="33"/>
  <c r="S176" i="33"/>
  <c r="T176" i="33"/>
  <c r="U176" i="33"/>
  <c r="V176" i="33"/>
  <c r="W176" i="33"/>
  <c r="Q178" i="33"/>
  <c r="R178" i="33"/>
  <c r="S178" i="33"/>
  <c r="T178" i="33"/>
  <c r="U178" i="33"/>
  <c r="V178" i="33"/>
  <c r="W178" i="33"/>
  <c r="Q180" i="33"/>
  <c r="R180" i="33"/>
  <c r="S180" i="33"/>
  <c r="T180" i="33"/>
  <c r="U180" i="33"/>
  <c r="V180" i="33"/>
  <c r="W180" i="33"/>
  <c r="Q182" i="33"/>
  <c r="R182" i="33"/>
  <c r="S182" i="33"/>
  <c r="T182" i="33"/>
  <c r="U182" i="33"/>
  <c r="V182" i="33"/>
  <c r="W182" i="33"/>
  <c r="Q184" i="33"/>
  <c r="R184" i="33"/>
  <c r="S184" i="33"/>
  <c r="T184" i="33"/>
  <c r="U184" i="33"/>
  <c r="V184" i="33"/>
  <c r="W184" i="33"/>
  <c r="Q186" i="33"/>
  <c r="R186" i="33"/>
  <c r="S186" i="33"/>
  <c r="T186" i="33"/>
  <c r="U186" i="33"/>
  <c r="V186" i="33"/>
  <c r="W186" i="33"/>
  <c r="Q188" i="33"/>
  <c r="R188" i="33"/>
  <c r="S188" i="33"/>
  <c r="T188" i="33"/>
  <c r="U188" i="33"/>
  <c r="V188" i="33"/>
  <c r="W188" i="33"/>
  <c r="Q190" i="33"/>
  <c r="R190" i="33"/>
  <c r="S190" i="33"/>
  <c r="T190" i="33"/>
  <c r="U190" i="33"/>
  <c r="V190" i="33"/>
  <c r="W190" i="33"/>
  <c r="Q192" i="33"/>
  <c r="R192" i="33"/>
  <c r="S192" i="33"/>
  <c r="T192" i="33"/>
  <c r="U192" i="33"/>
  <c r="V192" i="33"/>
  <c r="W192" i="33"/>
  <c r="Q194" i="33"/>
  <c r="R194" i="33"/>
  <c r="S194" i="33"/>
  <c r="T194" i="33"/>
  <c r="U194" i="33"/>
  <c r="V194" i="33"/>
  <c r="W194" i="33"/>
  <c r="Q196" i="33"/>
  <c r="R196" i="33"/>
  <c r="S196" i="33"/>
  <c r="T196" i="33"/>
  <c r="U196" i="33"/>
  <c r="V196" i="33"/>
  <c r="W196" i="33"/>
  <c r="Q198" i="33"/>
  <c r="R198" i="33"/>
  <c r="S198" i="33"/>
  <c r="T198" i="33"/>
  <c r="U198" i="33"/>
  <c r="V198" i="33"/>
  <c r="W198" i="33"/>
  <c r="Q200" i="33"/>
  <c r="R200" i="33"/>
  <c r="S200" i="33"/>
  <c r="T200" i="33"/>
  <c r="U200" i="33"/>
  <c r="V200" i="33"/>
  <c r="W200" i="33"/>
  <c r="Q202" i="33"/>
  <c r="R202" i="33"/>
  <c r="S202" i="33"/>
  <c r="T202" i="33"/>
  <c r="U202" i="33"/>
  <c r="V202" i="33"/>
  <c r="W202" i="33"/>
  <c r="Q204" i="33"/>
  <c r="R204" i="33"/>
  <c r="S204" i="33"/>
  <c r="T204" i="33"/>
  <c r="U204" i="33"/>
  <c r="V204" i="33"/>
  <c r="W204" i="33"/>
  <c r="Q206" i="33"/>
  <c r="R206" i="33"/>
  <c r="S206" i="33"/>
  <c r="T206" i="33"/>
  <c r="U206" i="33"/>
  <c r="V206" i="33"/>
  <c r="W206" i="33"/>
  <c r="Q208" i="33"/>
  <c r="R208" i="33"/>
  <c r="S208" i="33"/>
  <c r="T208" i="33"/>
  <c r="U208" i="33"/>
  <c r="V208" i="33"/>
  <c r="W208" i="33"/>
  <c r="Q210" i="33"/>
  <c r="R210" i="33"/>
  <c r="S210" i="33"/>
  <c r="T210" i="33"/>
  <c r="U210" i="33"/>
  <c r="V210" i="33"/>
  <c r="W210" i="33"/>
  <c r="Q212" i="33"/>
  <c r="R212" i="33"/>
  <c r="S212" i="33"/>
  <c r="T212" i="33"/>
  <c r="U212" i="33"/>
  <c r="V212" i="33"/>
  <c r="W212" i="33"/>
  <c r="Q214" i="33"/>
  <c r="R214" i="33"/>
  <c r="S214" i="33"/>
  <c r="W1017" i="33"/>
  <c r="Q741" i="33"/>
  <c r="R741" i="33"/>
  <c r="S741" i="33"/>
  <c r="T741" i="33"/>
  <c r="U741" i="33"/>
  <c r="V741" i="33"/>
  <c r="W741" i="33"/>
  <c r="W742" i="33"/>
  <c r="Q743" i="33"/>
  <c r="R743" i="33"/>
  <c r="S743" i="33"/>
  <c r="T743" i="33"/>
  <c r="U743" i="33"/>
  <c r="V743" i="33"/>
  <c r="W743" i="33"/>
  <c r="Q745" i="33"/>
  <c r="R745" i="33"/>
  <c r="S745" i="33"/>
  <c r="T745" i="33"/>
  <c r="U745" i="33"/>
  <c r="Q933" i="33"/>
  <c r="R933" i="33"/>
  <c r="S933" i="33"/>
  <c r="Q937" i="33"/>
  <c r="R937" i="33"/>
  <c r="S937" i="33"/>
  <c r="T937" i="33"/>
  <c r="U937" i="33"/>
  <c r="V937" i="33"/>
  <c r="W937" i="33"/>
  <c r="Q939" i="33"/>
  <c r="R939" i="33"/>
  <c r="S939" i="33"/>
  <c r="T939" i="33"/>
  <c r="U939" i="33"/>
  <c r="V939" i="33"/>
  <c r="W939" i="33"/>
  <c r="R940" i="33"/>
  <c r="T940" i="33"/>
  <c r="V940" i="33"/>
  <c r="Q941" i="33"/>
  <c r="S941" i="33"/>
  <c r="U941" i="33"/>
  <c r="W941" i="33"/>
  <c r="V942" i="33"/>
  <c r="Q949" i="33"/>
  <c r="R949" i="33"/>
  <c r="S949" i="33"/>
  <c r="U949" i="33"/>
  <c r="W949" i="33"/>
  <c r="Q953" i="33"/>
  <c r="R953" i="33"/>
  <c r="S953" i="33"/>
  <c r="R18" i="33"/>
  <c r="T18" i="33"/>
  <c r="V18" i="33"/>
  <c r="Q19" i="33"/>
  <c r="S19" i="33"/>
  <c r="U19" i="33"/>
  <c r="W19" i="33"/>
  <c r="R20" i="33"/>
  <c r="T20" i="33"/>
  <c r="V20" i="33"/>
  <c r="Q21" i="33"/>
  <c r="S21" i="33"/>
  <c r="U21" i="33"/>
  <c r="W21" i="33"/>
  <c r="R22" i="33"/>
  <c r="T22" i="33"/>
  <c r="V22" i="33"/>
  <c r="Q23" i="33"/>
  <c r="S23" i="33"/>
  <c r="U23" i="33"/>
  <c r="W23" i="33"/>
  <c r="R24" i="33"/>
  <c r="T24" i="33"/>
  <c r="V24" i="33"/>
  <c r="Q25" i="33"/>
  <c r="S25" i="33"/>
  <c r="U25" i="33"/>
  <c r="W25" i="33"/>
  <c r="R26" i="33"/>
  <c r="T26" i="33"/>
  <c r="V26" i="33"/>
  <c r="Q27" i="33"/>
  <c r="S27" i="33"/>
  <c r="U27" i="33"/>
  <c r="W27" i="33"/>
  <c r="R28" i="33"/>
  <c r="T28" i="33"/>
  <c r="V28" i="33"/>
  <c r="Q29" i="33"/>
  <c r="S29" i="33"/>
  <c r="U29" i="33"/>
  <c r="W29" i="33"/>
  <c r="R30" i="33"/>
  <c r="T30" i="33"/>
  <c r="V30" i="33"/>
  <c r="Q31" i="33"/>
  <c r="S31" i="33"/>
  <c r="U31" i="33"/>
  <c r="W31" i="33"/>
  <c r="R32" i="33"/>
  <c r="T32" i="33"/>
  <c r="V32" i="33"/>
  <c r="Q33" i="33"/>
  <c r="S33" i="33"/>
  <c r="U33" i="33"/>
  <c r="W33" i="33"/>
  <c r="R34" i="33"/>
  <c r="T34" i="33"/>
  <c r="V34" i="33"/>
  <c r="Q35" i="33"/>
  <c r="S35" i="33"/>
  <c r="U35" i="33"/>
  <c r="W35" i="33"/>
  <c r="R36" i="33"/>
  <c r="T36" i="33"/>
  <c r="V36" i="33"/>
  <c r="Q37" i="33"/>
  <c r="S37" i="33"/>
  <c r="U37" i="33"/>
  <c r="W37" i="33"/>
  <c r="R38" i="33"/>
  <c r="T38" i="33"/>
  <c r="V38" i="33"/>
  <c r="Q39" i="33"/>
  <c r="S39" i="33"/>
  <c r="U39" i="33"/>
  <c r="W39" i="33"/>
  <c r="R40" i="33"/>
  <c r="T40" i="33"/>
  <c r="V40" i="33"/>
  <c r="Q41" i="33"/>
  <c r="S41" i="33"/>
  <c r="U41" i="33"/>
  <c r="W41" i="33"/>
  <c r="Q43" i="33"/>
  <c r="R43" i="33"/>
  <c r="S43" i="33"/>
  <c r="T43" i="33"/>
  <c r="U43" i="33"/>
  <c r="V43" i="33"/>
  <c r="W43" i="33"/>
  <c r="Q45" i="33"/>
  <c r="R45" i="33"/>
  <c r="S45" i="33"/>
  <c r="T45" i="33"/>
  <c r="U45" i="33"/>
  <c r="V45" i="33"/>
  <c r="W45" i="33"/>
  <c r="Q47" i="33"/>
  <c r="R47" i="33"/>
  <c r="S47" i="33"/>
  <c r="T47" i="33"/>
  <c r="U47" i="33"/>
  <c r="V47" i="33"/>
  <c r="W47" i="33"/>
  <c r="Q49" i="33"/>
  <c r="R49" i="33"/>
  <c r="S49" i="33"/>
  <c r="T49" i="33"/>
  <c r="U49" i="33"/>
  <c r="V49" i="33"/>
  <c r="W49" i="33"/>
  <c r="Q51" i="33"/>
  <c r="R51" i="33"/>
  <c r="S51" i="33"/>
  <c r="T51" i="33"/>
  <c r="U51" i="33"/>
  <c r="V51" i="33"/>
  <c r="W51" i="33"/>
  <c r="Q53" i="33"/>
  <c r="R53" i="33"/>
  <c r="S53" i="33"/>
  <c r="T53" i="33"/>
  <c r="U53" i="33"/>
  <c r="V53" i="33"/>
  <c r="W53" i="33"/>
  <c r="Q55" i="33"/>
  <c r="R55" i="33"/>
  <c r="S55" i="33"/>
  <c r="T55" i="33"/>
  <c r="U55" i="33"/>
  <c r="V55" i="33"/>
  <c r="W55" i="33"/>
  <c r="Q57" i="33"/>
  <c r="R57" i="33"/>
  <c r="S57" i="33"/>
  <c r="T57" i="33"/>
  <c r="U57" i="33"/>
  <c r="V57" i="33"/>
  <c r="W57" i="33"/>
  <c r="Q59" i="33"/>
  <c r="R59" i="33"/>
  <c r="S59" i="33"/>
  <c r="T59" i="33"/>
  <c r="U59" i="33"/>
  <c r="V59" i="33"/>
  <c r="W59" i="33"/>
  <c r="Q61" i="33"/>
  <c r="R61" i="33"/>
  <c r="S61" i="33"/>
  <c r="T61" i="33"/>
  <c r="U61" i="33"/>
  <c r="V61" i="33"/>
  <c r="W61" i="33"/>
  <c r="Q63" i="33"/>
  <c r="R63" i="33"/>
  <c r="S63" i="33"/>
  <c r="T63" i="33"/>
  <c r="U63" i="33"/>
  <c r="V63" i="33"/>
  <c r="W63" i="33"/>
  <c r="Q65" i="33"/>
  <c r="R65" i="33"/>
  <c r="S65" i="33"/>
  <c r="T65" i="33"/>
  <c r="U65" i="33"/>
  <c r="V65" i="33"/>
  <c r="W65" i="33"/>
  <c r="Q67" i="33"/>
  <c r="R67" i="33"/>
  <c r="S67" i="33"/>
  <c r="T67" i="33"/>
  <c r="U67" i="33"/>
  <c r="V67" i="33"/>
  <c r="W67" i="33"/>
  <c r="Q69" i="33"/>
  <c r="R69" i="33"/>
  <c r="S69" i="33"/>
  <c r="T69" i="33"/>
  <c r="U69" i="33"/>
  <c r="V69" i="33"/>
  <c r="W69" i="33"/>
  <c r="Q71" i="33"/>
  <c r="R71" i="33"/>
  <c r="S71" i="33"/>
  <c r="T71" i="33"/>
  <c r="U71" i="33"/>
  <c r="V71" i="33"/>
  <c r="W71" i="33"/>
  <c r="Q73" i="33"/>
  <c r="R73" i="33"/>
  <c r="S73" i="33"/>
  <c r="T73" i="33"/>
  <c r="U73" i="33"/>
  <c r="V73" i="33"/>
  <c r="W73" i="33"/>
  <c r="Q75" i="33"/>
  <c r="R75" i="33"/>
  <c r="S75" i="33"/>
  <c r="T75" i="33"/>
  <c r="U75" i="33"/>
  <c r="V75" i="33"/>
  <c r="W75" i="33"/>
  <c r="Q77" i="33"/>
  <c r="R77" i="33"/>
  <c r="S77" i="33"/>
  <c r="T77" i="33"/>
  <c r="U77" i="33"/>
  <c r="V77" i="33"/>
  <c r="W77" i="33"/>
  <c r="Q79" i="33"/>
  <c r="R79" i="33"/>
  <c r="S79" i="33"/>
  <c r="T79" i="33"/>
  <c r="U79" i="33"/>
  <c r="V79" i="33"/>
  <c r="W79" i="33"/>
  <c r="Q81" i="33"/>
  <c r="R81" i="33"/>
  <c r="S81" i="33"/>
  <c r="T81" i="33"/>
  <c r="U81" i="33"/>
  <c r="V81" i="33"/>
  <c r="W81" i="33"/>
  <c r="Q83" i="33"/>
  <c r="R83" i="33"/>
  <c r="S83" i="33"/>
  <c r="T83" i="33"/>
  <c r="U83" i="33"/>
  <c r="V83" i="33"/>
  <c r="W83" i="33"/>
  <c r="Q85" i="33"/>
  <c r="R85" i="33"/>
  <c r="S85" i="33"/>
  <c r="T85" i="33"/>
  <c r="U85" i="33"/>
  <c r="V85" i="33"/>
  <c r="W85" i="33"/>
  <c r="Q87" i="33"/>
  <c r="R87" i="33"/>
  <c r="S87" i="33"/>
  <c r="T87" i="33"/>
  <c r="U87" i="33"/>
  <c r="V87" i="33"/>
  <c r="W87" i="33"/>
  <c r="Q89" i="33"/>
  <c r="R89" i="33"/>
  <c r="S89" i="33"/>
  <c r="T89" i="33"/>
  <c r="U89" i="33"/>
  <c r="V89" i="33"/>
  <c r="W89" i="33"/>
  <c r="Q91" i="33"/>
  <c r="R91" i="33"/>
  <c r="S91" i="33"/>
  <c r="T91" i="33"/>
  <c r="U91" i="33"/>
  <c r="V91" i="33"/>
  <c r="W91" i="33"/>
  <c r="Q93" i="33"/>
  <c r="R93" i="33"/>
  <c r="S93" i="33"/>
  <c r="T93" i="33"/>
  <c r="U93" i="33"/>
  <c r="V93" i="33"/>
  <c r="W93" i="33"/>
  <c r="Q95" i="33"/>
  <c r="R95" i="33"/>
  <c r="S95" i="33"/>
  <c r="T95" i="33"/>
  <c r="U95" i="33"/>
  <c r="V95" i="33"/>
  <c r="W95" i="33"/>
  <c r="Q97" i="33"/>
  <c r="R97" i="33"/>
  <c r="S97" i="33"/>
  <c r="T97" i="33"/>
  <c r="U97" i="33"/>
  <c r="V97" i="33"/>
  <c r="W97" i="33"/>
  <c r="Q99" i="33"/>
  <c r="R99" i="33"/>
  <c r="S99" i="33"/>
  <c r="T99" i="33"/>
  <c r="U99" i="33"/>
  <c r="V99" i="33"/>
  <c r="W99" i="33"/>
  <c r="Q101" i="33"/>
  <c r="R101" i="33"/>
  <c r="S101" i="33"/>
  <c r="T101" i="33"/>
  <c r="U101" i="33"/>
  <c r="V101" i="33"/>
  <c r="W101" i="33"/>
  <c r="Q103" i="33"/>
  <c r="R103" i="33"/>
  <c r="S103" i="33"/>
  <c r="T103" i="33"/>
  <c r="U103" i="33"/>
  <c r="V103" i="33"/>
  <c r="W103" i="33"/>
  <c r="Q105" i="33"/>
  <c r="R105" i="33"/>
  <c r="S105" i="33"/>
  <c r="T105" i="33"/>
  <c r="U105" i="33"/>
  <c r="V105" i="33"/>
  <c r="W105" i="33"/>
  <c r="Q107" i="33"/>
  <c r="R107" i="33"/>
  <c r="S107" i="33"/>
  <c r="T107" i="33"/>
  <c r="U107" i="33"/>
  <c r="V107" i="33"/>
  <c r="W107" i="33"/>
  <c r="Q109" i="33"/>
  <c r="R109" i="33"/>
  <c r="S109" i="33"/>
  <c r="T109" i="33"/>
  <c r="U109" i="33"/>
  <c r="V109" i="33"/>
  <c r="W109" i="33"/>
  <c r="Q111" i="33"/>
  <c r="R111" i="33"/>
  <c r="S111" i="33"/>
  <c r="T111" i="33"/>
  <c r="U111" i="33"/>
  <c r="V111" i="33"/>
  <c r="W111" i="33"/>
  <c r="Q113" i="33"/>
  <c r="R113" i="33"/>
  <c r="S113" i="33"/>
  <c r="T113" i="33"/>
  <c r="U113" i="33"/>
  <c r="V113" i="33"/>
  <c r="W113" i="33"/>
  <c r="Q115" i="33"/>
  <c r="R115" i="33"/>
  <c r="S115" i="33"/>
  <c r="T115" i="33"/>
  <c r="U115" i="33"/>
  <c r="V115" i="33"/>
  <c r="W115" i="33"/>
  <c r="Q117" i="33"/>
  <c r="R117" i="33"/>
  <c r="S117" i="33"/>
  <c r="T117" i="33"/>
  <c r="U117" i="33"/>
  <c r="V117" i="33"/>
  <c r="W117" i="33"/>
  <c r="Q119" i="33"/>
  <c r="R119" i="33"/>
  <c r="S119" i="33"/>
  <c r="T119" i="33"/>
  <c r="U119" i="33"/>
  <c r="V119" i="33"/>
  <c r="W119" i="33"/>
  <c r="Q121" i="33"/>
  <c r="R121" i="33"/>
  <c r="S121" i="33"/>
  <c r="T121" i="33"/>
  <c r="U121" i="33"/>
  <c r="V121" i="33"/>
  <c r="W121" i="33"/>
  <c r="Q123" i="33"/>
  <c r="R123" i="33"/>
  <c r="S123" i="33"/>
  <c r="T123" i="33"/>
  <c r="U123" i="33"/>
  <c r="V123" i="33"/>
  <c r="W123" i="33"/>
  <c r="Q125" i="33"/>
  <c r="R125" i="33"/>
  <c r="S125" i="33"/>
  <c r="T125" i="33"/>
  <c r="U125" i="33"/>
  <c r="V125" i="33"/>
  <c r="W125" i="33"/>
  <c r="Q127" i="33"/>
  <c r="R127" i="33"/>
  <c r="S127" i="33"/>
  <c r="T127" i="33"/>
  <c r="U127" i="33"/>
  <c r="V127" i="33"/>
  <c r="W127" i="33"/>
  <c r="Q129" i="33"/>
  <c r="R129" i="33"/>
  <c r="S129" i="33"/>
  <c r="T129" i="33"/>
  <c r="U129" i="33"/>
  <c r="V129" i="33"/>
  <c r="W129" i="33"/>
  <c r="Q131" i="33"/>
  <c r="R131" i="33"/>
  <c r="S131" i="33"/>
  <c r="T131" i="33"/>
  <c r="U131" i="33"/>
  <c r="V131" i="33"/>
  <c r="W131" i="33"/>
  <c r="Q133" i="33"/>
  <c r="R133" i="33"/>
  <c r="S133" i="33"/>
  <c r="T133" i="33"/>
  <c r="U133" i="33"/>
  <c r="V133" i="33"/>
  <c r="W133" i="33"/>
  <c r="Q135" i="33"/>
  <c r="R135" i="33"/>
  <c r="S135" i="33"/>
  <c r="T135" i="33"/>
  <c r="U135" i="33"/>
  <c r="V135" i="33"/>
  <c r="W135" i="33"/>
  <c r="Q137" i="33"/>
  <c r="R137" i="33"/>
  <c r="S137" i="33"/>
  <c r="T137" i="33"/>
  <c r="U137" i="33"/>
  <c r="V137" i="33"/>
  <c r="W137" i="33"/>
  <c r="Q139" i="33"/>
  <c r="R139" i="33"/>
  <c r="S139" i="33"/>
  <c r="T139" i="33"/>
  <c r="U139" i="33"/>
  <c r="V139" i="33"/>
  <c r="W139" i="33"/>
  <c r="Q141" i="33"/>
  <c r="R141" i="33"/>
  <c r="S141" i="33"/>
  <c r="T141" i="33"/>
  <c r="U141" i="33"/>
  <c r="V141" i="33"/>
  <c r="W141" i="33"/>
  <c r="Q143" i="33"/>
  <c r="R143" i="33"/>
  <c r="S143" i="33"/>
  <c r="T143" i="33"/>
  <c r="U143" i="33"/>
  <c r="V143" i="33"/>
  <c r="W143" i="33"/>
  <c r="Q145" i="33"/>
  <c r="R145" i="33"/>
  <c r="S145" i="33"/>
  <c r="T145" i="33"/>
  <c r="U145" i="33"/>
  <c r="V145" i="33"/>
  <c r="W145" i="33"/>
  <c r="Q147" i="33"/>
  <c r="R147" i="33"/>
  <c r="S147" i="33"/>
  <c r="T147" i="33"/>
  <c r="U147" i="33"/>
  <c r="V147" i="33"/>
  <c r="W147" i="33"/>
  <c r="Q149" i="33"/>
  <c r="R149" i="33"/>
  <c r="S149" i="33"/>
  <c r="T149" i="33"/>
  <c r="U149" i="33"/>
  <c r="V149" i="33"/>
  <c r="W149" i="33"/>
  <c r="Q151" i="33"/>
  <c r="R151" i="33"/>
  <c r="S151" i="33"/>
  <c r="T151" i="33"/>
  <c r="U151" i="33"/>
  <c r="V151" i="33"/>
  <c r="W151" i="33"/>
  <c r="Q153" i="33"/>
  <c r="R153" i="33"/>
  <c r="S153" i="33"/>
  <c r="T153" i="33"/>
  <c r="U153" i="33"/>
  <c r="V153" i="33"/>
  <c r="W153" i="33"/>
  <c r="Q155" i="33"/>
  <c r="R155" i="33"/>
  <c r="S155" i="33"/>
  <c r="T155" i="33"/>
  <c r="U155" i="33"/>
  <c r="V155" i="33"/>
  <c r="W155" i="33"/>
  <c r="Q157" i="33"/>
  <c r="R157" i="33"/>
  <c r="S157" i="33"/>
  <c r="T157" i="33"/>
  <c r="U157" i="33"/>
  <c r="V157" i="33"/>
  <c r="W157" i="33"/>
  <c r="Q159" i="33"/>
  <c r="R159" i="33"/>
  <c r="S159" i="33"/>
  <c r="T159" i="33"/>
  <c r="U159" i="33"/>
  <c r="V159" i="33"/>
  <c r="W159" i="33"/>
  <c r="Q161" i="33"/>
  <c r="R161" i="33"/>
  <c r="S161" i="33"/>
  <c r="T161" i="33"/>
  <c r="U161" i="33"/>
  <c r="V161" i="33"/>
  <c r="W161" i="33"/>
  <c r="Q163" i="33"/>
  <c r="R163" i="33"/>
  <c r="S163" i="33"/>
  <c r="T163" i="33"/>
  <c r="U163" i="33"/>
  <c r="V163" i="33"/>
  <c r="W163" i="33"/>
  <c r="Q165" i="33"/>
  <c r="R165" i="33"/>
  <c r="S165" i="33"/>
  <c r="T165" i="33"/>
  <c r="U165" i="33"/>
  <c r="V165" i="33"/>
  <c r="W165" i="33"/>
  <c r="Q167" i="33"/>
  <c r="R167" i="33"/>
  <c r="S167" i="33"/>
  <c r="T167" i="33"/>
  <c r="U167" i="33"/>
  <c r="V167" i="33"/>
  <c r="W167" i="33"/>
  <c r="Q169" i="33"/>
  <c r="R169" i="33"/>
  <c r="S169" i="33"/>
  <c r="T169" i="33"/>
  <c r="U169" i="33"/>
  <c r="V169" i="33"/>
  <c r="W169" i="33"/>
  <c r="Q171" i="33"/>
  <c r="R171" i="33"/>
  <c r="S171" i="33"/>
  <c r="T171" i="33"/>
  <c r="U171" i="33"/>
  <c r="V171" i="33"/>
  <c r="W171" i="33"/>
  <c r="Q173" i="33"/>
  <c r="R173" i="33"/>
  <c r="S173" i="33"/>
  <c r="T173" i="33"/>
  <c r="U173" i="33"/>
  <c r="V173" i="33"/>
  <c r="W173" i="33"/>
  <c r="Q175" i="33"/>
  <c r="R175" i="33"/>
  <c r="S175" i="33"/>
  <c r="T175" i="33"/>
  <c r="U175" i="33"/>
  <c r="V175" i="33"/>
  <c r="W175" i="33"/>
  <c r="Q177" i="33"/>
  <c r="R177" i="33"/>
  <c r="S177" i="33"/>
  <c r="T177" i="33"/>
  <c r="U177" i="33"/>
  <c r="V177" i="33"/>
  <c r="W177" i="33"/>
  <c r="Q179" i="33"/>
  <c r="R179" i="33"/>
  <c r="S179" i="33"/>
  <c r="T179" i="33"/>
  <c r="U179" i="33"/>
  <c r="V179" i="33"/>
  <c r="W179" i="33"/>
  <c r="Q181" i="33"/>
  <c r="R181" i="33"/>
  <c r="S181" i="33"/>
  <c r="T181" i="33"/>
  <c r="U181" i="33"/>
  <c r="V181" i="33"/>
  <c r="W181" i="33"/>
  <c r="Q183" i="33"/>
  <c r="R183" i="33"/>
  <c r="S183" i="33"/>
  <c r="T183" i="33"/>
  <c r="U183" i="33"/>
  <c r="V183" i="33"/>
  <c r="W183" i="33"/>
  <c r="Q185" i="33"/>
  <c r="R185" i="33"/>
  <c r="S185" i="33"/>
  <c r="T185" i="33"/>
  <c r="U185" i="33"/>
  <c r="V185" i="33"/>
  <c r="W185" i="33"/>
  <c r="Q187" i="33"/>
  <c r="R187" i="33"/>
  <c r="S187" i="33"/>
  <c r="T187" i="33"/>
  <c r="U187" i="33"/>
  <c r="V187" i="33"/>
  <c r="W187" i="33"/>
  <c r="Q189" i="33"/>
  <c r="R189" i="33"/>
  <c r="S189" i="33"/>
  <c r="T189" i="33"/>
  <c r="U189" i="33"/>
  <c r="V189" i="33"/>
  <c r="W189" i="33"/>
  <c r="Q191" i="33"/>
  <c r="R191" i="33"/>
  <c r="S191" i="33"/>
  <c r="T191" i="33"/>
  <c r="U191" i="33"/>
  <c r="V191" i="33"/>
  <c r="W191" i="33"/>
  <c r="Q193" i="33"/>
  <c r="R193" i="33"/>
  <c r="S193" i="33"/>
  <c r="T193" i="33"/>
  <c r="U193" i="33"/>
  <c r="V193" i="33"/>
  <c r="W193" i="33"/>
  <c r="Q195" i="33"/>
  <c r="R195" i="33"/>
  <c r="S195" i="33"/>
  <c r="T195" i="33"/>
  <c r="U195" i="33"/>
  <c r="V195" i="33"/>
  <c r="W195" i="33"/>
  <c r="Q197" i="33"/>
  <c r="R197" i="33"/>
  <c r="S197" i="33"/>
  <c r="T197" i="33"/>
  <c r="U197" i="33"/>
  <c r="V197" i="33"/>
  <c r="W197" i="33"/>
  <c r="Q199" i="33"/>
  <c r="R199" i="33"/>
  <c r="S199" i="33"/>
  <c r="T199" i="33"/>
  <c r="U199" i="33"/>
  <c r="V199" i="33"/>
  <c r="W199" i="33"/>
  <c r="Q201" i="33"/>
  <c r="R201" i="33"/>
  <c r="S201" i="33"/>
  <c r="T201" i="33"/>
  <c r="U201" i="33"/>
  <c r="V201" i="33"/>
  <c r="W201" i="33"/>
  <c r="Q203" i="33"/>
  <c r="R203" i="33"/>
  <c r="S203" i="33"/>
  <c r="T203" i="33"/>
  <c r="U203" i="33"/>
  <c r="V203" i="33"/>
  <c r="W203" i="33"/>
  <c r="Q205" i="33"/>
  <c r="R205" i="33"/>
  <c r="S205" i="33"/>
  <c r="T205" i="33"/>
  <c r="U205" i="33"/>
  <c r="V205" i="33"/>
  <c r="W205" i="33"/>
  <c r="Q207" i="33"/>
  <c r="R207" i="33"/>
  <c r="S207" i="33"/>
  <c r="T207" i="33"/>
  <c r="U207" i="33"/>
  <c r="V207" i="33"/>
  <c r="W207" i="33"/>
  <c r="Q209" i="33"/>
  <c r="R209" i="33"/>
  <c r="S209" i="33"/>
  <c r="T209" i="33"/>
  <c r="U209" i="33"/>
  <c r="V209" i="33"/>
  <c r="W209" i="33"/>
  <c r="Q211" i="33"/>
  <c r="R211" i="33"/>
  <c r="S211" i="33"/>
  <c r="T211" i="33"/>
  <c r="U211" i="33"/>
  <c r="V211" i="33"/>
  <c r="W211" i="33"/>
  <c r="Q213" i="33"/>
  <c r="R213" i="33"/>
  <c r="S213" i="33"/>
  <c r="T213" i="33"/>
  <c r="U213" i="33"/>
  <c r="V213" i="33"/>
  <c r="W213" i="33"/>
  <c r="Q215" i="33"/>
  <c r="R215" i="33"/>
  <c r="S215" i="33"/>
  <c r="T215" i="33"/>
  <c r="U215" i="33"/>
  <c r="V215" i="33"/>
  <c r="W215" i="33"/>
  <c r="Q217" i="33"/>
  <c r="R217" i="33"/>
  <c r="S217" i="33"/>
  <c r="T217" i="33"/>
  <c r="U217" i="33"/>
  <c r="V217" i="33"/>
  <c r="W217" i="33"/>
  <c r="Q219" i="33"/>
  <c r="R219" i="33"/>
  <c r="S219" i="33"/>
  <c r="T219" i="33"/>
  <c r="U219" i="33"/>
  <c r="V219" i="33"/>
  <c r="W219" i="33"/>
  <c r="Q221" i="33"/>
  <c r="R221" i="33"/>
  <c r="S221" i="33"/>
  <c r="T221" i="33"/>
  <c r="U221" i="33"/>
  <c r="V221" i="33"/>
  <c r="W221" i="33"/>
  <c r="Q223" i="33"/>
  <c r="R223" i="33"/>
  <c r="S223" i="33"/>
  <c r="T223" i="33"/>
  <c r="U223" i="33"/>
  <c r="V223" i="33"/>
  <c r="W223" i="33"/>
  <c r="Q225" i="33"/>
  <c r="R225" i="33"/>
  <c r="S225" i="33"/>
  <c r="T225" i="33"/>
  <c r="U225" i="33"/>
  <c r="V225" i="33"/>
  <c r="W225" i="33"/>
  <c r="Q227" i="33"/>
  <c r="R227" i="33"/>
  <c r="S227" i="33"/>
  <c r="T227" i="33"/>
  <c r="U227" i="33"/>
  <c r="V227" i="33"/>
  <c r="W227" i="33"/>
  <c r="Q229" i="33"/>
  <c r="R229" i="33"/>
  <c r="S229" i="33"/>
  <c r="T229" i="33"/>
  <c r="U229" i="33"/>
  <c r="V229" i="33"/>
  <c r="W229" i="33"/>
  <c r="Q231" i="33"/>
  <c r="R231" i="33"/>
  <c r="S231" i="33"/>
  <c r="T231" i="33"/>
  <c r="U231" i="33"/>
  <c r="V231" i="33"/>
  <c r="W231" i="33"/>
  <c r="Q233" i="33"/>
  <c r="R233" i="33"/>
  <c r="S233" i="33"/>
  <c r="T233" i="33"/>
  <c r="U233" i="33"/>
  <c r="V233" i="33"/>
  <c r="W233" i="33"/>
  <c r="Q235" i="33"/>
  <c r="R235" i="33"/>
  <c r="S235" i="33"/>
  <c r="T235" i="33"/>
  <c r="U235" i="33"/>
  <c r="V235" i="33"/>
  <c r="W235" i="33"/>
  <c r="Q237" i="33"/>
  <c r="R237" i="33"/>
  <c r="S237" i="33"/>
  <c r="T237" i="33"/>
  <c r="U237" i="33"/>
  <c r="V237" i="33"/>
  <c r="W237" i="33"/>
  <c r="Q239" i="33"/>
  <c r="R239" i="33"/>
  <c r="S239" i="33"/>
  <c r="T239" i="33"/>
  <c r="U239" i="33"/>
  <c r="V239" i="33"/>
  <c r="W239" i="33"/>
  <c r="Q241" i="33"/>
  <c r="R241" i="33"/>
  <c r="S241" i="33"/>
  <c r="T241" i="33"/>
  <c r="U241" i="33"/>
  <c r="V241" i="33"/>
  <c r="W241" i="33"/>
  <c r="Q243" i="33"/>
  <c r="R243" i="33"/>
  <c r="S243" i="33"/>
  <c r="T243" i="33"/>
  <c r="U243" i="33"/>
  <c r="V243" i="33"/>
  <c r="W243" i="33"/>
  <c r="Q245" i="33"/>
  <c r="R245" i="33"/>
  <c r="S245" i="33"/>
  <c r="T245" i="33"/>
  <c r="U245" i="33"/>
  <c r="V245" i="33"/>
  <c r="W245" i="33"/>
  <c r="Q247" i="33"/>
  <c r="R247" i="33"/>
  <c r="S247" i="33"/>
  <c r="T247" i="33"/>
  <c r="U247" i="33"/>
  <c r="V247" i="33"/>
  <c r="W247" i="33"/>
  <c r="Q249" i="33"/>
  <c r="R249" i="33"/>
  <c r="S249" i="33"/>
  <c r="T249" i="33"/>
  <c r="U249" i="33"/>
  <c r="V249" i="33"/>
  <c r="W249" i="33"/>
  <c r="Q251" i="33"/>
  <c r="R251" i="33"/>
  <c r="S251" i="33"/>
  <c r="T251" i="33"/>
  <c r="U251" i="33"/>
  <c r="V251" i="33"/>
  <c r="W251" i="33"/>
  <c r="Q253" i="33"/>
  <c r="R253" i="33"/>
  <c r="S253" i="33"/>
  <c r="T253" i="33"/>
  <c r="U253" i="33"/>
  <c r="V253" i="33"/>
  <c r="W253" i="33"/>
  <c r="Q255" i="33"/>
  <c r="R255" i="33"/>
  <c r="S255" i="33"/>
  <c r="T255" i="33"/>
  <c r="U255" i="33"/>
  <c r="V255" i="33"/>
  <c r="W255" i="33"/>
  <c r="Q257" i="33"/>
  <c r="R257" i="33"/>
  <c r="S257" i="33"/>
  <c r="T257" i="33"/>
  <c r="U257" i="33"/>
  <c r="V257" i="33"/>
  <c r="W257" i="33"/>
  <c r="Q259" i="33"/>
  <c r="R259" i="33"/>
  <c r="S259" i="33"/>
  <c r="T259" i="33"/>
  <c r="U259" i="33"/>
  <c r="V259" i="33"/>
  <c r="W259" i="33"/>
  <c r="Q261" i="33"/>
  <c r="R261" i="33"/>
  <c r="S261" i="33"/>
  <c r="T261" i="33"/>
  <c r="U261" i="33"/>
  <c r="V261" i="33"/>
  <c r="W261" i="33"/>
  <c r="Q263" i="33"/>
  <c r="R263" i="33"/>
  <c r="S263" i="33"/>
  <c r="T263" i="33"/>
  <c r="U263" i="33"/>
  <c r="V263" i="33"/>
  <c r="W263" i="33"/>
  <c r="Q265" i="33"/>
  <c r="R265" i="33"/>
  <c r="S265" i="33"/>
  <c r="T265" i="33"/>
  <c r="U265" i="33"/>
  <c r="V265" i="33"/>
  <c r="W265" i="33"/>
  <c r="Q267" i="33"/>
  <c r="R267" i="33"/>
  <c r="S267" i="33"/>
  <c r="T267" i="33"/>
  <c r="U267" i="33"/>
  <c r="V267" i="33"/>
  <c r="W267" i="33"/>
  <c r="Q269" i="33"/>
  <c r="R269" i="33"/>
  <c r="S269" i="33"/>
  <c r="T269" i="33"/>
  <c r="U269" i="33"/>
  <c r="V269" i="33"/>
  <c r="W269" i="33"/>
  <c r="Q271" i="33"/>
  <c r="R271" i="33"/>
  <c r="S271" i="33"/>
  <c r="T271" i="33"/>
  <c r="U271" i="33"/>
  <c r="V271" i="33"/>
  <c r="W271" i="33"/>
  <c r="Q273" i="33"/>
  <c r="R273" i="33"/>
  <c r="S273" i="33"/>
  <c r="T273" i="33"/>
  <c r="U273" i="33"/>
  <c r="V273" i="33"/>
  <c r="W273" i="33"/>
  <c r="Q275" i="33"/>
  <c r="R275" i="33"/>
  <c r="S275" i="33"/>
  <c r="T275" i="33"/>
  <c r="U275" i="33"/>
  <c r="V275" i="33"/>
  <c r="W275" i="33"/>
  <c r="Q277" i="33"/>
  <c r="R277" i="33"/>
  <c r="S277" i="33"/>
  <c r="T277" i="33"/>
  <c r="U277" i="33"/>
  <c r="V277" i="33"/>
  <c r="W277" i="33"/>
  <c r="Q279" i="33"/>
  <c r="R279" i="33"/>
  <c r="S279" i="33"/>
  <c r="T279" i="33"/>
  <c r="U279" i="33"/>
  <c r="V279" i="33"/>
  <c r="W279" i="33"/>
  <c r="Q281" i="33"/>
  <c r="R281" i="33"/>
  <c r="S281" i="33"/>
  <c r="T281" i="33"/>
  <c r="U281" i="33"/>
  <c r="V281" i="33"/>
  <c r="W281" i="33"/>
  <c r="Q283" i="33"/>
  <c r="R283" i="33"/>
  <c r="S283" i="33"/>
  <c r="T283" i="33"/>
  <c r="U283" i="33"/>
  <c r="V283" i="33"/>
  <c r="W283" i="33"/>
  <c r="Q285" i="33"/>
  <c r="R285" i="33"/>
  <c r="S285" i="33"/>
  <c r="T285" i="33"/>
  <c r="U285" i="33"/>
  <c r="V285" i="33"/>
  <c r="W285" i="33"/>
  <c r="Q287" i="33"/>
  <c r="R287" i="33"/>
  <c r="S287" i="33"/>
  <c r="T287" i="33"/>
  <c r="U287" i="33"/>
  <c r="V287" i="33"/>
  <c r="W287" i="33"/>
  <c r="Q289" i="33"/>
  <c r="R289" i="33"/>
  <c r="S289" i="33"/>
  <c r="T289" i="33"/>
  <c r="U289" i="33"/>
  <c r="V289" i="33"/>
  <c r="W289" i="33"/>
  <c r="Q291" i="33"/>
  <c r="R291" i="33"/>
  <c r="S291" i="33"/>
  <c r="T291" i="33"/>
  <c r="U291" i="33"/>
  <c r="V291" i="33"/>
  <c r="W291" i="33"/>
  <c r="Q293" i="33"/>
  <c r="R293" i="33"/>
  <c r="S293" i="33"/>
  <c r="T293" i="33"/>
  <c r="U293" i="33"/>
  <c r="V293" i="33"/>
  <c r="W293" i="33"/>
  <c r="Q295" i="33"/>
  <c r="R295" i="33"/>
  <c r="S295" i="33"/>
  <c r="T295" i="33"/>
  <c r="U295" i="33"/>
  <c r="V295" i="33"/>
  <c r="W295" i="33"/>
  <c r="Q297" i="33"/>
  <c r="R297" i="33"/>
  <c r="S297" i="33"/>
  <c r="T297" i="33"/>
  <c r="U297" i="33"/>
  <c r="V297" i="33"/>
  <c r="W297" i="33"/>
  <c r="Q299" i="33"/>
  <c r="R299" i="33"/>
  <c r="S299" i="33"/>
  <c r="T299" i="33"/>
  <c r="U299" i="33"/>
  <c r="V299" i="33"/>
  <c r="W299" i="33"/>
  <c r="Q301" i="33"/>
  <c r="R301" i="33"/>
  <c r="S301" i="33"/>
  <c r="T301" i="33"/>
  <c r="U301" i="33"/>
  <c r="V301" i="33"/>
  <c r="W301" i="33"/>
  <c r="Q303" i="33"/>
  <c r="R303" i="33"/>
  <c r="S303" i="33"/>
  <c r="T303" i="33"/>
  <c r="U303" i="33"/>
  <c r="V303" i="33"/>
  <c r="W303" i="33"/>
  <c r="Q305" i="33"/>
  <c r="R305" i="33"/>
  <c r="S305" i="33"/>
  <c r="T305" i="33"/>
  <c r="U305" i="33"/>
  <c r="V305" i="33"/>
  <c r="W305" i="33"/>
  <c r="Q307" i="33"/>
  <c r="R307" i="33"/>
  <c r="S307" i="33"/>
  <c r="T307" i="33"/>
  <c r="U307" i="33"/>
  <c r="V307" i="33"/>
  <c r="W307" i="33"/>
  <c r="Q309" i="33"/>
  <c r="R309" i="33"/>
  <c r="S309" i="33"/>
  <c r="T309" i="33"/>
  <c r="U309" i="33"/>
  <c r="V309" i="33"/>
  <c r="W309" i="33"/>
  <c r="Q311" i="33"/>
  <c r="R311" i="33"/>
  <c r="S311" i="33"/>
  <c r="T311" i="33"/>
  <c r="U311" i="33"/>
  <c r="V311" i="33"/>
  <c r="W311" i="33"/>
  <c r="Q313" i="33"/>
  <c r="R313" i="33"/>
  <c r="S313" i="33"/>
  <c r="T313" i="33"/>
  <c r="U313" i="33"/>
  <c r="V313" i="33"/>
  <c r="W313" i="33"/>
  <c r="Q315" i="33"/>
  <c r="R315" i="33"/>
  <c r="S315" i="33"/>
  <c r="T315" i="33"/>
  <c r="U315" i="33"/>
  <c r="V315" i="33"/>
  <c r="W315" i="33"/>
  <c r="Q317" i="33"/>
  <c r="R317" i="33"/>
  <c r="S317" i="33"/>
  <c r="T317" i="33"/>
  <c r="U317" i="33"/>
  <c r="V317" i="33"/>
  <c r="W317" i="33"/>
  <c r="Q319" i="33"/>
  <c r="R319" i="33"/>
  <c r="S319" i="33"/>
  <c r="T319" i="33"/>
  <c r="U319" i="33"/>
  <c r="V319" i="33"/>
  <c r="W319" i="33"/>
  <c r="Q321" i="33"/>
  <c r="R321" i="33"/>
  <c r="S321" i="33"/>
  <c r="T321" i="33"/>
  <c r="U321" i="33"/>
  <c r="V321" i="33"/>
  <c r="W321" i="33"/>
  <c r="Q323" i="33"/>
  <c r="R323" i="33"/>
  <c r="S323" i="33"/>
  <c r="T323" i="33"/>
  <c r="U323" i="33"/>
  <c r="V323" i="33"/>
  <c r="W323" i="33"/>
  <c r="Q325" i="33"/>
  <c r="R325" i="33"/>
  <c r="S325" i="33"/>
  <c r="T325" i="33"/>
  <c r="U325" i="33"/>
  <c r="V325" i="33"/>
  <c r="W325" i="33"/>
  <c r="Q327" i="33"/>
  <c r="R327" i="33"/>
  <c r="S327" i="33"/>
  <c r="T327" i="33"/>
  <c r="U327" i="33"/>
  <c r="V327" i="33"/>
  <c r="W327" i="33"/>
  <c r="Q329" i="33"/>
  <c r="R329" i="33"/>
  <c r="S329" i="33"/>
  <c r="T329" i="33"/>
  <c r="U329" i="33"/>
  <c r="V329" i="33"/>
  <c r="W329" i="33"/>
  <c r="Q331" i="33"/>
  <c r="R331" i="33"/>
  <c r="S331" i="33"/>
  <c r="T331" i="33"/>
  <c r="U331" i="33"/>
  <c r="V331" i="33"/>
  <c r="W331" i="33"/>
  <c r="Q333" i="33"/>
  <c r="R333" i="33"/>
  <c r="S333" i="33"/>
  <c r="T333" i="33"/>
  <c r="U333" i="33"/>
  <c r="V333" i="33"/>
  <c r="W333" i="33"/>
  <c r="Q335" i="33"/>
  <c r="R335" i="33"/>
  <c r="S335" i="33"/>
  <c r="T335" i="33"/>
  <c r="U335" i="33"/>
  <c r="V335" i="33"/>
  <c r="W335" i="33"/>
  <c r="Q337" i="33"/>
  <c r="R337" i="33"/>
  <c r="S337" i="33"/>
  <c r="T337" i="33"/>
  <c r="U337" i="33"/>
  <c r="V337" i="33"/>
  <c r="W337" i="33"/>
  <c r="Q339" i="33"/>
  <c r="R339" i="33"/>
  <c r="S339" i="33"/>
  <c r="T339" i="33"/>
  <c r="U339" i="33"/>
  <c r="V339" i="33"/>
  <c r="W339" i="33"/>
  <c r="Q341" i="33"/>
  <c r="R341" i="33"/>
  <c r="S341" i="33"/>
  <c r="T341" i="33"/>
  <c r="U341" i="33"/>
  <c r="V341" i="33"/>
  <c r="W341" i="33"/>
  <c r="Q343" i="33"/>
  <c r="R343" i="33"/>
  <c r="S343" i="33"/>
  <c r="T343" i="33"/>
  <c r="U343" i="33"/>
  <c r="V343" i="33"/>
  <c r="W343" i="33"/>
  <c r="Q345" i="33"/>
  <c r="R345" i="33"/>
  <c r="S345" i="33"/>
  <c r="T345" i="33"/>
  <c r="U345" i="33"/>
  <c r="V345" i="33"/>
  <c r="W345" i="33"/>
  <c r="Q347" i="33"/>
  <c r="R347" i="33"/>
  <c r="S347" i="33"/>
  <c r="T347" i="33"/>
  <c r="U347" i="33"/>
  <c r="V347" i="33"/>
  <c r="W347" i="33"/>
  <c r="Q349" i="33"/>
  <c r="R349" i="33"/>
  <c r="S349" i="33"/>
  <c r="T349" i="33"/>
  <c r="U349" i="33"/>
  <c r="V349" i="33"/>
  <c r="W349" i="33"/>
  <c r="Q351" i="33"/>
  <c r="R351" i="33"/>
  <c r="S351" i="33"/>
  <c r="T351" i="33"/>
  <c r="U351" i="33"/>
  <c r="V351" i="33"/>
  <c r="W351" i="33"/>
  <c r="Q353" i="33"/>
  <c r="R353" i="33"/>
  <c r="S353" i="33"/>
  <c r="T353" i="33"/>
  <c r="U353" i="33"/>
  <c r="V353" i="33"/>
  <c r="W353" i="33"/>
  <c r="Q355" i="33"/>
  <c r="R355" i="33"/>
  <c r="S355" i="33"/>
  <c r="T355" i="33"/>
  <c r="U355" i="33"/>
  <c r="V355" i="33"/>
  <c r="W355" i="33"/>
  <c r="Q357" i="33"/>
  <c r="R357" i="33"/>
  <c r="S357" i="33"/>
  <c r="T357" i="33"/>
  <c r="U357" i="33"/>
  <c r="V357" i="33"/>
  <c r="W357" i="33"/>
  <c r="Q359" i="33"/>
  <c r="R359" i="33"/>
  <c r="S359" i="33"/>
  <c r="T359" i="33"/>
  <c r="U359" i="33"/>
  <c r="V359" i="33"/>
  <c r="W359" i="33"/>
  <c r="Q361" i="33"/>
  <c r="R361" i="33"/>
  <c r="S361" i="33"/>
  <c r="T361" i="33"/>
  <c r="U361" i="33"/>
  <c r="V361" i="33"/>
  <c r="W361" i="33"/>
  <c r="Q363" i="33"/>
  <c r="R363" i="33"/>
  <c r="S363" i="33"/>
  <c r="T363" i="33"/>
  <c r="U363" i="33"/>
  <c r="V363" i="33"/>
  <c r="W363" i="33"/>
  <c r="Q365" i="33"/>
  <c r="R365" i="33"/>
  <c r="S365" i="33"/>
  <c r="T365" i="33"/>
  <c r="U365" i="33"/>
  <c r="V365" i="33"/>
  <c r="W365" i="33"/>
  <c r="Q367" i="33"/>
  <c r="W1000" i="33"/>
  <c r="Q1002" i="33"/>
  <c r="R1002" i="33"/>
  <c r="S1002" i="33"/>
  <c r="T1002" i="33"/>
  <c r="U1002" i="33"/>
  <c r="R1012" i="33"/>
  <c r="S1012" i="33"/>
  <c r="T1012" i="33"/>
  <c r="U1012" i="33"/>
  <c r="R367" i="33"/>
  <c r="S367" i="33"/>
  <c r="T367" i="33"/>
  <c r="U367" i="33"/>
  <c r="V367" i="33"/>
  <c r="W367" i="33"/>
  <c r="Q369" i="33"/>
  <c r="R369" i="33"/>
  <c r="S369" i="33"/>
  <c r="T369" i="33"/>
  <c r="U369" i="33"/>
  <c r="V369" i="33"/>
  <c r="W369" i="33"/>
  <c r="Q371" i="33"/>
  <c r="R371" i="33"/>
  <c r="S371" i="33"/>
  <c r="T371" i="33"/>
  <c r="U371" i="33"/>
  <c r="V371" i="33"/>
  <c r="W371" i="33"/>
  <c r="Q373" i="33"/>
  <c r="R373" i="33"/>
  <c r="S373" i="33"/>
  <c r="T373" i="33"/>
  <c r="U373" i="33"/>
  <c r="V373" i="33"/>
  <c r="W373" i="33"/>
  <c r="Q375" i="33"/>
  <c r="R375" i="33"/>
  <c r="S375" i="33"/>
  <c r="T375" i="33"/>
  <c r="U375" i="33"/>
  <c r="V375" i="33"/>
  <c r="W375" i="33"/>
  <c r="Q377" i="33"/>
  <c r="R377" i="33"/>
  <c r="S377" i="33"/>
  <c r="T377" i="33"/>
  <c r="U377" i="33"/>
  <c r="V377" i="33"/>
  <c r="W377" i="33"/>
  <c r="Q379" i="33"/>
  <c r="R379" i="33"/>
  <c r="S379" i="33"/>
  <c r="T379" i="33"/>
  <c r="V745" i="33"/>
  <c r="W745" i="33"/>
  <c r="Q747" i="33"/>
  <c r="R747" i="33"/>
  <c r="S747" i="33"/>
  <c r="T747" i="33"/>
  <c r="U747" i="33"/>
  <c r="V747" i="33"/>
  <c r="W747" i="33"/>
  <c r="Q749" i="33"/>
  <c r="R749" i="33"/>
  <c r="S749" i="33"/>
  <c r="T749" i="33"/>
  <c r="U749" i="33"/>
  <c r="V749" i="33"/>
  <c r="W749" i="33"/>
  <c r="Q751" i="33"/>
  <c r="R751" i="33"/>
  <c r="S751" i="33"/>
  <c r="T751" i="33"/>
  <c r="U751" i="33"/>
  <c r="V751" i="33"/>
  <c r="W751" i="33"/>
  <c r="Q753" i="33"/>
  <c r="R753" i="33"/>
  <c r="S753" i="33"/>
  <c r="T753" i="33"/>
  <c r="U753" i="33"/>
  <c r="V753" i="33"/>
  <c r="W753" i="33"/>
  <c r="Q755" i="33"/>
  <c r="R755" i="33"/>
  <c r="S755" i="33"/>
  <c r="T755" i="33"/>
  <c r="U755" i="33"/>
  <c r="V755" i="33"/>
  <c r="W755" i="33"/>
  <c r="Q757" i="33"/>
  <c r="R757" i="33"/>
  <c r="S757" i="33"/>
  <c r="T757" i="33"/>
  <c r="U757" i="33"/>
  <c r="V757" i="33"/>
  <c r="W757" i="33"/>
  <c r="Q759" i="33"/>
  <c r="R759" i="33"/>
  <c r="S759" i="33"/>
  <c r="T759" i="33"/>
  <c r="U759" i="33"/>
  <c r="V759" i="33"/>
  <c r="W759" i="33"/>
  <c r="Q761" i="33"/>
  <c r="R761" i="33"/>
  <c r="S761" i="33"/>
  <c r="T761" i="33"/>
  <c r="U761" i="33"/>
  <c r="V761" i="33"/>
  <c r="W761" i="33"/>
  <c r="Q763" i="33"/>
  <c r="R763" i="33"/>
  <c r="S763" i="33"/>
  <c r="T763" i="33"/>
  <c r="U763" i="33"/>
  <c r="V763" i="33"/>
  <c r="W763" i="33"/>
  <c r="Q765" i="33"/>
  <c r="R765" i="33"/>
  <c r="S765" i="33"/>
  <c r="T765" i="33"/>
  <c r="U765" i="33"/>
  <c r="V765" i="33"/>
  <c r="W765" i="33"/>
  <c r="Q767" i="33"/>
  <c r="R767" i="33"/>
  <c r="S767" i="33"/>
  <c r="T767" i="33"/>
  <c r="U767" i="33"/>
  <c r="V767" i="33"/>
  <c r="W767" i="33"/>
  <c r="Q769" i="33"/>
  <c r="R769" i="33"/>
  <c r="S769" i="33"/>
  <c r="T769" i="33"/>
  <c r="U769" i="33"/>
  <c r="V769" i="33"/>
  <c r="W769" i="33"/>
  <c r="Q771" i="33"/>
  <c r="R771" i="33"/>
  <c r="S771" i="33"/>
  <c r="T771" i="33"/>
  <c r="U771" i="33"/>
  <c r="V771" i="33"/>
  <c r="W771" i="33"/>
  <c r="Q773" i="33"/>
  <c r="R773" i="33"/>
  <c r="S773" i="33"/>
  <c r="T773" i="33"/>
  <c r="U773" i="33"/>
  <c r="V773" i="33"/>
  <c r="W773" i="33"/>
  <c r="Q775" i="33"/>
  <c r="R775" i="33"/>
  <c r="S775" i="33"/>
  <c r="T775" i="33"/>
  <c r="U775" i="33"/>
  <c r="V775" i="33"/>
  <c r="W775" i="33"/>
  <c r="Q777" i="33"/>
  <c r="R777" i="33"/>
  <c r="S777" i="33"/>
  <c r="T777" i="33"/>
  <c r="U777" i="33"/>
  <c r="V777" i="33"/>
  <c r="W777" i="33"/>
  <c r="Q779" i="33"/>
  <c r="R779" i="33"/>
  <c r="S779" i="33"/>
  <c r="T779" i="33"/>
  <c r="U779" i="33"/>
  <c r="V779" i="33"/>
  <c r="W779" i="33"/>
  <c r="Q781" i="33"/>
  <c r="R781" i="33"/>
  <c r="S781" i="33"/>
  <c r="T781" i="33"/>
  <c r="U781" i="33"/>
  <c r="V781" i="33"/>
  <c r="W781" i="33"/>
  <c r="Q783" i="33"/>
  <c r="R783" i="33"/>
  <c r="S783" i="33"/>
  <c r="T783" i="33"/>
  <c r="U783" i="33"/>
  <c r="V783" i="33"/>
  <c r="W783" i="33"/>
  <c r="Q785" i="33"/>
  <c r="R785" i="33"/>
  <c r="S785" i="33"/>
  <c r="T785" i="33"/>
  <c r="U785" i="33"/>
  <c r="V785" i="33"/>
  <c r="W785" i="33"/>
  <c r="Q787" i="33"/>
  <c r="R787" i="33"/>
  <c r="S787" i="33"/>
  <c r="T787" i="33"/>
  <c r="U787" i="33"/>
  <c r="V787" i="33"/>
  <c r="W787" i="33"/>
  <c r="Q789" i="33"/>
  <c r="R789" i="33"/>
  <c r="S789" i="33"/>
  <c r="S901" i="33"/>
  <c r="S903" i="33"/>
  <c r="S905" i="33"/>
  <c r="S907" i="33"/>
  <c r="S909" i="33"/>
  <c r="S911" i="33"/>
  <c r="S913" i="33"/>
  <c r="S915" i="33"/>
  <c r="S917" i="33"/>
  <c r="S919" i="33"/>
  <c r="S923" i="33"/>
  <c r="S925" i="33"/>
  <c r="S927" i="33"/>
  <c r="S929" i="33"/>
  <c r="Q931" i="33"/>
  <c r="R931" i="33"/>
  <c r="S931" i="33"/>
  <c r="T931" i="33"/>
  <c r="U931" i="33"/>
  <c r="V931" i="33"/>
  <c r="W931" i="33"/>
  <c r="T933" i="33"/>
  <c r="U933" i="33"/>
  <c r="V933" i="33"/>
  <c r="W933" i="33"/>
  <c r="Q935" i="33"/>
  <c r="R935" i="33"/>
  <c r="S935" i="33"/>
  <c r="T935" i="33"/>
  <c r="U935" i="33"/>
  <c r="V935" i="33"/>
  <c r="W935" i="33"/>
  <c r="Q943" i="33"/>
  <c r="S943" i="33"/>
  <c r="U943" i="33"/>
  <c r="W943" i="33"/>
  <c r="T944" i="33"/>
  <c r="V944" i="33"/>
  <c r="Q945" i="33"/>
  <c r="R945" i="33"/>
  <c r="S945" i="33"/>
  <c r="U945" i="33"/>
  <c r="W945" i="33"/>
  <c r="T946" i="33"/>
  <c r="V946" i="33"/>
  <c r="Q947" i="33"/>
  <c r="R947" i="33"/>
  <c r="S947" i="33"/>
  <c r="U947" i="33"/>
  <c r="W947" i="33"/>
  <c r="T948" i="33"/>
  <c r="V948" i="33"/>
  <c r="T950" i="33"/>
  <c r="V950" i="33"/>
  <c r="Q951" i="33"/>
  <c r="S951" i="33"/>
  <c r="U951" i="33"/>
  <c r="W951" i="33"/>
  <c r="T952" i="33"/>
  <c r="T214" i="33"/>
  <c r="U214" i="33"/>
  <c r="V214" i="33"/>
  <c r="W214" i="33"/>
  <c r="Q216" i="33"/>
  <c r="R216" i="33"/>
  <c r="S216" i="33"/>
  <c r="T216" i="33"/>
  <c r="U216" i="33"/>
  <c r="V216" i="33"/>
  <c r="W216" i="33"/>
  <c r="Q218" i="33"/>
  <c r="R218" i="33"/>
  <c r="S218" i="33"/>
  <c r="T218" i="33"/>
  <c r="U218" i="33"/>
  <c r="V218" i="33"/>
  <c r="W218" i="33"/>
  <c r="Q220" i="33"/>
  <c r="R220" i="33"/>
  <c r="S220" i="33"/>
  <c r="T220" i="33"/>
  <c r="U220" i="33"/>
  <c r="V220" i="33"/>
  <c r="W220" i="33"/>
  <c r="Q222" i="33"/>
  <c r="R222" i="33"/>
  <c r="S222" i="33"/>
  <c r="T222" i="33"/>
  <c r="U222" i="33"/>
  <c r="V222" i="33"/>
  <c r="W222" i="33"/>
  <c r="Q224" i="33"/>
  <c r="R224" i="33"/>
  <c r="S224" i="33"/>
  <c r="T224" i="33"/>
  <c r="U224" i="33"/>
  <c r="V224" i="33"/>
  <c r="W224" i="33"/>
  <c r="Q226" i="33"/>
  <c r="R226" i="33"/>
  <c r="S226" i="33"/>
  <c r="T226" i="33"/>
  <c r="U226" i="33"/>
  <c r="V226" i="33"/>
  <c r="W226" i="33"/>
  <c r="Q228" i="33"/>
  <c r="R228" i="33"/>
  <c r="S228" i="33"/>
  <c r="T228" i="33"/>
  <c r="U228" i="33"/>
  <c r="V228" i="33"/>
  <c r="W228" i="33"/>
  <c r="Q230" i="33"/>
  <c r="R230" i="33"/>
  <c r="S230" i="33"/>
  <c r="T230" i="33"/>
  <c r="U230" i="33"/>
  <c r="V230" i="33"/>
  <c r="W230" i="33"/>
  <c r="Q232" i="33"/>
  <c r="R232" i="33"/>
  <c r="S232" i="33"/>
  <c r="T232" i="33"/>
  <c r="U232" i="33"/>
  <c r="V232" i="33"/>
  <c r="W232" i="33"/>
  <c r="Q234" i="33"/>
  <c r="R234" i="33"/>
  <c r="S234" i="33"/>
  <c r="T234" i="33"/>
  <c r="U234" i="33"/>
  <c r="V234" i="33"/>
  <c r="W234" i="33"/>
  <c r="Q236" i="33"/>
  <c r="R236" i="33"/>
  <c r="S236" i="33"/>
  <c r="T236" i="33"/>
  <c r="U236" i="33"/>
  <c r="V236" i="33"/>
  <c r="W236" i="33"/>
  <c r="Q238" i="33"/>
  <c r="R238" i="33"/>
  <c r="S238" i="33"/>
  <c r="T238" i="33"/>
  <c r="U238" i="33"/>
  <c r="V238" i="33"/>
  <c r="W238" i="33"/>
  <c r="Q240" i="33"/>
  <c r="R240" i="33"/>
  <c r="S240" i="33"/>
  <c r="T240" i="33"/>
  <c r="U240" i="33"/>
  <c r="V240" i="33"/>
  <c r="W240" i="33"/>
  <c r="Q242" i="33"/>
  <c r="R242" i="33"/>
  <c r="S242" i="33"/>
  <c r="T242" i="33"/>
  <c r="U242" i="33"/>
  <c r="V242" i="33"/>
  <c r="W242" i="33"/>
  <c r="Q244" i="33"/>
  <c r="R244" i="33"/>
  <c r="S244" i="33"/>
  <c r="T244" i="33"/>
  <c r="U244" i="33"/>
  <c r="V244" i="33"/>
  <c r="W244" i="33"/>
  <c r="Q246" i="33"/>
  <c r="R246" i="33"/>
  <c r="S246" i="33"/>
  <c r="T246" i="33"/>
  <c r="U246" i="33"/>
  <c r="V246" i="33"/>
  <c r="W246" i="33"/>
  <c r="Q248" i="33"/>
  <c r="R248" i="33"/>
  <c r="S248" i="33"/>
  <c r="T248" i="33"/>
  <c r="U248" i="33"/>
  <c r="V248" i="33"/>
  <c r="W248" i="33"/>
  <c r="Q250" i="33"/>
  <c r="R250" i="33"/>
  <c r="S250" i="33"/>
  <c r="T250" i="33"/>
  <c r="U250" i="33"/>
  <c r="V250" i="33"/>
  <c r="W250" i="33"/>
  <c r="Q252" i="33"/>
  <c r="R252" i="33"/>
  <c r="S252" i="33"/>
  <c r="T252" i="33"/>
  <c r="U252" i="33"/>
  <c r="V252" i="33"/>
  <c r="W252" i="33"/>
  <c r="Q254" i="33"/>
  <c r="R254" i="33"/>
  <c r="S254" i="33"/>
  <c r="T254" i="33"/>
  <c r="U254" i="33"/>
  <c r="V254" i="33"/>
  <c r="W254" i="33"/>
  <c r="Q256" i="33"/>
  <c r="R256" i="33"/>
  <c r="S256" i="33"/>
  <c r="T256" i="33"/>
  <c r="U256" i="33"/>
  <c r="V256" i="33"/>
  <c r="W256" i="33"/>
  <c r="Q258" i="33"/>
  <c r="R258" i="33"/>
  <c r="S258" i="33"/>
  <c r="T258" i="33"/>
  <c r="U258" i="33"/>
  <c r="V258" i="33"/>
  <c r="W258" i="33"/>
  <c r="Q260" i="33"/>
  <c r="R260" i="33"/>
  <c r="S260" i="33"/>
  <c r="T260" i="33"/>
  <c r="U260" i="33"/>
  <c r="V260" i="33"/>
  <c r="W260" i="33"/>
  <c r="Q262" i="33"/>
  <c r="R262" i="33"/>
  <c r="S262" i="33"/>
  <c r="T262" i="33"/>
  <c r="U262" i="33"/>
  <c r="V262" i="33"/>
  <c r="W262" i="33"/>
  <c r="Q264" i="33"/>
  <c r="R264" i="33"/>
  <c r="S264" i="33"/>
  <c r="T264" i="33"/>
  <c r="U264" i="33"/>
  <c r="V264" i="33"/>
  <c r="W264" i="33"/>
  <c r="Q266" i="33"/>
  <c r="R266" i="33"/>
  <c r="S266" i="33"/>
  <c r="T266" i="33"/>
  <c r="U266" i="33"/>
  <c r="V266" i="33"/>
  <c r="W266" i="33"/>
  <c r="Q268" i="33"/>
  <c r="R268" i="33"/>
  <c r="S268" i="33"/>
  <c r="T268" i="33"/>
  <c r="U268" i="33"/>
  <c r="V268" i="33"/>
  <c r="W268" i="33"/>
  <c r="Q270" i="33"/>
  <c r="R270" i="33"/>
  <c r="S270" i="33"/>
  <c r="T270" i="33"/>
  <c r="U270" i="33"/>
  <c r="V270" i="33"/>
  <c r="W270" i="33"/>
  <c r="Q272" i="33"/>
  <c r="R272" i="33"/>
  <c r="S272" i="33"/>
  <c r="T272" i="33"/>
  <c r="U272" i="33"/>
  <c r="V272" i="33"/>
  <c r="W272" i="33"/>
  <c r="Q274" i="33"/>
  <c r="R274" i="33"/>
  <c r="S274" i="33"/>
  <c r="T274" i="33"/>
  <c r="U274" i="33"/>
  <c r="V274" i="33"/>
  <c r="W274" i="33"/>
  <c r="Q276" i="33"/>
  <c r="R276" i="33"/>
  <c r="S276" i="33"/>
  <c r="T276" i="33"/>
  <c r="U276" i="33"/>
  <c r="V276" i="33"/>
  <c r="W276" i="33"/>
  <c r="Q278" i="33"/>
  <c r="R278" i="33"/>
  <c r="S278" i="33"/>
  <c r="T278" i="33"/>
  <c r="U278" i="33"/>
  <c r="V278" i="33"/>
  <c r="W278" i="33"/>
  <c r="Q280" i="33"/>
  <c r="R280" i="33"/>
  <c r="S280" i="33"/>
  <c r="T280" i="33"/>
  <c r="U280" i="33"/>
  <c r="V280" i="33"/>
  <c r="W280" i="33"/>
  <c r="Q282" i="33"/>
  <c r="R282" i="33"/>
  <c r="S282" i="33"/>
  <c r="T282" i="33"/>
  <c r="U282" i="33"/>
  <c r="V282" i="33"/>
  <c r="W282" i="33"/>
  <c r="Q284" i="33"/>
  <c r="R284" i="33"/>
  <c r="S284" i="33"/>
  <c r="T284" i="33"/>
  <c r="U284" i="33"/>
  <c r="V284" i="33"/>
  <c r="W284" i="33"/>
  <c r="Q286" i="33"/>
  <c r="R286" i="33"/>
  <c r="S286" i="33"/>
  <c r="T286" i="33"/>
  <c r="U286" i="33"/>
  <c r="V286" i="33"/>
  <c r="W286" i="33"/>
  <c r="Q288" i="33"/>
  <c r="R288" i="33"/>
  <c r="S288" i="33"/>
  <c r="T288" i="33"/>
  <c r="U288" i="33"/>
  <c r="V288" i="33"/>
  <c r="W288" i="33"/>
  <c r="Q290" i="33"/>
  <c r="R290" i="33"/>
  <c r="S290" i="33"/>
  <c r="T290" i="33"/>
  <c r="U290" i="33"/>
  <c r="V290" i="33"/>
  <c r="W290" i="33"/>
  <c r="Q292" i="33"/>
  <c r="R292" i="33"/>
  <c r="S292" i="33"/>
  <c r="T292" i="33"/>
  <c r="U292" i="33"/>
  <c r="V292" i="33"/>
  <c r="W292" i="33"/>
  <c r="Q294" i="33"/>
  <c r="R294" i="33"/>
  <c r="S294" i="33"/>
  <c r="T294" i="33"/>
  <c r="U294" i="33"/>
  <c r="V294" i="33"/>
  <c r="W294" i="33"/>
  <c r="Q296" i="33"/>
  <c r="R296" i="33"/>
  <c r="S296" i="33"/>
  <c r="T296" i="33"/>
  <c r="U296" i="33"/>
  <c r="V296" i="33"/>
  <c r="W296" i="33"/>
  <c r="Q298" i="33"/>
  <c r="R298" i="33"/>
  <c r="S298" i="33"/>
  <c r="T298" i="33"/>
  <c r="U298" i="33"/>
  <c r="V298" i="33"/>
  <c r="W298" i="33"/>
  <c r="Q300" i="33"/>
  <c r="R300" i="33"/>
  <c r="S300" i="33"/>
  <c r="T300" i="33"/>
  <c r="U300" i="33"/>
  <c r="V300" i="33"/>
  <c r="W300" i="33"/>
  <c r="Q302" i="33"/>
  <c r="R302" i="33"/>
  <c r="S302" i="33"/>
  <c r="T302" i="33"/>
  <c r="U302" i="33"/>
  <c r="V302" i="33"/>
  <c r="W302" i="33"/>
  <c r="Q304" i="33"/>
  <c r="R304" i="33"/>
  <c r="S304" i="33"/>
  <c r="T304" i="33"/>
  <c r="U304" i="33"/>
  <c r="V304" i="33"/>
  <c r="W304" i="33"/>
  <c r="Q306" i="33"/>
  <c r="R306" i="33"/>
  <c r="S306" i="33"/>
  <c r="T306" i="33"/>
  <c r="U306" i="33"/>
  <c r="V306" i="33"/>
  <c r="W306" i="33"/>
  <c r="Q308" i="33"/>
  <c r="R308" i="33"/>
  <c r="S308" i="33"/>
  <c r="T308" i="33"/>
  <c r="U308" i="33"/>
  <c r="V308" i="33"/>
  <c r="W308" i="33"/>
  <c r="Q310" i="33"/>
  <c r="R310" i="33"/>
  <c r="S310" i="33"/>
  <c r="T310" i="33"/>
  <c r="U310" i="33"/>
  <c r="V310" i="33"/>
  <c r="W310" i="33"/>
  <c r="Q312" i="33"/>
  <c r="R312" i="33"/>
  <c r="S312" i="33"/>
  <c r="T312" i="33"/>
  <c r="U312" i="33"/>
  <c r="V312" i="33"/>
  <c r="W312" i="33"/>
  <c r="Q314" i="33"/>
  <c r="R314" i="33"/>
  <c r="S314" i="33"/>
  <c r="T314" i="33"/>
  <c r="U314" i="33"/>
  <c r="V314" i="33"/>
  <c r="W314" i="33"/>
  <c r="Q316" i="33"/>
  <c r="R316" i="33"/>
  <c r="S316" i="33"/>
  <c r="T316" i="33"/>
  <c r="U316" i="33"/>
  <c r="V316" i="33"/>
  <c r="W316" i="33"/>
  <c r="Q318" i="33"/>
  <c r="R318" i="33"/>
  <c r="S318" i="33"/>
  <c r="T318" i="33"/>
  <c r="U318" i="33"/>
  <c r="V318" i="33"/>
  <c r="W318" i="33"/>
  <c r="Q320" i="33"/>
  <c r="R320" i="33"/>
  <c r="S320" i="33"/>
  <c r="T320" i="33"/>
  <c r="U320" i="33"/>
  <c r="V320" i="33"/>
  <c r="W320" i="33"/>
  <c r="Q322" i="33"/>
  <c r="R322" i="33"/>
  <c r="S322" i="33"/>
  <c r="T322" i="33"/>
  <c r="U322" i="33"/>
  <c r="V322" i="33"/>
  <c r="W322" i="33"/>
  <c r="Q324" i="33"/>
  <c r="R324" i="33"/>
  <c r="S324" i="33"/>
  <c r="T324" i="33"/>
  <c r="U324" i="33"/>
  <c r="V324" i="33"/>
  <c r="W324" i="33"/>
  <c r="Q326" i="33"/>
  <c r="R326" i="33"/>
  <c r="S326" i="33"/>
  <c r="T326" i="33"/>
  <c r="U326" i="33"/>
  <c r="V326" i="33"/>
  <c r="W326" i="33"/>
  <c r="Q328" i="33"/>
  <c r="R328" i="33"/>
  <c r="S328" i="33"/>
  <c r="T328" i="33"/>
  <c r="U328" i="33"/>
  <c r="V328" i="33"/>
  <c r="W328" i="33"/>
  <c r="Q330" i="33"/>
  <c r="R330" i="33"/>
  <c r="S330" i="33"/>
  <c r="T330" i="33"/>
  <c r="U330" i="33"/>
  <c r="V330" i="33"/>
  <c r="W330" i="33"/>
  <c r="Q332" i="33"/>
  <c r="R332" i="33"/>
  <c r="S332" i="33"/>
  <c r="T332" i="33"/>
  <c r="U332" i="33"/>
  <c r="V332" i="33"/>
  <c r="W332" i="33"/>
  <c r="Q334" i="33"/>
  <c r="R334" i="33"/>
  <c r="S334" i="33"/>
  <c r="T334" i="33"/>
  <c r="U334" i="33"/>
  <c r="V334" i="33"/>
  <c r="W334" i="33"/>
  <c r="Q336" i="33"/>
  <c r="R336" i="33"/>
  <c r="S336" i="33"/>
  <c r="T336" i="33"/>
  <c r="U336" i="33"/>
  <c r="V336" i="33"/>
  <c r="W336" i="33"/>
  <c r="Q338" i="33"/>
  <c r="R338" i="33"/>
  <c r="S338" i="33"/>
  <c r="T338" i="33"/>
  <c r="U338" i="33"/>
  <c r="V338" i="33"/>
  <c r="W338" i="33"/>
  <c r="Q340" i="33"/>
  <c r="R340" i="33"/>
  <c r="S340" i="33"/>
  <c r="T340" i="33"/>
  <c r="U340" i="33"/>
  <c r="V340" i="33"/>
  <c r="W340" i="33"/>
  <c r="Q342" i="33"/>
  <c r="R342" i="33"/>
  <c r="S342" i="33"/>
  <c r="T342" i="33"/>
  <c r="U342" i="33"/>
  <c r="V342" i="33"/>
  <c r="W342" i="33"/>
  <c r="Q344" i="33"/>
  <c r="R344" i="33"/>
  <c r="S344" i="33"/>
  <c r="T344" i="33"/>
  <c r="U344" i="33"/>
  <c r="V344" i="33"/>
  <c r="W344" i="33"/>
  <c r="Q346" i="33"/>
  <c r="R346" i="33"/>
  <c r="S346" i="33"/>
  <c r="T346" i="33"/>
  <c r="U346" i="33"/>
  <c r="V346" i="33"/>
  <c r="W346" i="33"/>
  <c r="Q348" i="33"/>
  <c r="R348" i="33"/>
  <c r="S348" i="33"/>
  <c r="T348" i="33"/>
  <c r="U348" i="33"/>
  <c r="V348" i="33"/>
  <c r="W348" i="33"/>
  <c r="Q350" i="33"/>
  <c r="R350" i="33"/>
  <c r="S350" i="33"/>
  <c r="T350" i="33"/>
  <c r="U350" i="33"/>
  <c r="V350" i="33"/>
  <c r="W350" i="33"/>
  <c r="Q352" i="33"/>
  <c r="R352" i="33"/>
  <c r="S352" i="33"/>
  <c r="T352" i="33"/>
  <c r="U352" i="33"/>
  <c r="V352" i="33"/>
  <c r="W352" i="33"/>
  <c r="Q354" i="33"/>
  <c r="R354" i="33"/>
  <c r="S354" i="33"/>
  <c r="T354" i="33"/>
  <c r="U354" i="33"/>
  <c r="V354" i="33"/>
  <c r="W354" i="33"/>
  <c r="Q356" i="33"/>
  <c r="R356" i="33"/>
  <c r="S356" i="33"/>
  <c r="T356" i="33"/>
  <c r="U356" i="33"/>
  <c r="V356" i="33"/>
  <c r="W356" i="33"/>
  <c r="Q358" i="33"/>
  <c r="R358" i="33"/>
  <c r="S358" i="33"/>
  <c r="T358" i="33"/>
  <c r="U358" i="33"/>
  <c r="V358" i="33"/>
  <c r="W358" i="33"/>
  <c r="Q360" i="33"/>
  <c r="R360" i="33"/>
  <c r="S360" i="33"/>
  <c r="T360" i="33"/>
  <c r="U360" i="33"/>
  <c r="V360" i="33"/>
  <c r="W360" i="33"/>
  <c r="Q362" i="33"/>
  <c r="R362" i="33"/>
  <c r="S362" i="33"/>
  <c r="T362" i="33"/>
  <c r="U362" i="33"/>
  <c r="V362" i="33"/>
  <c r="W362" i="33"/>
  <c r="Q364" i="33"/>
  <c r="R364" i="33"/>
  <c r="S364" i="33"/>
  <c r="T364" i="33"/>
  <c r="U364" i="33"/>
  <c r="V364" i="33"/>
  <c r="W364" i="33"/>
  <c r="Q366" i="33"/>
  <c r="R366" i="33"/>
  <c r="S366" i="33"/>
  <c r="T366" i="33"/>
  <c r="U366" i="33"/>
  <c r="V366" i="33"/>
  <c r="W366" i="33"/>
  <c r="Q368" i="33"/>
  <c r="R368" i="33"/>
  <c r="S368" i="33"/>
  <c r="T368" i="33"/>
  <c r="U368" i="33"/>
  <c r="V368" i="33"/>
  <c r="W368" i="33"/>
  <c r="Q370" i="33"/>
  <c r="R370" i="33"/>
  <c r="S370" i="33"/>
  <c r="T370" i="33"/>
  <c r="U370" i="33"/>
  <c r="V370" i="33"/>
  <c r="W370" i="33"/>
  <c r="Q372" i="33"/>
  <c r="R372" i="33"/>
  <c r="S372" i="33"/>
  <c r="T372" i="33"/>
  <c r="U372" i="33"/>
  <c r="V372" i="33"/>
  <c r="W372" i="33"/>
  <c r="Q374" i="33"/>
  <c r="R374" i="33"/>
  <c r="S374" i="33"/>
  <c r="T374" i="33"/>
  <c r="U374" i="33"/>
  <c r="V374" i="33"/>
  <c r="W374" i="33"/>
  <c r="Q376" i="33"/>
  <c r="R376" i="33"/>
  <c r="S376" i="33"/>
  <c r="T376" i="33"/>
  <c r="U376" i="33"/>
  <c r="V376" i="33"/>
  <c r="W376" i="33"/>
  <c r="Q378" i="33"/>
  <c r="R378" i="33"/>
  <c r="S378" i="33"/>
  <c r="T378" i="33"/>
  <c r="U378" i="33"/>
  <c r="V378" i="33"/>
  <c r="W378" i="33"/>
  <c r="Q380" i="33"/>
  <c r="R380" i="33"/>
  <c r="S380" i="33"/>
  <c r="T380" i="33"/>
  <c r="U380" i="33"/>
  <c r="V380" i="33"/>
  <c r="W380" i="33"/>
  <c r="Q382" i="33"/>
  <c r="R382" i="33"/>
  <c r="S382" i="33"/>
  <c r="T382" i="33"/>
  <c r="U382" i="33"/>
  <c r="V382" i="33"/>
  <c r="W382" i="33"/>
  <c r="Q384" i="33"/>
  <c r="R384" i="33"/>
  <c r="S384" i="33"/>
  <c r="T384" i="33"/>
  <c r="U384" i="33"/>
  <c r="V384" i="33"/>
  <c r="W384" i="33"/>
  <c r="Q386" i="33"/>
  <c r="R386" i="33"/>
  <c r="S386" i="33"/>
  <c r="T386" i="33"/>
  <c r="U386" i="33"/>
  <c r="V386" i="33"/>
  <c r="W386" i="33"/>
  <c r="Q388" i="33"/>
  <c r="R388" i="33"/>
  <c r="S388" i="33"/>
  <c r="T388" i="33"/>
  <c r="U388" i="33"/>
  <c r="V388" i="33"/>
  <c r="W388" i="33"/>
  <c r="Q390" i="33"/>
  <c r="R390" i="33"/>
  <c r="S390" i="33"/>
  <c r="T390" i="33"/>
  <c r="U390" i="33"/>
  <c r="V390" i="33"/>
  <c r="W390" i="33"/>
  <c r="R393" i="33"/>
  <c r="T393" i="33"/>
  <c r="V393" i="33"/>
  <c r="R395" i="33"/>
  <c r="T395" i="33"/>
  <c r="V395" i="33"/>
  <c r="R397" i="33"/>
  <c r="T397" i="33"/>
  <c r="V397" i="33"/>
  <c r="R399" i="33"/>
  <c r="T399" i="33"/>
  <c r="V399" i="33"/>
  <c r="R401" i="33"/>
  <c r="T401" i="33"/>
  <c r="V401" i="33"/>
  <c r="R403" i="33"/>
  <c r="T403" i="33"/>
  <c r="V403" i="33"/>
  <c r="R405" i="33"/>
  <c r="T405" i="33"/>
  <c r="V405" i="33"/>
  <c r="R407" i="33"/>
  <c r="T407" i="33"/>
  <c r="V407" i="33"/>
  <c r="R409" i="33"/>
  <c r="T409" i="33"/>
  <c r="V409" i="33"/>
  <c r="R411" i="33"/>
  <c r="T411" i="33"/>
  <c r="V411" i="33"/>
  <c r="R413" i="33"/>
  <c r="T413" i="33"/>
  <c r="V413" i="33"/>
  <c r="R415" i="33"/>
  <c r="T415" i="33"/>
  <c r="V415" i="33"/>
  <c r="R417" i="33"/>
  <c r="T417" i="33"/>
  <c r="V417" i="33"/>
  <c r="R419" i="33"/>
  <c r="T419" i="33"/>
  <c r="V419" i="33"/>
  <c r="R421" i="33"/>
  <c r="T421" i="33"/>
  <c r="V421" i="33"/>
  <c r="R423" i="33"/>
  <c r="T423" i="33"/>
  <c r="V423" i="33"/>
  <c r="R425" i="33"/>
  <c r="T425" i="33"/>
  <c r="V425" i="33"/>
  <c r="R427" i="33"/>
  <c r="T427" i="33"/>
  <c r="V427" i="33"/>
  <c r="R429" i="33"/>
  <c r="T429" i="33"/>
  <c r="V429" i="33"/>
  <c r="R431" i="33"/>
  <c r="T431" i="33"/>
  <c r="V431" i="33"/>
  <c r="R433" i="33"/>
  <c r="T433" i="33"/>
  <c r="V433" i="33"/>
  <c r="R435" i="33"/>
  <c r="T435" i="33"/>
  <c r="V435" i="33"/>
  <c r="R437" i="33"/>
  <c r="T437" i="33"/>
  <c r="V437" i="33"/>
  <c r="R439" i="33"/>
  <c r="T439" i="33"/>
  <c r="V439" i="33"/>
  <c r="R441" i="33"/>
  <c r="T441" i="33"/>
  <c r="V441" i="33"/>
  <c r="R443" i="33"/>
  <c r="T443" i="33"/>
  <c r="V443" i="33"/>
  <c r="Q444" i="33"/>
  <c r="S444" i="33"/>
  <c r="U444" i="33"/>
  <c r="W444" i="33"/>
  <c r="R445" i="33"/>
  <c r="T445" i="33"/>
  <c r="V445" i="33"/>
  <c r="Q446" i="33"/>
  <c r="S446" i="33"/>
  <c r="U446" i="33"/>
  <c r="W446" i="33"/>
  <c r="R447" i="33"/>
  <c r="T447" i="33"/>
  <c r="V447" i="33"/>
  <c r="Q448" i="33"/>
  <c r="S448" i="33"/>
  <c r="U448" i="33"/>
  <c r="W448" i="33"/>
  <c r="R449" i="33"/>
  <c r="T449" i="33"/>
  <c r="V449" i="33"/>
  <c r="Q450" i="33"/>
  <c r="S450" i="33"/>
  <c r="U450" i="33"/>
  <c r="W450" i="33"/>
  <c r="R451" i="33"/>
  <c r="T451" i="33"/>
  <c r="V451" i="33"/>
  <c r="Q452" i="33"/>
  <c r="S452" i="33"/>
  <c r="U452" i="33"/>
  <c r="W452" i="33"/>
  <c r="R453" i="33"/>
  <c r="T453" i="33"/>
  <c r="V453" i="33"/>
  <c r="Q454" i="33"/>
  <c r="S454" i="33"/>
  <c r="U454" i="33"/>
  <c r="W454" i="33"/>
  <c r="R455" i="33"/>
  <c r="T455" i="33"/>
  <c r="V455" i="33"/>
  <c r="Q456" i="33"/>
  <c r="S456" i="33"/>
  <c r="U456" i="33"/>
  <c r="W456" i="33"/>
  <c r="R457" i="33"/>
  <c r="T457" i="33"/>
  <c r="V457" i="33"/>
  <c r="Q458" i="33"/>
  <c r="S458" i="33"/>
  <c r="U458" i="33"/>
  <c r="W458" i="33"/>
  <c r="R459" i="33"/>
  <c r="T459" i="33"/>
  <c r="V459" i="33"/>
  <c r="Q460" i="33"/>
  <c r="S460" i="33"/>
  <c r="U460" i="33"/>
  <c r="W460" i="33"/>
  <c r="R461" i="33"/>
  <c r="T461" i="33"/>
  <c r="V461" i="33"/>
  <c r="Q462" i="33"/>
  <c r="S462" i="33"/>
  <c r="U462" i="33"/>
  <c r="W462" i="33"/>
  <c r="R463" i="33"/>
  <c r="T463" i="33"/>
  <c r="V463" i="33"/>
  <c r="Q464" i="33"/>
  <c r="S464" i="33"/>
  <c r="U464" i="33"/>
  <c r="W464" i="33"/>
  <c r="R465" i="33"/>
  <c r="T465" i="33"/>
  <c r="V465" i="33"/>
  <c r="Q466" i="33"/>
  <c r="S466" i="33"/>
  <c r="U466" i="33"/>
  <c r="W466" i="33"/>
  <c r="R467" i="33"/>
  <c r="T467" i="33"/>
  <c r="V467" i="33"/>
  <c r="Q468" i="33"/>
  <c r="S468" i="33"/>
  <c r="U468" i="33"/>
  <c r="W468" i="33"/>
  <c r="R469" i="33"/>
  <c r="T469" i="33"/>
  <c r="V469" i="33"/>
  <c r="Q470" i="33"/>
  <c r="S470" i="33"/>
  <c r="U470" i="33"/>
  <c r="W470" i="33"/>
  <c r="R471" i="33"/>
  <c r="T471" i="33"/>
  <c r="V471" i="33"/>
  <c r="Q472" i="33"/>
  <c r="S472" i="33"/>
  <c r="U472" i="33"/>
  <c r="W472" i="33"/>
  <c r="R473" i="33"/>
  <c r="T473" i="33"/>
  <c r="V473" i="33"/>
  <c r="Q474" i="33"/>
  <c r="S474" i="33"/>
  <c r="U474" i="33"/>
  <c r="W474" i="33"/>
  <c r="R475" i="33"/>
  <c r="T475" i="33"/>
  <c r="V475" i="33"/>
  <c r="Q476" i="33"/>
  <c r="S476" i="33"/>
  <c r="U476" i="33"/>
  <c r="W476" i="33"/>
  <c r="R477" i="33"/>
  <c r="T477" i="33"/>
  <c r="V477" i="33"/>
  <c r="Q478" i="33"/>
  <c r="S478" i="33"/>
  <c r="U478" i="33"/>
  <c r="W478" i="33"/>
  <c r="R479" i="33"/>
  <c r="T479" i="33"/>
  <c r="V479" i="33"/>
  <c r="Q480" i="33"/>
  <c r="S480" i="33"/>
  <c r="U480" i="33"/>
  <c r="W480" i="33"/>
  <c r="R481" i="33"/>
  <c r="T481" i="33"/>
  <c r="V481" i="33"/>
  <c r="Q482" i="33"/>
  <c r="S482" i="33"/>
  <c r="U482" i="33"/>
  <c r="W482" i="33"/>
  <c r="R483" i="33"/>
  <c r="T483" i="33"/>
  <c r="V483" i="33"/>
  <c r="Q484" i="33"/>
  <c r="S484" i="33"/>
  <c r="U484" i="33"/>
  <c r="W484" i="33"/>
  <c r="R485" i="33"/>
  <c r="T485" i="33"/>
  <c r="V485" i="33"/>
  <c r="Q486" i="33"/>
  <c r="S486" i="33"/>
  <c r="U486" i="33"/>
  <c r="W486" i="33"/>
  <c r="R487" i="33"/>
  <c r="T487" i="33"/>
  <c r="V487" i="33"/>
  <c r="Q488" i="33"/>
  <c r="S488" i="33"/>
  <c r="U488" i="33"/>
  <c r="W488" i="33"/>
  <c r="R489" i="33"/>
  <c r="T489" i="33"/>
  <c r="V489" i="33"/>
  <c r="Q490" i="33"/>
  <c r="S490" i="33"/>
  <c r="U490" i="33"/>
  <c r="W490" i="33"/>
  <c r="R491" i="33"/>
  <c r="T491" i="33"/>
  <c r="V491" i="33"/>
  <c r="Q492" i="33"/>
  <c r="S492" i="33"/>
  <c r="U492" i="33"/>
  <c r="W492" i="33"/>
  <c r="R493" i="33"/>
  <c r="T493" i="33"/>
  <c r="V493" i="33"/>
  <c r="Q494" i="33"/>
  <c r="S494" i="33"/>
  <c r="U494" i="33"/>
  <c r="W494" i="33"/>
  <c r="R495" i="33"/>
  <c r="T495" i="33"/>
  <c r="V495" i="33"/>
  <c r="Q496" i="33"/>
  <c r="S496" i="33"/>
  <c r="U496" i="33"/>
  <c r="W496" i="33"/>
  <c r="R497" i="33"/>
  <c r="T497" i="33"/>
  <c r="V497" i="33"/>
  <c r="Q498" i="33"/>
  <c r="S498" i="33"/>
  <c r="U498" i="33"/>
  <c r="W498" i="33"/>
  <c r="R499" i="33"/>
  <c r="T499" i="33"/>
  <c r="V499" i="33"/>
  <c r="Q500" i="33"/>
  <c r="S500" i="33"/>
  <c r="U500" i="33"/>
  <c r="W500" i="33"/>
  <c r="R501" i="33"/>
  <c r="T501" i="33"/>
  <c r="V501" i="33"/>
  <c r="Q502" i="33"/>
  <c r="S502" i="33"/>
  <c r="U502" i="33"/>
  <c r="W502" i="33"/>
  <c r="R503" i="33"/>
  <c r="T503" i="33"/>
  <c r="V503" i="33"/>
  <c r="Q504" i="33"/>
  <c r="S504" i="33"/>
  <c r="U504" i="33"/>
  <c r="W504" i="33"/>
  <c r="R505" i="33"/>
  <c r="T505" i="33"/>
  <c r="V505" i="33"/>
  <c r="Q506" i="33"/>
  <c r="S506" i="33"/>
  <c r="U506" i="33"/>
  <c r="W506" i="33"/>
  <c r="R507" i="33"/>
  <c r="T507" i="33"/>
  <c r="V507" i="33"/>
  <c r="Q508" i="33"/>
  <c r="S508" i="33"/>
  <c r="U508" i="33"/>
  <c r="W508" i="33"/>
  <c r="R509" i="33"/>
  <c r="T509" i="33"/>
  <c r="V509" i="33"/>
  <c r="Q510" i="33"/>
  <c r="S510" i="33"/>
  <c r="U510" i="33"/>
  <c r="W510" i="33"/>
  <c r="R511" i="33"/>
  <c r="T511" i="33"/>
  <c r="V511" i="33"/>
  <c r="Q512" i="33"/>
  <c r="S512" i="33"/>
  <c r="U512" i="33"/>
  <c r="W512" i="33"/>
  <c r="R513" i="33"/>
  <c r="T513" i="33"/>
  <c r="V513" i="33"/>
  <c r="Q514" i="33"/>
  <c r="S514" i="33"/>
  <c r="U514" i="33"/>
  <c r="W514" i="33"/>
  <c r="R515" i="33"/>
  <c r="T515" i="33"/>
  <c r="V515" i="33"/>
  <c r="Q516" i="33"/>
  <c r="S516" i="33"/>
  <c r="U516" i="33"/>
  <c r="W516" i="33"/>
  <c r="R517" i="33"/>
  <c r="T517" i="33"/>
  <c r="V517" i="33"/>
  <c r="Q518" i="33"/>
  <c r="S518" i="33"/>
  <c r="U518" i="33"/>
  <c r="W518" i="33"/>
  <c r="R519" i="33"/>
  <c r="T519" i="33"/>
  <c r="V519" i="33"/>
  <c r="Q520" i="33"/>
  <c r="R520" i="33"/>
  <c r="S520" i="33"/>
  <c r="T520" i="33"/>
  <c r="U520" i="33"/>
  <c r="V520" i="33"/>
  <c r="W520" i="33"/>
  <c r="Q522" i="33"/>
  <c r="R522" i="33"/>
  <c r="S522" i="33"/>
  <c r="T522" i="33"/>
  <c r="U522" i="33"/>
  <c r="V522" i="33"/>
  <c r="W522" i="33"/>
  <c r="Q524" i="33"/>
  <c r="R524" i="33"/>
  <c r="S524" i="33"/>
  <c r="T524" i="33"/>
  <c r="U524" i="33"/>
  <c r="V524" i="33"/>
  <c r="W524" i="33"/>
  <c r="Q526" i="33"/>
  <c r="R526" i="33"/>
  <c r="S526" i="33"/>
  <c r="T526" i="33"/>
  <c r="U526" i="33"/>
  <c r="V526" i="33"/>
  <c r="W526" i="33"/>
  <c r="Q528" i="33"/>
  <c r="R528" i="33"/>
  <c r="S528" i="33"/>
  <c r="T528" i="33"/>
  <c r="U528" i="33"/>
  <c r="V528" i="33"/>
  <c r="W528" i="33"/>
  <c r="Q530" i="33"/>
  <c r="R530" i="33"/>
  <c r="S530" i="33"/>
  <c r="T530" i="33"/>
  <c r="U530" i="33"/>
  <c r="V530" i="33"/>
  <c r="W530" i="33"/>
  <c r="Q532" i="33"/>
  <c r="R532" i="33"/>
  <c r="S532" i="33"/>
  <c r="T532" i="33"/>
  <c r="U532" i="33"/>
  <c r="V532" i="33"/>
  <c r="W532" i="33"/>
  <c r="Q534" i="33"/>
  <c r="R534" i="33"/>
  <c r="S534" i="33"/>
  <c r="T534" i="33"/>
  <c r="U534" i="33"/>
  <c r="V534" i="33"/>
  <c r="W534" i="33"/>
  <c r="Q536" i="33"/>
  <c r="R536" i="33"/>
  <c r="S536" i="33"/>
  <c r="T536" i="33"/>
  <c r="U536" i="33"/>
  <c r="V536" i="33"/>
  <c r="W536" i="33"/>
  <c r="Q538" i="33"/>
  <c r="R538" i="33"/>
  <c r="S538" i="33"/>
  <c r="T538" i="33"/>
  <c r="U538" i="33"/>
  <c r="V538" i="33"/>
  <c r="W538" i="33"/>
  <c r="Q540" i="33"/>
  <c r="R540" i="33"/>
  <c r="S540" i="33"/>
  <c r="T540" i="33"/>
  <c r="U540" i="33"/>
  <c r="V540" i="33"/>
  <c r="W540" i="33"/>
  <c r="Q542" i="33"/>
  <c r="R542" i="33"/>
  <c r="S542" i="33"/>
  <c r="T542" i="33"/>
  <c r="U542" i="33"/>
  <c r="V542" i="33"/>
  <c r="W542" i="33"/>
  <c r="Q544" i="33"/>
  <c r="R544" i="33"/>
  <c r="S544" i="33"/>
  <c r="T544" i="33"/>
  <c r="U544" i="33"/>
  <c r="V544" i="33"/>
  <c r="W544" i="33"/>
  <c r="Q546" i="33"/>
  <c r="R546" i="33"/>
  <c r="S546" i="33"/>
  <c r="T546" i="33"/>
  <c r="U546" i="33"/>
  <c r="V546" i="33"/>
  <c r="W546" i="33"/>
  <c r="Q548" i="33"/>
  <c r="R548" i="33"/>
  <c r="S548" i="33"/>
  <c r="T548" i="33"/>
  <c r="U548" i="33"/>
  <c r="V548" i="33"/>
  <c r="W548" i="33"/>
  <c r="Q550" i="33"/>
  <c r="R550" i="33"/>
  <c r="S550" i="33"/>
  <c r="T550" i="33"/>
  <c r="U550" i="33"/>
  <c r="V550" i="33"/>
  <c r="W550" i="33"/>
  <c r="Q552" i="33"/>
  <c r="R552" i="33"/>
  <c r="S552" i="33"/>
  <c r="T552" i="33"/>
  <c r="U552" i="33"/>
  <c r="V552" i="33"/>
  <c r="W552" i="33"/>
  <c r="Q554" i="33"/>
  <c r="R554" i="33"/>
  <c r="S554" i="33"/>
  <c r="T554" i="33"/>
  <c r="U554" i="33"/>
  <c r="V554" i="33"/>
  <c r="W554" i="33"/>
  <c r="Q556" i="33"/>
  <c r="R556" i="33"/>
  <c r="S556" i="33"/>
  <c r="T556" i="33"/>
  <c r="U556" i="33"/>
  <c r="V556" i="33"/>
  <c r="W556" i="33"/>
  <c r="Q558" i="33"/>
  <c r="R558" i="33"/>
  <c r="S558" i="33"/>
  <c r="T558" i="33"/>
  <c r="U558" i="33"/>
  <c r="V558" i="33"/>
  <c r="W558" i="33"/>
  <c r="Q560" i="33"/>
  <c r="R560" i="33"/>
  <c r="S560" i="33"/>
  <c r="T560" i="33"/>
  <c r="U560" i="33"/>
  <c r="V560" i="33"/>
  <c r="W560" i="33"/>
  <c r="Q562" i="33"/>
  <c r="R562" i="33"/>
  <c r="S562" i="33"/>
  <c r="T562" i="33"/>
  <c r="U562" i="33"/>
  <c r="V562" i="33"/>
  <c r="W562" i="33"/>
  <c r="Q564" i="33"/>
  <c r="R564" i="33"/>
  <c r="S564" i="33"/>
  <c r="T564" i="33"/>
  <c r="U564" i="33"/>
  <c r="V564" i="33"/>
  <c r="W564" i="33"/>
  <c r="Q566" i="33"/>
  <c r="R566" i="33"/>
  <c r="S566" i="33"/>
  <c r="T566" i="33"/>
  <c r="U566" i="33"/>
  <c r="V566" i="33"/>
  <c r="W566" i="33"/>
  <c r="Q568" i="33"/>
  <c r="R568" i="33"/>
  <c r="S568" i="33"/>
  <c r="T568" i="33"/>
  <c r="U568" i="33"/>
  <c r="V568" i="33"/>
  <c r="W568" i="33"/>
  <c r="Q570" i="33"/>
  <c r="R570" i="33"/>
  <c r="S570" i="33"/>
  <c r="T570" i="33"/>
  <c r="U570" i="33"/>
  <c r="V570" i="33"/>
  <c r="W570" i="33"/>
  <c r="Q572" i="33"/>
  <c r="R572" i="33"/>
  <c r="S572" i="33"/>
  <c r="T572" i="33"/>
  <c r="U572" i="33"/>
  <c r="V572" i="33"/>
  <c r="W572" i="33"/>
  <c r="Q574" i="33"/>
  <c r="R574" i="33"/>
  <c r="S574" i="33"/>
  <c r="T574" i="33"/>
  <c r="U574" i="33"/>
  <c r="V574" i="33"/>
  <c r="W574" i="33"/>
  <c r="Q576" i="33"/>
  <c r="R576" i="33"/>
  <c r="S576" i="33"/>
  <c r="T576" i="33"/>
  <c r="U576" i="33"/>
  <c r="V576" i="33"/>
  <c r="W576" i="33"/>
  <c r="Q578" i="33"/>
  <c r="R578" i="33"/>
  <c r="S578" i="33"/>
  <c r="T578" i="33"/>
  <c r="U578" i="33"/>
  <c r="V578" i="33"/>
  <c r="W578" i="33"/>
  <c r="Q580" i="33"/>
  <c r="R580" i="33"/>
  <c r="S580" i="33"/>
  <c r="T580" i="33"/>
  <c r="U580" i="33"/>
  <c r="V580" i="33"/>
  <c r="W580" i="33"/>
  <c r="Q582" i="33"/>
  <c r="R582" i="33"/>
  <c r="S582" i="33"/>
  <c r="T582" i="33"/>
  <c r="U582" i="33"/>
  <c r="V582" i="33"/>
  <c r="W582" i="33"/>
  <c r="Q584" i="33"/>
  <c r="R584" i="33"/>
  <c r="S584" i="33"/>
  <c r="T584" i="33"/>
  <c r="U584" i="33"/>
  <c r="V584" i="33"/>
  <c r="W584" i="33"/>
  <c r="Q586" i="33"/>
  <c r="R586" i="33"/>
  <c r="S586" i="33"/>
  <c r="T586" i="33"/>
  <c r="U586" i="33"/>
  <c r="V586" i="33"/>
  <c r="W586" i="33"/>
  <c r="Q588" i="33"/>
  <c r="R588" i="33"/>
  <c r="S588" i="33"/>
  <c r="T588" i="33"/>
  <c r="U588" i="33"/>
  <c r="V588" i="33"/>
  <c r="W588" i="33"/>
  <c r="Q590" i="33"/>
  <c r="R590" i="33"/>
  <c r="S590" i="33"/>
  <c r="T590" i="33"/>
  <c r="U590" i="33"/>
  <c r="V590" i="33"/>
  <c r="W590" i="33"/>
  <c r="Q592" i="33"/>
  <c r="R592" i="33"/>
  <c r="S592" i="33"/>
  <c r="T592" i="33"/>
  <c r="U592" i="33"/>
  <c r="V592" i="33"/>
  <c r="W592" i="33"/>
  <c r="Q594" i="33"/>
  <c r="R594" i="33"/>
  <c r="S594" i="33"/>
  <c r="T594" i="33"/>
  <c r="U594" i="33"/>
  <c r="V594" i="33"/>
  <c r="W594" i="33"/>
  <c r="Q596" i="33"/>
  <c r="R596" i="33"/>
  <c r="S596" i="33"/>
  <c r="T596" i="33"/>
  <c r="U596" i="33"/>
  <c r="V596" i="33"/>
  <c r="W596" i="33"/>
  <c r="Q598" i="33"/>
  <c r="R598" i="33"/>
  <c r="S598" i="33"/>
  <c r="T598" i="33"/>
  <c r="U598" i="33"/>
  <c r="V598" i="33"/>
  <c r="W598" i="33"/>
  <c r="Q600" i="33"/>
  <c r="R600" i="33"/>
  <c r="S600" i="33"/>
  <c r="T600" i="33"/>
  <c r="U600" i="33"/>
  <c r="V600" i="33"/>
  <c r="W600" i="33"/>
  <c r="Q602" i="33"/>
  <c r="R602" i="33"/>
  <c r="S602" i="33"/>
  <c r="T602" i="33"/>
  <c r="U602" i="33"/>
  <c r="V602" i="33"/>
  <c r="W602" i="33"/>
  <c r="Q604" i="33"/>
  <c r="R604" i="33"/>
  <c r="S604" i="33"/>
  <c r="T604" i="33"/>
  <c r="U604" i="33"/>
  <c r="V604" i="33"/>
  <c r="W604" i="33"/>
  <c r="Q606" i="33"/>
  <c r="R606" i="33"/>
  <c r="S606" i="33"/>
  <c r="T606" i="33"/>
  <c r="U606" i="33"/>
  <c r="V606" i="33"/>
  <c r="W606" i="33"/>
  <c r="Q608" i="33"/>
  <c r="R608" i="33"/>
  <c r="S608" i="33"/>
  <c r="T608" i="33"/>
  <c r="U608" i="33"/>
  <c r="V608" i="33"/>
  <c r="W608" i="33"/>
  <c r="Q610" i="33"/>
  <c r="R610" i="33"/>
  <c r="S610" i="33"/>
  <c r="T610" i="33"/>
  <c r="U610" i="33"/>
  <c r="V610" i="33"/>
  <c r="W610" i="33"/>
  <c r="Q612" i="33"/>
  <c r="R612" i="33"/>
  <c r="S612" i="33"/>
  <c r="T612" i="33"/>
  <c r="U612" i="33"/>
  <c r="V612" i="33"/>
  <c r="W612" i="33"/>
  <c r="Q614" i="33"/>
  <c r="R614" i="33"/>
  <c r="S614" i="33"/>
  <c r="T614" i="33"/>
  <c r="U614" i="33"/>
  <c r="V614" i="33"/>
  <c r="W614" i="33"/>
  <c r="Q616" i="33"/>
  <c r="R616" i="33"/>
  <c r="S616" i="33"/>
  <c r="T616" i="33"/>
  <c r="U616" i="33"/>
  <c r="V616" i="33"/>
  <c r="W616" i="33"/>
  <c r="Q618" i="33"/>
  <c r="R618" i="33"/>
  <c r="S618" i="33"/>
  <c r="T618" i="33"/>
  <c r="U618" i="33"/>
  <c r="V618" i="33"/>
  <c r="W618" i="33"/>
  <c r="Q620" i="33"/>
  <c r="R620" i="33"/>
  <c r="S620" i="33"/>
  <c r="T620" i="33"/>
  <c r="U620" i="33"/>
  <c r="V620" i="33"/>
  <c r="W620" i="33"/>
  <c r="Q622" i="33"/>
  <c r="R622" i="33"/>
  <c r="S622" i="33"/>
  <c r="T622" i="33"/>
  <c r="U622" i="33"/>
  <c r="V622" i="33"/>
  <c r="W622" i="33"/>
  <c r="Q624" i="33"/>
  <c r="R624" i="33"/>
  <c r="S624" i="33"/>
  <c r="T624" i="33"/>
  <c r="U624" i="33"/>
  <c r="V624" i="33"/>
  <c r="W624" i="33"/>
  <c r="Q626" i="33"/>
  <c r="R626" i="33"/>
  <c r="S626" i="33"/>
  <c r="T626" i="33"/>
  <c r="U626" i="33"/>
  <c r="V626" i="33"/>
  <c r="W626" i="33"/>
  <c r="Q628" i="33"/>
  <c r="R628" i="33"/>
  <c r="S628" i="33"/>
  <c r="T628" i="33"/>
  <c r="U628" i="33"/>
  <c r="V628" i="33"/>
  <c r="W628" i="33"/>
  <c r="Q630" i="33"/>
  <c r="R630" i="33"/>
  <c r="S630" i="33"/>
  <c r="T630" i="33"/>
  <c r="U630" i="33"/>
  <c r="V630" i="33"/>
  <c r="W630" i="33"/>
  <c r="Q632" i="33"/>
  <c r="R632" i="33"/>
  <c r="S632" i="33"/>
  <c r="T632" i="33"/>
  <c r="U632" i="33"/>
  <c r="V632" i="33"/>
  <c r="W632" i="33"/>
  <c r="Q634" i="33"/>
  <c r="R634" i="33"/>
  <c r="S634" i="33"/>
  <c r="T634" i="33"/>
  <c r="U634" i="33"/>
  <c r="V634" i="33"/>
  <c r="W634" i="33"/>
  <c r="Q636" i="33"/>
  <c r="R636" i="33"/>
  <c r="S636" i="33"/>
  <c r="T636" i="33"/>
  <c r="U636" i="33"/>
  <c r="V636" i="33"/>
  <c r="W636" i="33"/>
  <c r="Q638" i="33"/>
  <c r="R638" i="33"/>
  <c r="S638" i="33"/>
  <c r="T638" i="33"/>
  <c r="U638" i="33"/>
  <c r="V638" i="33"/>
  <c r="W638" i="33"/>
  <c r="Q640" i="33"/>
  <c r="R640" i="33"/>
  <c r="S640" i="33"/>
  <c r="U640" i="33"/>
  <c r="W640" i="33"/>
  <c r="T641" i="33"/>
  <c r="V641" i="33"/>
  <c r="Q642" i="33"/>
  <c r="S642" i="33"/>
  <c r="U642" i="33"/>
  <c r="W642" i="33"/>
  <c r="R643" i="33"/>
  <c r="T643" i="33"/>
  <c r="V643" i="33"/>
  <c r="Q644" i="33"/>
  <c r="S644" i="33"/>
  <c r="U644" i="33"/>
  <c r="W644" i="33"/>
  <c r="R645" i="33"/>
  <c r="T645" i="33"/>
  <c r="V645" i="33"/>
  <c r="Q646" i="33"/>
  <c r="S646" i="33"/>
  <c r="U646" i="33"/>
  <c r="W646" i="33"/>
  <c r="R647" i="33"/>
  <c r="T647" i="33"/>
  <c r="V647" i="33"/>
  <c r="Q648" i="33"/>
  <c r="S648" i="33"/>
  <c r="U648" i="33"/>
  <c r="W648" i="33"/>
  <c r="R649" i="33"/>
  <c r="T649" i="33"/>
  <c r="V649" i="33"/>
  <c r="Q650" i="33"/>
  <c r="S650" i="33"/>
  <c r="U650" i="33"/>
  <c r="W650" i="33"/>
  <c r="R651" i="33"/>
  <c r="T651" i="33"/>
  <c r="V651" i="33"/>
  <c r="Q652" i="33"/>
  <c r="S652" i="33"/>
  <c r="U652" i="33"/>
  <c r="W652" i="33"/>
  <c r="R653" i="33"/>
  <c r="T653" i="33"/>
  <c r="V653" i="33"/>
  <c r="Q654" i="33"/>
  <c r="S654" i="33"/>
  <c r="U654" i="33"/>
  <c r="W654" i="33"/>
  <c r="R655" i="33"/>
  <c r="T655" i="33"/>
  <c r="V655" i="33"/>
  <c r="Q656" i="33"/>
  <c r="S656" i="33"/>
  <c r="U656" i="33"/>
  <c r="W656" i="33"/>
  <c r="R657" i="33"/>
  <c r="T657" i="33"/>
  <c r="V657" i="33"/>
  <c r="Q658" i="33"/>
  <c r="S658" i="33"/>
  <c r="U658" i="33"/>
  <c r="W658" i="33"/>
  <c r="R659" i="33"/>
  <c r="T659" i="33"/>
  <c r="V659" i="33"/>
  <c r="Q660" i="33"/>
  <c r="S660" i="33"/>
  <c r="U660" i="33"/>
  <c r="W660" i="33"/>
  <c r="R661" i="33"/>
  <c r="T661" i="33"/>
  <c r="V661" i="33"/>
  <c r="Q662" i="33"/>
  <c r="S662" i="33"/>
  <c r="U662" i="33"/>
  <c r="W662" i="33"/>
  <c r="R663" i="33"/>
  <c r="T663" i="33"/>
  <c r="V663" i="33"/>
  <c r="Q664" i="33"/>
  <c r="S664" i="33"/>
  <c r="U664" i="33"/>
  <c r="W664" i="33"/>
  <c r="R665" i="33"/>
  <c r="T665" i="33"/>
  <c r="V665" i="33"/>
  <c r="Q666" i="33"/>
  <c r="S666" i="33"/>
  <c r="U666" i="33"/>
  <c r="W666" i="33"/>
  <c r="R667" i="33"/>
  <c r="T667" i="33"/>
  <c r="V667" i="33"/>
  <c r="Q668" i="33"/>
  <c r="S668" i="33"/>
  <c r="U668" i="33"/>
  <c r="W668" i="33"/>
  <c r="R669" i="33"/>
  <c r="T669" i="33"/>
  <c r="V669" i="33"/>
  <c r="Q670" i="33"/>
  <c r="S670" i="33"/>
  <c r="U670" i="33"/>
  <c r="W670" i="33"/>
  <c r="R671" i="33"/>
  <c r="T671" i="33"/>
  <c r="V671" i="33"/>
  <c r="Q672" i="33"/>
  <c r="S672" i="33"/>
  <c r="U672" i="33"/>
  <c r="W672" i="33"/>
  <c r="R673" i="33"/>
  <c r="T673" i="33"/>
  <c r="V673" i="33"/>
  <c r="Q674" i="33"/>
  <c r="S674" i="33"/>
  <c r="U674" i="33"/>
  <c r="W674" i="33"/>
  <c r="R675" i="33"/>
  <c r="T675" i="33"/>
  <c r="V675" i="33"/>
  <c r="Q676" i="33"/>
  <c r="S676" i="33"/>
  <c r="U676" i="33"/>
  <c r="W676" i="33"/>
  <c r="R677" i="33"/>
  <c r="T677" i="33"/>
  <c r="V677" i="33"/>
  <c r="Q678" i="33"/>
  <c r="S678" i="33"/>
  <c r="U678" i="33"/>
  <c r="W678" i="33"/>
  <c r="R679" i="33"/>
  <c r="T679" i="33"/>
  <c r="V679" i="33"/>
  <c r="Q680" i="33"/>
  <c r="S680" i="33"/>
  <c r="U680" i="33"/>
  <c r="W680" i="33"/>
  <c r="R681" i="33"/>
  <c r="T681" i="33"/>
  <c r="V681" i="33"/>
  <c r="Q682" i="33"/>
  <c r="S682" i="33"/>
  <c r="U682" i="33"/>
  <c r="W682" i="33"/>
  <c r="R683" i="33"/>
  <c r="T683" i="33"/>
  <c r="V683" i="33"/>
  <c r="Q684" i="33"/>
  <c r="S684" i="33"/>
  <c r="U684" i="33"/>
  <c r="W684" i="33"/>
  <c r="R685" i="33"/>
  <c r="T685" i="33"/>
  <c r="V685" i="33"/>
  <c r="Q686" i="33"/>
  <c r="S686" i="33"/>
  <c r="U686" i="33"/>
  <c r="W686" i="33"/>
  <c r="R687" i="33"/>
  <c r="T687" i="33"/>
  <c r="V687" i="33"/>
  <c r="Q688" i="33"/>
  <c r="S688" i="33"/>
  <c r="U688" i="33"/>
  <c r="W688" i="33"/>
  <c r="R689" i="33"/>
  <c r="T689" i="33"/>
  <c r="V689" i="33"/>
  <c r="Q690" i="33"/>
  <c r="S690" i="33"/>
  <c r="U690" i="33"/>
  <c r="W690" i="33"/>
  <c r="R691" i="33"/>
  <c r="T691" i="33"/>
  <c r="V691" i="33"/>
  <c r="Q692" i="33"/>
  <c r="S692" i="33"/>
  <c r="U692" i="33"/>
  <c r="W692" i="33"/>
  <c r="R693" i="33"/>
  <c r="T693" i="33"/>
  <c r="V693" i="33"/>
  <c r="Q694" i="33"/>
  <c r="S694" i="33"/>
  <c r="U694" i="33"/>
  <c r="W694" i="33"/>
  <c r="R695" i="33"/>
  <c r="T695" i="33"/>
  <c r="V695" i="33"/>
  <c r="Q696" i="33"/>
  <c r="S696" i="33"/>
  <c r="U696" i="33"/>
  <c r="W696" i="33"/>
  <c r="R697" i="33"/>
  <c r="T697" i="33"/>
  <c r="V697" i="33"/>
  <c r="Q698" i="33"/>
  <c r="S698" i="33"/>
  <c r="U698" i="33"/>
  <c r="W698" i="33"/>
  <c r="R699" i="33"/>
  <c r="T699" i="33"/>
  <c r="V699" i="33"/>
  <c r="Q700" i="33"/>
  <c r="S700" i="33"/>
  <c r="U700" i="33"/>
  <c r="W700" i="33"/>
  <c r="R701" i="33"/>
  <c r="T701" i="33"/>
  <c r="V701" i="33"/>
  <c r="Q702" i="33"/>
  <c r="S702" i="33"/>
  <c r="U702" i="33"/>
  <c r="W702" i="33"/>
  <c r="R703" i="33"/>
  <c r="T703" i="33"/>
  <c r="V703" i="33"/>
  <c r="Q704" i="33"/>
  <c r="S704" i="33"/>
  <c r="U704" i="33"/>
  <c r="W704" i="33"/>
  <c r="R705" i="33"/>
  <c r="T705" i="33"/>
  <c r="V705" i="33"/>
  <c r="Q706" i="33"/>
  <c r="S706" i="33"/>
  <c r="U706" i="33"/>
  <c r="W706" i="33"/>
  <c r="R707" i="33"/>
  <c r="T707" i="33"/>
  <c r="V707" i="33"/>
  <c r="Q708" i="33"/>
  <c r="S708" i="33"/>
  <c r="U708" i="33"/>
  <c r="W708" i="33"/>
  <c r="R709" i="33"/>
  <c r="T709" i="33"/>
  <c r="V709" i="33"/>
  <c r="Q710" i="33"/>
  <c r="S710" i="33"/>
  <c r="U710" i="33"/>
  <c r="W710" i="33"/>
  <c r="R711" i="33"/>
  <c r="T711" i="33"/>
  <c r="V711" i="33"/>
  <c r="Q712" i="33"/>
  <c r="S712" i="33"/>
  <c r="U712" i="33"/>
  <c r="W712" i="33"/>
  <c r="R713" i="33"/>
  <c r="T713" i="33"/>
  <c r="V713" i="33"/>
  <c r="Q714" i="33"/>
  <c r="S714" i="33"/>
  <c r="U714" i="33"/>
  <c r="W714" i="33"/>
  <c r="R715" i="33"/>
  <c r="T715" i="33"/>
  <c r="V715" i="33"/>
  <c r="Q716" i="33"/>
  <c r="S716" i="33"/>
  <c r="U716" i="33"/>
  <c r="W716" i="33"/>
  <c r="R717" i="33"/>
  <c r="T717" i="33"/>
  <c r="V717" i="33"/>
  <c r="Q718" i="33"/>
  <c r="S718" i="33"/>
  <c r="U718" i="33"/>
  <c r="W718" i="33"/>
  <c r="R719" i="33"/>
  <c r="T719" i="33"/>
  <c r="V719" i="33"/>
  <c r="Q720" i="33"/>
  <c r="S720" i="33"/>
  <c r="U720" i="33"/>
  <c r="W720" i="33"/>
  <c r="R721" i="33"/>
  <c r="T721" i="33"/>
  <c r="V721" i="33"/>
  <c r="Q722" i="33"/>
  <c r="S722" i="33"/>
  <c r="U722" i="33"/>
  <c r="W722" i="33"/>
  <c r="R723" i="33"/>
  <c r="T723" i="33"/>
  <c r="V723" i="33"/>
  <c r="Q724" i="33"/>
  <c r="S724" i="33"/>
  <c r="U724" i="33"/>
  <c r="W724" i="33"/>
  <c r="R725" i="33"/>
  <c r="T725" i="33"/>
  <c r="V725" i="33"/>
  <c r="Q726" i="33"/>
  <c r="S726" i="33"/>
  <c r="U726" i="33"/>
  <c r="W726" i="33"/>
  <c r="R727" i="33"/>
  <c r="T727" i="33"/>
  <c r="V727" i="33"/>
  <c r="Q728" i="33"/>
  <c r="S728" i="33"/>
  <c r="U728" i="33"/>
  <c r="W728" i="33"/>
  <c r="R729" i="33"/>
  <c r="T729" i="33"/>
  <c r="V729" i="33"/>
  <c r="Q730" i="33"/>
  <c r="S730" i="33"/>
  <c r="U730" i="33"/>
  <c r="W730" i="33"/>
  <c r="R731" i="33"/>
  <c r="T731" i="33"/>
  <c r="V731" i="33"/>
  <c r="Q732" i="33"/>
  <c r="S732" i="33"/>
  <c r="U732" i="33"/>
  <c r="W732" i="33"/>
  <c r="T733" i="33"/>
  <c r="V733" i="33"/>
  <c r="Q734" i="33"/>
  <c r="R734" i="33"/>
  <c r="S734" i="33"/>
  <c r="U734" i="33"/>
  <c r="W734" i="33"/>
  <c r="V735" i="33"/>
  <c r="Q736" i="33"/>
  <c r="R736" i="33"/>
  <c r="S736" i="33"/>
  <c r="T736" i="33"/>
  <c r="U736" i="33"/>
  <c r="W736" i="33"/>
  <c r="Q738" i="33"/>
  <c r="R738" i="33"/>
  <c r="S738" i="33"/>
  <c r="T738" i="33"/>
  <c r="U738" i="33"/>
  <c r="V738" i="33"/>
  <c r="W738" i="33"/>
  <c r="V739" i="33"/>
  <c r="Q740" i="33"/>
  <c r="T740" i="33"/>
  <c r="U740" i="33"/>
  <c r="V740" i="33"/>
  <c r="W740" i="33"/>
  <c r="S742" i="33"/>
  <c r="S846" i="33"/>
  <c r="S848" i="33"/>
  <c r="S850" i="33"/>
  <c r="S852" i="33"/>
  <c r="S854" i="33"/>
  <c r="S856" i="33"/>
  <c r="S858" i="33"/>
  <c r="Q860" i="33"/>
  <c r="R860" i="33"/>
  <c r="S860" i="33"/>
  <c r="T860" i="33"/>
  <c r="U860" i="33"/>
  <c r="V860" i="33"/>
  <c r="W860" i="33"/>
  <c r="Q862" i="33"/>
  <c r="R862" i="33"/>
  <c r="S862" i="33"/>
  <c r="T862" i="33"/>
  <c r="U862" i="33"/>
  <c r="V862" i="33"/>
  <c r="W862" i="33"/>
  <c r="Q864" i="33"/>
  <c r="R864" i="33"/>
  <c r="S864" i="33"/>
  <c r="T864" i="33"/>
  <c r="U864" i="33"/>
  <c r="V864" i="33"/>
  <c r="W864" i="33"/>
  <c r="V1012" i="33"/>
  <c r="W1012" i="33"/>
  <c r="R942" i="33"/>
  <c r="T942" i="33"/>
  <c r="Q1009" i="33"/>
  <c r="R1009" i="33"/>
  <c r="S1009" i="33"/>
  <c r="T1009" i="33"/>
  <c r="U1009" i="33"/>
  <c r="V1009" i="33"/>
  <c r="W1009" i="33"/>
  <c r="Q866" i="33"/>
  <c r="R866" i="33"/>
  <c r="S866" i="33"/>
  <c r="T866" i="33"/>
  <c r="U866" i="33"/>
  <c r="V866" i="33"/>
  <c r="W866" i="33"/>
  <c r="Q868" i="33"/>
  <c r="R868" i="33"/>
  <c r="S868" i="33"/>
  <c r="T868" i="33"/>
  <c r="U868" i="33"/>
  <c r="V868" i="33"/>
  <c r="W868" i="33"/>
  <c r="Q870" i="33"/>
  <c r="R870" i="33"/>
  <c r="S870" i="33"/>
  <c r="T870" i="33"/>
  <c r="U870" i="33"/>
  <c r="V870" i="33"/>
  <c r="W870" i="33"/>
  <c r="Q872" i="33"/>
  <c r="R872" i="33"/>
  <c r="S872" i="33"/>
  <c r="T872" i="33"/>
  <c r="U872" i="33"/>
  <c r="V872" i="33"/>
  <c r="W872" i="33"/>
  <c r="Q874" i="33"/>
  <c r="R874" i="33"/>
  <c r="S874" i="33"/>
  <c r="T874" i="33"/>
  <c r="U874" i="33"/>
  <c r="V874" i="33"/>
  <c r="W874" i="33"/>
  <c r="Q876" i="33"/>
  <c r="R876" i="33"/>
  <c r="S876" i="33"/>
  <c r="T876" i="33"/>
  <c r="U876" i="33"/>
  <c r="V876" i="33"/>
  <c r="W876" i="33"/>
  <c r="Q878" i="33"/>
  <c r="R878" i="33"/>
  <c r="S878" i="33"/>
  <c r="T878" i="33"/>
  <c r="U878" i="33"/>
  <c r="V878" i="33"/>
  <c r="W878" i="33"/>
  <c r="Q880" i="33"/>
  <c r="R880" i="33"/>
  <c r="S880" i="33"/>
  <c r="T880" i="33"/>
  <c r="U880" i="33"/>
  <c r="V880" i="33"/>
  <c r="W880" i="33"/>
  <c r="Q882" i="33"/>
  <c r="R882" i="33"/>
  <c r="S882" i="33"/>
  <c r="T882" i="33"/>
  <c r="U882" i="33"/>
  <c r="V882" i="33"/>
  <c r="W882" i="33"/>
  <c r="Q884" i="33"/>
  <c r="R884" i="33"/>
  <c r="S884" i="33"/>
  <c r="T884" i="33"/>
  <c r="U884" i="33"/>
  <c r="V884" i="33"/>
  <c r="W884" i="33"/>
  <c r="Q886" i="33"/>
  <c r="R886" i="33"/>
  <c r="S886" i="33"/>
  <c r="T886" i="33"/>
  <c r="U886" i="33"/>
  <c r="V886" i="33"/>
  <c r="W886" i="33"/>
  <c r="Q888" i="33"/>
  <c r="R888" i="33"/>
  <c r="S888" i="33"/>
  <c r="T888" i="33"/>
  <c r="U888" i="33"/>
  <c r="V888" i="33"/>
  <c r="W888" i="33"/>
  <c r="Q890" i="33"/>
  <c r="R890" i="33"/>
  <c r="S890" i="33"/>
  <c r="T890" i="33"/>
  <c r="U890" i="33"/>
  <c r="V890" i="33"/>
  <c r="W890" i="33"/>
  <c r="Q892" i="33"/>
  <c r="R892" i="33"/>
  <c r="S892" i="33"/>
  <c r="T892" i="33"/>
  <c r="U892" i="33"/>
  <c r="V892" i="33"/>
  <c r="W892" i="33"/>
  <c r="Q894" i="33"/>
  <c r="R894" i="33"/>
  <c r="S894" i="33"/>
  <c r="T894" i="33"/>
  <c r="U894" i="33"/>
  <c r="V894" i="33"/>
  <c r="W894" i="33"/>
  <c r="Q896" i="33"/>
  <c r="R896" i="33"/>
  <c r="S896" i="33"/>
  <c r="T896" i="33"/>
  <c r="U896" i="33"/>
  <c r="V896" i="33"/>
  <c r="W896" i="33"/>
  <c r="Q898" i="33"/>
  <c r="R898" i="33"/>
  <c r="S898" i="33"/>
  <c r="T898" i="33"/>
  <c r="U898" i="33"/>
  <c r="V898" i="33"/>
  <c r="W898" i="33"/>
  <c r="Q900" i="33"/>
  <c r="R900" i="33"/>
  <c r="S900" i="33"/>
  <c r="T900" i="33"/>
  <c r="U900" i="33"/>
  <c r="V900" i="33"/>
  <c r="W900" i="33"/>
  <c r="W901" i="33"/>
  <c r="Q902" i="33"/>
  <c r="R902" i="33"/>
  <c r="S902" i="33"/>
  <c r="T902" i="33"/>
  <c r="U902" i="33"/>
  <c r="V902" i="33"/>
  <c r="W902" i="33"/>
  <c r="W903" i="33"/>
  <c r="Q904" i="33"/>
  <c r="R904" i="33"/>
  <c r="S904" i="33"/>
  <c r="T904" i="33"/>
  <c r="U904" i="33"/>
  <c r="V904" i="33"/>
  <c r="W904" i="33"/>
  <c r="W905" i="33"/>
  <c r="Q906" i="33"/>
  <c r="R906" i="33"/>
  <c r="S906" i="33"/>
  <c r="T906" i="33"/>
  <c r="U906" i="33"/>
  <c r="V906" i="33"/>
  <c r="W906" i="33"/>
  <c r="W907" i="33"/>
  <c r="Q908" i="33"/>
  <c r="R908" i="33"/>
  <c r="S908" i="33"/>
  <c r="T908" i="33"/>
  <c r="U908" i="33"/>
  <c r="V908" i="33"/>
  <c r="W908" i="33"/>
  <c r="W909" i="33"/>
  <c r="Q910" i="33"/>
  <c r="R910" i="33"/>
  <c r="S910" i="33"/>
  <c r="T910" i="33"/>
  <c r="U910" i="33"/>
  <c r="V910" i="33"/>
  <c r="W910" i="33"/>
  <c r="W911" i="33"/>
  <c r="Q912" i="33"/>
  <c r="R912" i="33"/>
  <c r="S912" i="33"/>
  <c r="T912" i="33"/>
  <c r="U912" i="33"/>
  <c r="V912" i="33"/>
  <c r="W912" i="33"/>
  <c r="W913" i="33"/>
  <c r="Q914" i="33"/>
  <c r="R914" i="33"/>
  <c r="S914" i="33"/>
  <c r="T914" i="33"/>
  <c r="U914" i="33"/>
  <c r="V914" i="33"/>
  <c r="W914" i="33"/>
  <c r="W915" i="33"/>
  <c r="Q916" i="33"/>
  <c r="R916" i="33"/>
  <c r="S916" i="33"/>
  <c r="T916" i="33"/>
  <c r="U916" i="33"/>
  <c r="V916" i="33"/>
  <c r="W916" i="33"/>
  <c r="W917" i="33"/>
  <c r="Q918" i="33"/>
  <c r="R918" i="33"/>
  <c r="S918" i="33"/>
  <c r="T918" i="33"/>
  <c r="U918" i="33"/>
  <c r="V918" i="33"/>
  <c r="W918" i="33"/>
  <c r="W919" i="33"/>
  <c r="Q920" i="33"/>
  <c r="R920" i="33"/>
  <c r="S920" i="33"/>
  <c r="T789" i="33"/>
  <c r="U789" i="33"/>
  <c r="V789" i="33"/>
  <c r="W789" i="33"/>
  <c r="Q791" i="33"/>
  <c r="R791" i="33"/>
  <c r="S791" i="33"/>
  <c r="T791" i="33"/>
  <c r="U791" i="33"/>
  <c r="V791" i="33"/>
  <c r="W791" i="33"/>
  <c r="Q793" i="33"/>
  <c r="R793" i="33"/>
  <c r="S793" i="33"/>
  <c r="T793" i="33"/>
  <c r="U793" i="33"/>
  <c r="V793" i="33"/>
  <c r="W793" i="33"/>
  <c r="Q795" i="33"/>
  <c r="R795" i="33"/>
  <c r="S795" i="33"/>
  <c r="T795" i="33"/>
  <c r="U795" i="33"/>
  <c r="V795" i="33"/>
  <c r="W795" i="33"/>
  <c r="Q797" i="33"/>
  <c r="R797" i="33"/>
  <c r="S797" i="33"/>
  <c r="T797" i="33"/>
  <c r="U797" i="33"/>
  <c r="V797" i="33"/>
  <c r="W797" i="33"/>
  <c r="Q799" i="33"/>
  <c r="R799" i="33"/>
  <c r="S799" i="33"/>
  <c r="T799" i="33"/>
  <c r="U799" i="33"/>
  <c r="V799" i="33"/>
  <c r="W799" i="33"/>
  <c r="Q801" i="33"/>
  <c r="R801" i="33"/>
  <c r="S801" i="33"/>
  <c r="T801" i="33"/>
  <c r="U801" i="33"/>
  <c r="V801" i="33"/>
  <c r="W801" i="33"/>
  <c r="Q803" i="33"/>
  <c r="R803" i="33"/>
  <c r="S803" i="33"/>
  <c r="T803" i="33"/>
  <c r="U803" i="33"/>
  <c r="V803" i="33"/>
  <c r="W803" i="33"/>
  <c r="Q805" i="33"/>
  <c r="R805" i="33"/>
  <c r="S805" i="33"/>
  <c r="T805" i="33"/>
  <c r="U805" i="33"/>
  <c r="V805" i="33"/>
  <c r="W805" i="33"/>
  <c r="Q807" i="33"/>
  <c r="R807" i="33"/>
  <c r="S807" i="33"/>
  <c r="T807" i="33"/>
  <c r="U807" i="33"/>
  <c r="V807" i="33"/>
  <c r="W807" i="33"/>
  <c r="Q809" i="33"/>
  <c r="R809" i="33"/>
  <c r="S809" i="33"/>
  <c r="T809" i="33"/>
  <c r="U809" i="33"/>
  <c r="V809" i="33"/>
  <c r="W809" i="33"/>
  <c r="Q811" i="33"/>
  <c r="R811" i="33"/>
  <c r="S811" i="33"/>
  <c r="T811" i="33"/>
  <c r="U811" i="33"/>
  <c r="V811" i="33"/>
  <c r="W811" i="33"/>
  <c r="Q813" i="33"/>
  <c r="R813" i="33"/>
  <c r="S813" i="33"/>
  <c r="T813" i="33"/>
  <c r="U813" i="33"/>
  <c r="V813" i="33"/>
  <c r="W813" i="33"/>
  <c r="Q815" i="33"/>
  <c r="R815" i="33"/>
  <c r="S815" i="33"/>
  <c r="T815" i="33"/>
  <c r="U815" i="33"/>
  <c r="V815" i="33"/>
  <c r="W815" i="33"/>
  <c r="Q817" i="33"/>
  <c r="R817" i="33"/>
  <c r="S817" i="33"/>
  <c r="T817" i="33"/>
  <c r="U817" i="33"/>
  <c r="V817" i="33"/>
  <c r="W817" i="33"/>
  <c r="Q819" i="33"/>
  <c r="R819" i="33"/>
  <c r="S819" i="33"/>
  <c r="T819" i="33"/>
  <c r="U819" i="33"/>
  <c r="V819" i="33"/>
  <c r="W819" i="33"/>
  <c r="Q821" i="33"/>
  <c r="R821" i="33"/>
  <c r="S821" i="33"/>
  <c r="T821" i="33"/>
  <c r="U821" i="33"/>
  <c r="V821" i="33"/>
  <c r="W821" i="33"/>
  <c r="Q823" i="33"/>
  <c r="R823" i="33"/>
  <c r="S823" i="33"/>
  <c r="T823" i="33"/>
  <c r="U823" i="33"/>
  <c r="V823" i="33"/>
  <c r="W823" i="33"/>
  <c r="Q825" i="33"/>
  <c r="R825" i="33"/>
  <c r="S825" i="33"/>
  <c r="T825" i="33"/>
  <c r="U825" i="33"/>
  <c r="V825" i="33"/>
  <c r="W825" i="33"/>
  <c r="Q827" i="33"/>
  <c r="R827" i="33"/>
  <c r="S827" i="33"/>
  <c r="T827" i="33"/>
  <c r="U827" i="33"/>
  <c r="V827" i="33"/>
  <c r="W827" i="33"/>
  <c r="Q829" i="33"/>
  <c r="R829" i="33"/>
  <c r="S829" i="33"/>
  <c r="T829" i="33"/>
  <c r="U829" i="33"/>
  <c r="V829" i="33"/>
  <c r="W829" i="33"/>
  <c r="Q831" i="33"/>
  <c r="R831" i="33"/>
  <c r="S831" i="33"/>
  <c r="T831" i="33"/>
  <c r="U831" i="33"/>
  <c r="V831" i="33"/>
  <c r="W831" i="33"/>
  <c r="Q833" i="33"/>
  <c r="R833" i="33"/>
  <c r="S833" i="33"/>
  <c r="T833" i="33"/>
  <c r="U833" i="33"/>
  <c r="V833" i="33"/>
  <c r="W833" i="33"/>
  <c r="Q835" i="33"/>
  <c r="R835" i="33"/>
  <c r="S835" i="33"/>
  <c r="T835" i="33"/>
  <c r="U835" i="33"/>
  <c r="V835" i="33"/>
  <c r="W835" i="33"/>
  <c r="Q837" i="33"/>
  <c r="R837" i="33"/>
  <c r="S837" i="33"/>
  <c r="T837" i="33"/>
  <c r="U837" i="33"/>
  <c r="V837" i="33"/>
  <c r="W837" i="33"/>
  <c r="Q839" i="33"/>
  <c r="R839" i="33"/>
  <c r="S839" i="33"/>
  <c r="T839" i="33"/>
  <c r="U839" i="33"/>
  <c r="V839" i="33"/>
  <c r="W839" i="33"/>
  <c r="Q841" i="33"/>
  <c r="R841" i="33"/>
  <c r="S841" i="33"/>
  <c r="T841" i="33"/>
  <c r="U841" i="33"/>
  <c r="V841" i="33"/>
  <c r="W841" i="33"/>
  <c r="Q843" i="33"/>
  <c r="R843" i="33"/>
  <c r="S843" i="33"/>
  <c r="T843" i="33"/>
  <c r="U843" i="33"/>
  <c r="V843" i="33"/>
  <c r="W843" i="33"/>
  <c r="Q845" i="33"/>
  <c r="R845" i="33"/>
  <c r="S845" i="33"/>
  <c r="T845" i="33"/>
  <c r="U845" i="33"/>
  <c r="V845" i="33"/>
  <c r="W845" i="33"/>
  <c r="W846" i="33"/>
  <c r="Q847" i="33"/>
  <c r="R847" i="33"/>
  <c r="S847" i="33"/>
  <c r="T847" i="33"/>
  <c r="U847" i="33"/>
  <c r="V847" i="33"/>
  <c r="W847" i="33"/>
  <c r="W848" i="33"/>
  <c r="Q849" i="33"/>
  <c r="R849" i="33"/>
  <c r="S849" i="33"/>
  <c r="T849" i="33"/>
  <c r="U849" i="33"/>
  <c r="V849" i="33"/>
  <c r="W849" i="33"/>
  <c r="W850" i="33"/>
  <c r="Q851" i="33"/>
  <c r="R851" i="33"/>
  <c r="S851" i="33"/>
  <c r="T851" i="33"/>
  <c r="U851" i="33"/>
  <c r="V851" i="33"/>
  <c r="W851" i="33"/>
  <c r="W852" i="33"/>
  <c r="Q853" i="33"/>
  <c r="R853" i="33"/>
  <c r="S853" i="33"/>
  <c r="T853" i="33"/>
  <c r="U853" i="33"/>
  <c r="V853" i="33"/>
  <c r="W853" i="33"/>
  <c r="W854" i="33"/>
  <c r="Q855" i="33"/>
  <c r="R855" i="33"/>
  <c r="S855" i="33"/>
  <c r="T855" i="33"/>
  <c r="U855" i="33"/>
  <c r="V855" i="33"/>
  <c r="W855" i="33"/>
  <c r="W856" i="33"/>
  <c r="Q857" i="33"/>
  <c r="R857" i="33"/>
  <c r="S857" i="33"/>
  <c r="T857" i="33"/>
  <c r="U857" i="33"/>
  <c r="V857" i="33"/>
  <c r="W857" i="33"/>
  <c r="W858" i="33"/>
  <c r="Q859" i="33"/>
  <c r="R859" i="33"/>
  <c r="S859" i="33"/>
  <c r="T859" i="33"/>
  <c r="U859" i="33"/>
  <c r="V859" i="33"/>
  <c r="W859" i="33"/>
  <c r="T920" i="33"/>
  <c r="U920" i="33"/>
  <c r="V920" i="33"/>
  <c r="W920" i="33"/>
  <c r="W921" i="33"/>
  <c r="Q922" i="33"/>
  <c r="R922" i="33"/>
  <c r="S922" i="33"/>
  <c r="T922" i="33"/>
  <c r="U922" i="33"/>
  <c r="V922" i="33"/>
  <c r="W922" i="33"/>
  <c r="W923" i="33"/>
  <c r="Q924" i="33"/>
  <c r="R924" i="33"/>
  <c r="S924" i="33"/>
  <c r="T924" i="33"/>
  <c r="U924" i="33"/>
  <c r="V924" i="33"/>
  <c r="W924" i="33"/>
  <c r="W925" i="33"/>
  <c r="Q926" i="33"/>
  <c r="R926" i="33"/>
  <c r="S926" i="33"/>
  <c r="T926" i="33"/>
  <c r="U926" i="33"/>
  <c r="V926" i="33"/>
  <c r="W926" i="33"/>
  <c r="W927" i="33"/>
  <c r="Q928" i="33"/>
  <c r="R928" i="33"/>
  <c r="S928" i="33"/>
  <c r="T928" i="33"/>
  <c r="U928" i="33"/>
  <c r="V928" i="33"/>
  <c r="W928" i="33"/>
  <c r="W929" i="33"/>
  <c r="Q930" i="33"/>
  <c r="R930" i="33"/>
  <c r="S930" i="33"/>
  <c r="T930" i="33"/>
  <c r="U930" i="33"/>
  <c r="U948" i="33"/>
  <c r="W948" i="33"/>
  <c r="V953" i="33"/>
  <c r="Q954" i="33"/>
  <c r="R954" i="33"/>
  <c r="S954" i="33"/>
  <c r="U954" i="33"/>
  <c r="W954" i="33"/>
  <c r="V955" i="33"/>
  <c r="Q956" i="33"/>
  <c r="R956" i="33"/>
  <c r="S956" i="33"/>
  <c r="U956" i="33"/>
  <c r="W956" i="33"/>
  <c r="T957" i="33"/>
  <c r="V957" i="33"/>
  <c r="Q958" i="33"/>
  <c r="R958" i="33"/>
  <c r="S958" i="33"/>
  <c r="T958" i="33"/>
  <c r="U958" i="33"/>
  <c r="W958" i="33"/>
  <c r="T959" i="33"/>
  <c r="V959" i="33"/>
  <c r="Q960" i="33"/>
  <c r="R960" i="33"/>
  <c r="S960" i="33"/>
  <c r="U960" i="33"/>
  <c r="W960" i="33"/>
  <c r="T961" i="33"/>
  <c r="V961" i="33"/>
  <c r="Q962" i="33"/>
  <c r="R962" i="33"/>
  <c r="S962" i="33"/>
  <c r="U962" i="33"/>
  <c r="W962" i="33"/>
  <c r="R963" i="33"/>
  <c r="U963" i="33"/>
  <c r="Q964" i="33"/>
  <c r="R964" i="33"/>
  <c r="S964" i="33"/>
  <c r="T964" i="33"/>
  <c r="U964" i="33"/>
  <c r="V964" i="33"/>
  <c r="W964" i="33"/>
  <c r="Q966" i="33"/>
  <c r="R966" i="33"/>
  <c r="S966" i="33"/>
  <c r="T966" i="33"/>
  <c r="U966" i="33"/>
  <c r="V966" i="33"/>
  <c r="W966" i="33"/>
  <c r="Q968" i="33"/>
  <c r="R968" i="33"/>
  <c r="S968" i="33"/>
  <c r="T968" i="33"/>
  <c r="U968" i="33"/>
  <c r="V968" i="33"/>
  <c r="W968" i="33"/>
  <c r="Q970" i="33"/>
  <c r="R970" i="33"/>
  <c r="S970" i="33"/>
  <c r="T970" i="33"/>
  <c r="U970" i="33"/>
  <c r="V970" i="33"/>
  <c r="W970" i="33"/>
  <c r="Q972" i="33"/>
  <c r="R972" i="33"/>
  <c r="S972" i="33"/>
  <c r="T972" i="33"/>
  <c r="U972" i="33"/>
  <c r="V972" i="33"/>
  <c r="W972" i="33"/>
  <c r="Q974" i="33"/>
  <c r="R974" i="33"/>
  <c r="S974" i="33"/>
  <c r="T974" i="33"/>
  <c r="U974" i="33"/>
  <c r="V974" i="33"/>
  <c r="W974" i="33"/>
  <c r="Q976" i="33"/>
  <c r="R976" i="33"/>
  <c r="S976" i="33"/>
  <c r="T976" i="33"/>
  <c r="U976" i="33"/>
  <c r="V976" i="33"/>
  <c r="W976" i="33"/>
  <c r="Q978" i="33"/>
  <c r="R978" i="33"/>
  <c r="S978" i="33"/>
  <c r="T978" i="33"/>
  <c r="U978" i="33"/>
  <c r="V978" i="33"/>
  <c r="W978" i="33"/>
  <c r="Q980" i="33"/>
  <c r="R980" i="33"/>
  <c r="S980" i="33"/>
  <c r="T980" i="33"/>
  <c r="U980" i="33"/>
  <c r="V980" i="33"/>
  <c r="W980" i="33"/>
  <c r="Q982" i="33"/>
  <c r="R982" i="33"/>
  <c r="S982" i="33"/>
  <c r="T982" i="33"/>
  <c r="U982" i="33"/>
  <c r="V982" i="33"/>
  <c r="W982" i="33"/>
  <c r="Q984" i="33"/>
  <c r="R984" i="33"/>
  <c r="S984" i="33"/>
  <c r="T984" i="33"/>
  <c r="U984" i="33"/>
  <c r="V984" i="33"/>
  <c r="W984" i="33"/>
  <c r="Q986" i="33"/>
  <c r="R986" i="33"/>
  <c r="S986" i="33"/>
  <c r="T986" i="33"/>
  <c r="U986" i="33"/>
  <c r="V986" i="33"/>
  <c r="W986" i="33"/>
  <c r="Q988" i="33"/>
  <c r="R988" i="33"/>
  <c r="S988" i="33"/>
  <c r="T988" i="33"/>
  <c r="U988" i="33"/>
  <c r="V988" i="33"/>
  <c r="W988" i="33"/>
  <c r="Q990" i="33"/>
  <c r="R990" i="33"/>
  <c r="S990" i="33"/>
  <c r="T990" i="33"/>
  <c r="U990" i="33"/>
  <c r="V990" i="33"/>
  <c r="W990" i="33"/>
  <c r="Q992" i="33"/>
  <c r="R992" i="33"/>
  <c r="S992" i="33"/>
  <c r="T992" i="33"/>
  <c r="U992" i="33"/>
  <c r="V992" i="33"/>
  <c r="W992" i="33"/>
  <c r="Q994" i="33"/>
  <c r="R994" i="33"/>
  <c r="S994" i="33"/>
  <c r="T994" i="33"/>
  <c r="U994" i="33"/>
  <c r="V994" i="33"/>
  <c r="W994" i="33"/>
  <c r="Q996" i="33"/>
  <c r="R996" i="33"/>
  <c r="S996" i="33"/>
  <c r="T996" i="33"/>
  <c r="U996" i="33"/>
  <c r="V996" i="33"/>
  <c r="W996" i="33"/>
  <c r="Q998" i="33"/>
  <c r="R998" i="33"/>
  <c r="S998" i="33"/>
  <c r="T998" i="33"/>
  <c r="U998" i="33"/>
  <c r="V998" i="33"/>
  <c r="W998" i="33"/>
  <c r="Q1000" i="33"/>
  <c r="R1000" i="33"/>
  <c r="S1000" i="33"/>
  <c r="T1000" i="33"/>
  <c r="U1000" i="33"/>
  <c r="V1000" i="33"/>
  <c r="V1002" i="33"/>
  <c r="W1002" i="33"/>
  <c r="Q1004" i="33"/>
  <c r="R1004" i="33"/>
  <c r="S1004" i="33"/>
  <c r="T1004" i="33"/>
  <c r="U1004" i="33"/>
  <c r="V1004" i="33"/>
  <c r="W1004" i="33"/>
  <c r="Q1006" i="33"/>
  <c r="R1006" i="33"/>
  <c r="S1006" i="33"/>
  <c r="T1006" i="33"/>
  <c r="U1006" i="33"/>
  <c r="V1006" i="33"/>
  <c r="W1006" i="33"/>
  <c r="Q1008" i="33"/>
  <c r="R1008" i="33"/>
  <c r="S1008" i="33"/>
  <c r="T1008" i="33"/>
  <c r="U1008" i="33"/>
  <c r="V1008" i="33"/>
  <c r="Q1010" i="33"/>
  <c r="R1010" i="33"/>
  <c r="S1010" i="33"/>
  <c r="T1010" i="33"/>
  <c r="U1010" i="33"/>
  <c r="V1010" i="33"/>
  <c r="W1010" i="33"/>
  <c r="Q1012" i="33"/>
  <c r="Q1014" i="33"/>
  <c r="R1014" i="33"/>
  <c r="S1014" i="33"/>
  <c r="T1014" i="33"/>
  <c r="U1014" i="33"/>
  <c r="V1014" i="33"/>
  <c r="W1014" i="33"/>
  <c r="Q1016" i="33"/>
  <c r="R1016" i="33"/>
  <c r="S1016" i="33"/>
  <c r="T1016" i="33"/>
  <c r="U1016" i="33"/>
  <c r="V1016" i="33"/>
  <c r="W1016" i="33"/>
  <c r="U379" i="33"/>
  <c r="V379" i="33"/>
  <c r="W379" i="33"/>
  <c r="Q381" i="33"/>
  <c r="R381" i="33"/>
  <c r="S381" i="33"/>
  <c r="T381" i="33"/>
  <c r="U381" i="33"/>
  <c r="V381" i="33"/>
  <c r="W381" i="33"/>
  <c r="Q383" i="33"/>
  <c r="R383" i="33"/>
  <c r="S383" i="33"/>
  <c r="T383" i="33"/>
  <c r="U383" i="33"/>
  <c r="V383" i="33"/>
  <c r="W383" i="33"/>
  <c r="Q385" i="33"/>
  <c r="R385" i="33"/>
  <c r="S385" i="33"/>
  <c r="T385" i="33"/>
  <c r="U385" i="33"/>
  <c r="V385" i="33"/>
  <c r="W385" i="33"/>
  <c r="Q387" i="33"/>
  <c r="R387" i="33"/>
  <c r="S387" i="33"/>
  <c r="T387" i="33"/>
  <c r="U387" i="33"/>
  <c r="V387" i="33"/>
  <c r="W387" i="33"/>
  <c r="Q389" i="33"/>
  <c r="R389" i="33"/>
  <c r="S389" i="33"/>
  <c r="T389" i="33"/>
  <c r="U389" i="33"/>
  <c r="V389" i="33"/>
  <c r="W389" i="33"/>
  <c r="Q391" i="33"/>
  <c r="R391" i="33"/>
  <c r="S391" i="33"/>
  <c r="T391" i="33"/>
  <c r="U391" i="33"/>
  <c r="V391" i="33"/>
  <c r="W391" i="33"/>
  <c r="R392" i="33"/>
  <c r="T392" i="33"/>
  <c r="V392" i="33"/>
  <c r="R394" i="33"/>
  <c r="T394" i="33"/>
  <c r="V394" i="33"/>
  <c r="R396" i="33"/>
  <c r="T396" i="33"/>
  <c r="V396" i="33"/>
  <c r="R398" i="33"/>
  <c r="T398" i="33"/>
  <c r="V398" i="33"/>
  <c r="R400" i="33"/>
  <c r="T400" i="33"/>
  <c r="V400" i="33"/>
  <c r="R402" i="33"/>
  <c r="T402" i="33"/>
  <c r="V402" i="33"/>
  <c r="R404" i="33"/>
  <c r="T404" i="33"/>
  <c r="V404" i="33"/>
  <c r="R406" i="33"/>
  <c r="T406" i="33"/>
  <c r="V406" i="33"/>
  <c r="R408" i="33"/>
  <c r="T408" i="33"/>
  <c r="V408" i="33"/>
  <c r="R410" i="33"/>
  <c r="T410" i="33"/>
  <c r="V410" i="33"/>
  <c r="R412" i="33"/>
  <c r="T412" i="33"/>
  <c r="V412" i="33"/>
  <c r="R414" i="33"/>
  <c r="T414" i="33"/>
  <c r="V414" i="33"/>
  <c r="R416" i="33"/>
  <c r="T416" i="33"/>
  <c r="V416" i="33"/>
  <c r="R418" i="33"/>
  <c r="T418" i="33"/>
  <c r="V418" i="33"/>
  <c r="R420" i="33"/>
  <c r="T420" i="33"/>
  <c r="V420" i="33"/>
  <c r="R422" i="33"/>
  <c r="T422" i="33"/>
  <c r="V422" i="33"/>
  <c r="R424" i="33"/>
  <c r="T424" i="33"/>
  <c r="V424" i="33"/>
  <c r="R426" i="33"/>
  <c r="T426" i="33"/>
  <c r="V426" i="33"/>
  <c r="R428" i="33"/>
  <c r="T428" i="33"/>
  <c r="V428" i="33"/>
  <c r="R430" i="33"/>
  <c r="T430" i="33"/>
  <c r="V430" i="33"/>
  <c r="R432" i="33"/>
  <c r="T432" i="33"/>
  <c r="V432" i="33"/>
  <c r="R434" i="33"/>
  <c r="T434" i="33"/>
  <c r="V434" i="33"/>
  <c r="R436" i="33"/>
  <c r="T436" i="33"/>
  <c r="V436" i="33"/>
  <c r="R438" i="33"/>
  <c r="T438" i="33"/>
  <c r="V438" i="33"/>
  <c r="R440" i="33"/>
  <c r="T440" i="33"/>
  <c r="V440" i="33"/>
  <c r="R442" i="33"/>
  <c r="T442" i="33"/>
  <c r="V442" i="33"/>
  <c r="W443" i="33"/>
  <c r="R444" i="33"/>
  <c r="T444" i="33"/>
  <c r="V444" i="33"/>
  <c r="Q445" i="33"/>
  <c r="S445" i="33"/>
  <c r="U445" i="33"/>
  <c r="W445" i="33"/>
  <c r="R446" i="33"/>
  <c r="T446" i="33"/>
  <c r="V446" i="33"/>
  <c r="Q447" i="33"/>
  <c r="S447" i="33"/>
  <c r="U447" i="33"/>
  <c r="W447" i="33"/>
  <c r="R448" i="33"/>
  <c r="T448" i="33"/>
  <c r="V448" i="33"/>
  <c r="Q449" i="33"/>
  <c r="S449" i="33"/>
  <c r="U449" i="33"/>
  <c r="W449" i="33"/>
  <c r="R450" i="33"/>
  <c r="T450" i="33"/>
  <c r="V450" i="33"/>
  <c r="Q451" i="33"/>
  <c r="S451" i="33"/>
  <c r="U451" i="33"/>
  <c r="W451" i="33"/>
  <c r="R452" i="33"/>
  <c r="T452" i="33"/>
  <c r="V452" i="33"/>
  <c r="Q453" i="33"/>
  <c r="S453" i="33"/>
  <c r="U453" i="33"/>
  <c r="W453" i="33"/>
  <c r="R454" i="33"/>
  <c r="T454" i="33"/>
  <c r="V454" i="33"/>
  <c r="Q455" i="33"/>
  <c r="S455" i="33"/>
  <c r="U455" i="33"/>
  <c r="W455" i="33"/>
  <c r="R456" i="33"/>
  <c r="T456" i="33"/>
  <c r="V456" i="33"/>
  <c r="Q457" i="33"/>
  <c r="S457" i="33"/>
  <c r="U457" i="33"/>
  <c r="W457" i="33"/>
  <c r="R458" i="33"/>
  <c r="T458" i="33"/>
  <c r="V458" i="33"/>
  <c r="Q459" i="33"/>
  <c r="S459" i="33"/>
  <c r="U459" i="33"/>
  <c r="W459" i="33"/>
  <c r="R460" i="33"/>
  <c r="T460" i="33"/>
  <c r="V460" i="33"/>
  <c r="Q461" i="33"/>
  <c r="S461" i="33"/>
  <c r="U461" i="33"/>
  <c r="W461" i="33"/>
  <c r="R462" i="33"/>
  <c r="T462" i="33"/>
  <c r="V462" i="33"/>
  <c r="Q463" i="33"/>
  <c r="S463" i="33"/>
  <c r="U463" i="33"/>
  <c r="W463" i="33"/>
  <c r="R464" i="33"/>
  <c r="T464" i="33"/>
  <c r="V464" i="33"/>
  <c r="Q465" i="33"/>
  <c r="S465" i="33"/>
  <c r="U465" i="33"/>
  <c r="W465" i="33"/>
  <c r="R466" i="33"/>
  <c r="T466" i="33"/>
  <c r="V466" i="33"/>
  <c r="Q467" i="33"/>
  <c r="S467" i="33"/>
  <c r="U467" i="33"/>
  <c r="W467" i="33"/>
  <c r="R468" i="33"/>
  <c r="T468" i="33"/>
  <c r="V468" i="33"/>
  <c r="Q469" i="33"/>
  <c r="S469" i="33"/>
  <c r="U469" i="33"/>
  <c r="W469" i="33"/>
  <c r="R470" i="33"/>
  <c r="T470" i="33"/>
  <c r="V470" i="33"/>
  <c r="Q471" i="33"/>
  <c r="S471" i="33"/>
  <c r="U471" i="33"/>
  <c r="W471" i="33"/>
  <c r="R472" i="33"/>
  <c r="T472" i="33"/>
  <c r="V472" i="33"/>
  <c r="Q473" i="33"/>
  <c r="S473" i="33"/>
  <c r="U473" i="33"/>
  <c r="W473" i="33"/>
  <c r="R474" i="33"/>
  <c r="T474" i="33"/>
  <c r="V474" i="33"/>
  <c r="Q475" i="33"/>
  <c r="S475" i="33"/>
  <c r="U475" i="33"/>
  <c r="W475" i="33"/>
  <c r="R476" i="33"/>
  <c r="T476" i="33"/>
  <c r="V476" i="33"/>
  <c r="Q477" i="33"/>
  <c r="S477" i="33"/>
  <c r="U477" i="33"/>
  <c r="W477" i="33"/>
  <c r="R478" i="33"/>
  <c r="T478" i="33"/>
  <c r="V478" i="33"/>
  <c r="Q479" i="33"/>
  <c r="S479" i="33"/>
  <c r="U479" i="33"/>
  <c r="W479" i="33"/>
  <c r="R480" i="33"/>
  <c r="T480" i="33"/>
  <c r="V480" i="33"/>
  <c r="Q481" i="33"/>
  <c r="S481" i="33"/>
  <c r="U481" i="33"/>
  <c r="W481" i="33"/>
  <c r="R482" i="33"/>
  <c r="T482" i="33"/>
  <c r="V482" i="33"/>
  <c r="Q483" i="33"/>
  <c r="S483" i="33"/>
  <c r="U483" i="33"/>
  <c r="W483" i="33"/>
  <c r="R484" i="33"/>
  <c r="T484" i="33"/>
  <c r="V484" i="33"/>
  <c r="Q485" i="33"/>
  <c r="S485" i="33"/>
  <c r="U485" i="33"/>
  <c r="W485" i="33"/>
  <c r="R486" i="33"/>
  <c r="T486" i="33"/>
  <c r="V486" i="33"/>
  <c r="Q487" i="33"/>
  <c r="S487" i="33"/>
  <c r="U487" i="33"/>
  <c r="W487" i="33"/>
  <c r="R488" i="33"/>
  <c r="T488" i="33"/>
  <c r="V488" i="33"/>
  <c r="Q489" i="33"/>
  <c r="S489" i="33"/>
  <c r="U489" i="33"/>
  <c r="W489" i="33"/>
  <c r="R490" i="33"/>
  <c r="T490" i="33"/>
  <c r="V490" i="33"/>
  <c r="Q491" i="33"/>
  <c r="S491" i="33"/>
  <c r="U491" i="33"/>
  <c r="W491" i="33"/>
  <c r="R492" i="33"/>
  <c r="T492" i="33"/>
  <c r="V492" i="33"/>
  <c r="Q493" i="33"/>
  <c r="S493" i="33"/>
  <c r="U493" i="33"/>
  <c r="W493" i="33"/>
  <c r="R494" i="33"/>
  <c r="T494" i="33"/>
  <c r="V494" i="33"/>
  <c r="Q495" i="33"/>
  <c r="S495" i="33"/>
  <c r="U495" i="33"/>
  <c r="W495" i="33"/>
  <c r="R496" i="33"/>
  <c r="T496" i="33"/>
  <c r="V496" i="33"/>
  <c r="Q497" i="33"/>
  <c r="S497" i="33"/>
  <c r="U497" i="33"/>
  <c r="W497" i="33"/>
  <c r="R498" i="33"/>
  <c r="T498" i="33"/>
  <c r="V498" i="33"/>
  <c r="Q499" i="33"/>
  <c r="S499" i="33"/>
  <c r="U499" i="33"/>
  <c r="W499" i="33"/>
  <c r="R500" i="33"/>
  <c r="T500" i="33"/>
  <c r="V500" i="33"/>
  <c r="Q501" i="33"/>
  <c r="S501" i="33"/>
  <c r="U501" i="33"/>
  <c r="W501" i="33"/>
  <c r="R502" i="33"/>
  <c r="T502" i="33"/>
  <c r="V502" i="33"/>
  <c r="Q503" i="33"/>
  <c r="S503" i="33"/>
  <c r="U503" i="33"/>
  <c r="W503" i="33"/>
  <c r="R504" i="33"/>
  <c r="T504" i="33"/>
  <c r="V504" i="33"/>
  <c r="Q505" i="33"/>
  <c r="S505" i="33"/>
  <c r="U505" i="33"/>
  <c r="W505" i="33"/>
  <c r="R506" i="33"/>
  <c r="T506" i="33"/>
  <c r="V506" i="33"/>
  <c r="Q507" i="33"/>
  <c r="S507" i="33"/>
  <c r="U507" i="33"/>
  <c r="W507" i="33"/>
  <c r="R508" i="33"/>
  <c r="T508" i="33"/>
  <c r="V508" i="33"/>
  <c r="Q509" i="33"/>
  <c r="S509" i="33"/>
  <c r="U509" i="33"/>
  <c r="W509" i="33"/>
  <c r="R510" i="33"/>
  <c r="T510" i="33"/>
  <c r="V510" i="33"/>
  <c r="Q511" i="33"/>
  <c r="S511" i="33"/>
  <c r="U511" i="33"/>
  <c r="W511" i="33"/>
  <c r="R512" i="33"/>
  <c r="T512" i="33"/>
  <c r="V512" i="33"/>
  <c r="Q513" i="33"/>
  <c r="S513" i="33"/>
  <c r="U513" i="33"/>
  <c r="W513" i="33"/>
  <c r="R514" i="33"/>
  <c r="T514" i="33"/>
  <c r="V514" i="33"/>
  <c r="Q515" i="33"/>
  <c r="S515" i="33"/>
  <c r="U515" i="33"/>
  <c r="W515" i="33"/>
  <c r="R516" i="33"/>
  <c r="T516" i="33"/>
  <c r="V516" i="33"/>
  <c r="Q517" i="33"/>
  <c r="S517" i="33"/>
  <c r="U517" i="33"/>
  <c r="W517" i="33"/>
  <c r="R518" i="33"/>
  <c r="T518" i="33"/>
  <c r="V518" i="33"/>
  <c r="Q519" i="33"/>
  <c r="S519" i="33"/>
  <c r="U519" i="33"/>
  <c r="W519" i="33"/>
  <c r="Q521" i="33"/>
  <c r="R521" i="33"/>
  <c r="S521" i="33"/>
  <c r="T521" i="33"/>
  <c r="U521" i="33"/>
  <c r="V521" i="33"/>
  <c r="W521" i="33"/>
  <c r="Q523" i="33"/>
  <c r="R523" i="33"/>
  <c r="S523" i="33"/>
  <c r="T523" i="33"/>
  <c r="U523" i="33"/>
  <c r="V523" i="33"/>
  <c r="W523" i="33"/>
  <c r="Q525" i="33"/>
  <c r="R525" i="33"/>
  <c r="S525" i="33"/>
  <c r="T525" i="33"/>
  <c r="U525" i="33"/>
  <c r="V525" i="33"/>
  <c r="W525" i="33"/>
  <c r="Q527" i="33"/>
  <c r="R527" i="33"/>
  <c r="S527" i="33"/>
  <c r="T527" i="33"/>
  <c r="U527" i="33"/>
  <c r="V527" i="33"/>
  <c r="W527" i="33"/>
  <c r="Q529" i="33"/>
  <c r="R529" i="33"/>
  <c r="S529" i="33"/>
  <c r="T529" i="33"/>
  <c r="U529" i="33"/>
  <c r="V529" i="33"/>
  <c r="W529" i="33"/>
  <c r="Q531" i="33"/>
  <c r="R531" i="33"/>
  <c r="S531" i="33"/>
  <c r="T531" i="33"/>
  <c r="U531" i="33"/>
  <c r="V531" i="33"/>
  <c r="W531" i="33"/>
  <c r="Q533" i="33"/>
  <c r="R533" i="33"/>
  <c r="S533" i="33"/>
  <c r="T533" i="33"/>
  <c r="U533" i="33"/>
  <c r="V533" i="33"/>
  <c r="W533" i="33"/>
  <c r="Q535" i="33"/>
  <c r="R535" i="33"/>
  <c r="S535" i="33"/>
  <c r="T535" i="33"/>
  <c r="U535" i="33"/>
  <c r="V535" i="33"/>
  <c r="W535" i="33"/>
  <c r="Q537" i="33"/>
  <c r="R537" i="33"/>
  <c r="S537" i="33"/>
  <c r="T537" i="33"/>
  <c r="U537" i="33"/>
  <c r="V537" i="33"/>
  <c r="W537" i="33"/>
  <c r="Q539" i="33"/>
  <c r="R539" i="33"/>
  <c r="S539" i="33"/>
  <c r="T539" i="33"/>
  <c r="U539" i="33"/>
  <c r="V539" i="33"/>
  <c r="W539" i="33"/>
  <c r="Q541" i="33"/>
  <c r="R541" i="33"/>
  <c r="S541" i="33"/>
  <c r="T541" i="33"/>
  <c r="U541" i="33"/>
  <c r="V541" i="33"/>
  <c r="W541" i="33"/>
  <c r="Q543" i="33"/>
  <c r="R543" i="33"/>
  <c r="S543" i="33"/>
  <c r="T543" i="33"/>
  <c r="U543" i="33"/>
  <c r="V543" i="33"/>
  <c r="W543" i="33"/>
  <c r="Q545" i="33"/>
  <c r="R545" i="33"/>
  <c r="S545" i="33"/>
  <c r="T545" i="33"/>
  <c r="U545" i="33"/>
  <c r="V545" i="33"/>
  <c r="W545" i="33"/>
  <c r="Q547" i="33"/>
  <c r="R547" i="33"/>
  <c r="S547" i="33"/>
  <c r="T547" i="33"/>
  <c r="U547" i="33"/>
  <c r="V547" i="33"/>
  <c r="W547" i="33"/>
  <c r="Q549" i="33"/>
  <c r="R549" i="33"/>
  <c r="S549" i="33"/>
  <c r="T549" i="33"/>
  <c r="U549" i="33"/>
  <c r="V549" i="33"/>
  <c r="W549" i="33"/>
  <c r="Q551" i="33"/>
  <c r="R551" i="33"/>
  <c r="S551" i="33"/>
  <c r="T551" i="33"/>
  <c r="U551" i="33"/>
  <c r="V551" i="33"/>
  <c r="W551" i="33"/>
  <c r="Q553" i="33"/>
  <c r="R553" i="33"/>
  <c r="S553" i="33"/>
  <c r="T553" i="33"/>
  <c r="U553" i="33"/>
  <c r="V553" i="33"/>
  <c r="W553" i="33"/>
  <c r="Q555" i="33"/>
  <c r="R555" i="33"/>
  <c r="S555" i="33"/>
  <c r="T555" i="33"/>
  <c r="U555" i="33"/>
  <c r="V555" i="33"/>
  <c r="W555" i="33"/>
  <c r="Q557" i="33"/>
  <c r="R557" i="33"/>
  <c r="S557" i="33"/>
  <c r="T557" i="33"/>
  <c r="U557" i="33"/>
  <c r="V557" i="33"/>
  <c r="W557" i="33"/>
  <c r="Q559" i="33"/>
  <c r="R559" i="33"/>
  <c r="S559" i="33"/>
  <c r="T559" i="33"/>
  <c r="U559" i="33"/>
  <c r="V559" i="33"/>
  <c r="W559" i="33"/>
  <c r="Q561" i="33"/>
  <c r="R561" i="33"/>
  <c r="S561" i="33"/>
  <c r="T561" i="33"/>
  <c r="U561" i="33"/>
  <c r="V561" i="33"/>
  <c r="W561" i="33"/>
  <c r="Q563" i="33"/>
  <c r="R563" i="33"/>
  <c r="S563" i="33"/>
  <c r="T563" i="33"/>
  <c r="U563" i="33"/>
  <c r="V563" i="33"/>
  <c r="W563" i="33"/>
  <c r="Q565" i="33"/>
  <c r="R565" i="33"/>
  <c r="S565" i="33"/>
  <c r="T565" i="33"/>
  <c r="U565" i="33"/>
  <c r="V565" i="33"/>
  <c r="W565" i="33"/>
  <c r="Q567" i="33"/>
  <c r="R567" i="33"/>
  <c r="S567" i="33"/>
  <c r="T567" i="33"/>
  <c r="U567" i="33"/>
  <c r="V567" i="33"/>
  <c r="W567" i="33"/>
  <c r="Q569" i="33"/>
  <c r="R569" i="33"/>
  <c r="S569" i="33"/>
  <c r="T569" i="33"/>
  <c r="U569" i="33"/>
  <c r="V569" i="33"/>
  <c r="W569" i="33"/>
  <c r="Q571" i="33"/>
  <c r="R571" i="33"/>
  <c r="S571" i="33"/>
  <c r="T571" i="33"/>
  <c r="U571" i="33"/>
  <c r="V571" i="33"/>
  <c r="W571" i="33"/>
  <c r="Q573" i="33"/>
  <c r="R573" i="33"/>
  <c r="S573" i="33"/>
  <c r="T573" i="33"/>
  <c r="U573" i="33"/>
  <c r="V573" i="33"/>
  <c r="W573" i="33"/>
  <c r="Q575" i="33"/>
  <c r="R575" i="33"/>
  <c r="S575" i="33"/>
  <c r="T575" i="33"/>
  <c r="U575" i="33"/>
  <c r="V575" i="33"/>
  <c r="W575" i="33"/>
  <c r="Q577" i="33"/>
  <c r="R577" i="33"/>
  <c r="S577" i="33"/>
  <c r="T577" i="33"/>
  <c r="U577" i="33"/>
  <c r="V577" i="33"/>
  <c r="W577" i="33"/>
  <c r="Q579" i="33"/>
  <c r="R579" i="33"/>
  <c r="S579" i="33"/>
  <c r="T579" i="33"/>
  <c r="U579" i="33"/>
  <c r="V579" i="33"/>
  <c r="W579" i="33"/>
  <c r="Q581" i="33"/>
  <c r="R581" i="33"/>
  <c r="S581" i="33"/>
  <c r="T581" i="33"/>
  <c r="U581" i="33"/>
  <c r="V581" i="33"/>
  <c r="W581" i="33"/>
  <c r="Q583" i="33"/>
  <c r="R583" i="33"/>
  <c r="S583" i="33"/>
  <c r="T583" i="33"/>
  <c r="U583" i="33"/>
  <c r="V583" i="33"/>
  <c r="W583" i="33"/>
  <c r="Q585" i="33"/>
  <c r="R585" i="33"/>
  <c r="S585" i="33"/>
  <c r="T585" i="33"/>
  <c r="U585" i="33"/>
  <c r="V585" i="33"/>
  <c r="W585" i="33"/>
  <c r="Q587" i="33"/>
  <c r="R587" i="33"/>
  <c r="S587" i="33"/>
  <c r="T587" i="33"/>
  <c r="U587" i="33"/>
  <c r="V587" i="33"/>
  <c r="W587" i="33"/>
  <c r="Q589" i="33"/>
  <c r="R589" i="33"/>
  <c r="S589" i="33"/>
  <c r="T589" i="33"/>
  <c r="U589" i="33"/>
  <c r="V589" i="33"/>
  <c r="W589" i="33"/>
  <c r="Q591" i="33"/>
  <c r="R591" i="33"/>
  <c r="S591" i="33"/>
  <c r="T591" i="33"/>
  <c r="U591" i="33"/>
  <c r="V591" i="33"/>
  <c r="W591" i="33"/>
  <c r="Q593" i="33"/>
  <c r="R593" i="33"/>
  <c r="S593" i="33"/>
  <c r="T593" i="33"/>
  <c r="U593" i="33"/>
  <c r="V593" i="33"/>
  <c r="W593" i="33"/>
  <c r="Q595" i="33"/>
  <c r="R595" i="33"/>
  <c r="S595" i="33"/>
  <c r="T595" i="33"/>
  <c r="U595" i="33"/>
  <c r="V595" i="33"/>
  <c r="W595" i="33"/>
  <c r="Q597" i="33"/>
  <c r="R597" i="33"/>
  <c r="S597" i="33"/>
  <c r="T597" i="33"/>
  <c r="U597" i="33"/>
  <c r="V597" i="33"/>
  <c r="W597" i="33"/>
  <c r="Q599" i="33"/>
  <c r="R599" i="33"/>
  <c r="S599" i="33"/>
  <c r="T599" i="33"/>
  <c r="U599" i="33"/>
  <c r="V599" i="33"/>
  <c r="W599" i="33"/>
  <c r="Q601" i="33"/>
  <c r="R601" i="33"/>
  <c r="S601" i="33"/>
  <c r="T601" i="33"/>
  <c r="U601" i="33"/>
  <c r="V601" i="33"/>
  <c r="W601" i="33"/>
  <c r="Q603" i="33"/>
  <c r="R603" i="33"/>
  <c r="S603" i="33"/>
  <c r="T603" i="33"/>
  <c r="U603" i="33"/>
  <c r="V603" i="33"/>
  <c r="W603" i="33"/>
  <c r="Q605" i="33"/>
  <c r="R605" i="33"/>
  <c r="S605" i="33"/>
  <c r="T605" i="33"/>
  <c r="U605" i="33"/>
  <c r="V605" i="33"/>
  <c r="W605" i="33"/>
  <c r="Q607" i="33"/>
  <c r="R607" i="33"/>
  <c r="S607" i="33"/>
  <c r="T607" i="33"/>
  <c r="U607" i="33"/>
  <c r="V607" i="33"/>
  <c r="W607" i="33"/>
  <c r="Q609" i="33"/>
  <c r="R609" i="33"/>
  <c r="S609" i="33"/>
  <c r="T609" i="33"/>
  <c r="U609" i="33"/>
  <c r="V609" i="33"/>
  <c r="W609" i="33"/>
  <c r="Q611" i="33"/>
  <c r="R611" i="33"/>
  <c r="S611" i="33"/>
  <c r="T611" i="33"/>
  <c r="U611" i="33"/>
  <c r="V611" i="33"/>
  <c r="W611" i="33"/>
  <c r="Q613" i="33"/>
  <c r="R613" i="33"/>
  <c r="S613" i="33"/>
  <c r="T613" i="33"/>
  <c r="U613" i="33"/>
  <c r="V613" i="33"/>
  <c r="W613" i="33"/>
  <c r="Q615" i="33"/>
  <c r="R615" i="33"/>
  <c r="S615" i="33"/>
  <c r="T615" i="33"/>
  <c r="U615" i="33"/>
  <c r="V615" i="33"/>
  <c r="W615" i="33"/>
  <c r="Q617" i="33"/>
  <c r="R617" i="33"/>
  <c r="S617" i="33"/>
  <c r="T617" i="33"/>
  <c r="U617" i="33"/>
  <c r="V617" i="33"/>
  <c r="W617" i="33"/>
  <c r="Q619" i="33"/>
  <c r="R619" i="33"/>
  <c r="S619" i="33"/>
  <c r="T619" i="33"/>
  <c r="U619" i="33"/>
  <c r="V619" i="33"/>
  <c r="W619" i="33"/>
  <c r="Q621" i="33"/>
  <c r="R621" i="33"/>
  <c r="S621" i="33"/>
  <c r="T621" i="33"/>
  <c r="U621" i="33"/>
  <c r="V621" i="33"/>
  <c r="W621" i="33"/>
  <c r="Q623" i="33"/>
  <c r="R623" i="33"/>
  <c r="S623" i="33"/>
  <c r="T623" i="33"/>
  <c r="U623" i="33"/>
  <c r="V623" i="33"/>
  <c r="W623" i="33"/>
  <c r="Q625" i="33"/>
  <c r="R625" i="33"/>
  <c r="S625" i="33"/>
  <c r="T625" i="33"/>
  <c r="U625" i="33"/>
  <c r="V625" i="33"/>
  <c r="W625" i="33"/>
  <c r="Q627" i="33"/>
  <c r="R627" i="33"/>
  <c r="S627" i="33"/>
  <c r="T627" i="33"/>
  <c r="U627" i="33"/>
  <c r="V627" i="33"/>
  <c r="W627" i="33"/>
  <c r="Q629" i="33"/>
  <c r="R629" i="33"/>
  <c r="S629" i="33"/>
  <c r="T629" i="33"/>
  <c r="U629" i="33"/>
  <c r="V629" i="33"/>
  <c r="W629" i="33"/>
  <c r="Q631" i="33"/>
  <c r="R631" i="33"/>
  <c r="S631" i="33"/>
  <c r="T631" i="33"/>
  <c r="U631" i="33"/>
  <c r="V631" i="33"/>
  <c r="W631" i="33"/>
  <c r="Q633" i="33"/>
  <c r="R633" i="33"/>
  <c r="S633" i="33"/>
  <c r="T633" i="33"/>
  <c r="U633" i="33"/>
  <c r="V633" i="33"/>
  <c r="W633" i="33"/>
  <c r="Q635" i="33"/>
  <c r="R635" i="33"/>
  <c r="S635" i="33"/>
  <c r="T635" i="33"/>
  <c r="U635" i="33"/>
  <c r="V635" i="33"/>
  <c r="W635" i="33"/>
  <c r="Q637" i="33"/>
  <c r="R637" i="33"/>
  <c r="S637" i="33"/>
  <c r="T637" i="33"/>
  <c r="U637" i="33"/>
  <c r="V637" i="33"/>
  <c r="W637" i="33"/>
  <c r="Q639" i="33"/>
  <c r="R639" i="33"/>
  <c r="S639" i="33"/>
  <c r="T639" i="33"/>
  <c r="U639" i="33"/>
  <c r="V639" i="33"/>
  <c r="W639" i="33"/>
  <c r="T640" i="33"/>
  <c r="V640" i="33"/>
  <c r="Q641" i="33"/>
  <c r="R641" i="33"/>
  <c r="S641" i="33"/>
  <c r="U641" i="33"/>
  <c r="W641" i="33"/>
  <c r="R642" i="33"/>
  <c r="T642" i="33"/>
  <c r="V642" i="33"/>
  <c r="Q643" i="33"/>
  <c r="S643" i="33"/>
  <c r="U643" i="33"/>
  <c r="W643" i="33"/>
  <c r="R644" i="33"/>
  <c r="T644" i="33"/>
  <c r="V644" i="33"/>
  <c r="Q645" i="33"/>
  <c r="S645" i="33"/>
  <c r="U645" i="33"/>
  <c r="W645" i="33"/>
  <c r="R646" i="33"/>
  <c r="T646" i="33"/>
  <c r="V646" i="33"/>
  <c r="Q647" i="33"/>
  <c r="S647" i="33"/>
  <c r="U647" i="33"/>
  <c r="W647" i="33"/>
  <c r="R648" i="33"/>
  <c r="T648" i="33"/>
  <c r="V648" i="33"/>
  <c r="Q649" i="33"/>
  <c r="S649" i="33"/>
  <c r="U649" i="33"/>
  <c r="W649" i="33"/>
  <c r="R650" i="33"/>
  <c r="T650" i="33"/>
  <c r="V650" i="33"/>
  <c r="Q651" i="33"/>
  <c r="S651" i="33"/>
  <c r="U651" i="33"/>
  <c r="W651" i="33"/>
  <c r="R652" i="33"/>
  <c r="T652" i="33"/>
  <c r="V652" i="33"/>
  <c r="Q653" i="33"/>
  <c r="S653" i="33"/>
  <c r="U653" i="33"/>
  <c r="W653" i="33"/>
  <c r="R654" i="33"/>
  <c r="T654" i="33"/>
  <c r="V654" i="33"/>
  <c r="Q655" i="33"/>
  <c r="S655" i="33"/>
  <c r="U655" i="33"/>
  <c r="W655" i="33"/>
  <c r="R656" i="33"/>
  <c r="T656" i="33"/>
  <c r="V656" i="33"/>
  <c r="Q657" i="33"/>
  <c r="S657" i="33"/>
  <c r="U657" i="33"/>
  <c r="W657" i="33"/>
  <c r="R658" i="33"/>
  <c r="T658" i="33"/>
  <c r="V658" i="33"/>
  <c r="Q659" i="33"/>
  <c r="S659" i="33"/>
  <c r="U659" i="33"/>
  <c r="W659" i="33"/>
  <c r="R660" i="33"/>
  <c r="T660" i="33"/>
  <c r="V660" i="33"/>
  <c r="Q661" i="33"/>
  <c r="S661" i="33"/>
  <c r="U661" i="33"/>
  <c r="W661" i="33"/>
  <c r="R662" i="33"/>
  <c r="T662" i="33"/>
  <c r="V662" i="33"/>
  <c r="Q663" i="33"/>
  <c r="S663" i="33"/>
  <c r="U663" i="33"/>
  <c r="W663" i="33"/>
  <c r="R664" i="33"/>
  <c r="T664" i="33"/>
  <c r="V664" i="33"/>
  <c r="Q665" i="33"/>
  <c r="S665" i="33"/>
  <c r="U665" i="33"/>
  <c r="W665" i="33"/>
  <c r="R666" i="33"/>
  <c r="T666" i="33"/>
  <c r="V666" i="33"/>
  <c r="Q667" i="33"/>
  <c r="S667" i="33"/>
  <c r="U667" i="33"/>
  <c r="W667" i="33"/>
  <c r="R668" i="33"/>
  <c r="T668" i="33"/>
  <c r="V668" i="33"/>
  <c r="Q669" i="33"/>
  <c r="S669" i="33"/>
  <c r="U669" i="33"/>
  <c r="W669" i="33"/>
  <c r="R670" i="33"/>
  <c r="T670" i="33"/>
  <c r="V670" i="33"/>
  <c r="Q671" i="33"/>
  <c r="S671" i="33"/>
  <c r="U671" i="33"/>
  <c r="W671" i="33"/>
  <c r="R672" i="33"/>
  <c r="T672" i="33"/>
  <c r="V672" i="33"/>
  <c r="Q673" i="33"/>
  <c r="S673" i="33"/>
  <c r="U673" i="33"/>
  <c r="W673" i="33"/>
  <c r="R674" i="33"/>
  <c r="T674" i="33"/>
  <c r="V674" i="33"/>
  <c r="Q675" i="33"/>
  <c r="S675" i="33"/>
  <c r="U675" i="33"/>
  <c r="W675" i="33"/>
  <c r="R676" i="33"/>
  <c r="T676" i="33"/>
  <c r="V676" i="33"/>
  <c r="Q677" i="33"/>
  <c r="S677" i="33"/>
  <c r="U677" i="33"/>
  <c r="W677" i="33"/>
  <c r="R678" i="33"/>
  <c r="T678" i="33"/>
  <c r="V678" i="33"/>
  <c r="Q679" i="33"/>
  <c r="S679" i="33"/>
  <c r="U679" i="33"/>
  <c r="W679" i="33"/>
  <c r="R680" i="33"/>
  <c r="T680" i="33"/>
  <c r="V680" i="33"/>
  <c r="Q681" i="33"/>
  <c r="S681" i="33"/>
  <c r="U681" i="33"/>
  <c r="W681" i="33"/>
  <c r="R682" i="33"/>
  <c r="T682" i="33"/>
  <c r="V682" i="33"/>
  <c r="Q683" i="33"/>
  <c r="S683" i="33"/>
  <c r="U683" i="33"/>
  <c r="W683" i="33"/>
  <c r="R684" i="33"/>
  <c r="T684" i="33"/>
  <c r="V684" i="33"/>
  <c r="Q685" i="33"/>
  <c r="S685" i="33"/>
  <c r="U685" i="33"/>
  <c r="W685" i="33"/>
  <c r="R686" i="33"/>
  <c r="T686" i="33"/>
  <c r="V686" i="33"/>
  <c r="Q687" i="33"/>
  <c r="S687" i="33"/>
  <c r="U687" i="33"/>
  <c r="W687" i="33"/>
  <c r="R688" i="33"/>
  <c r="T688" i="33"/>
  <c r="V688" i="33"/>
  <c r="Q689" i="33"/>
  <c r="S689" i="33"/>
  <c r="U689" i="33"/>
  <c r="W689" i="33"/>
  <c r="R690" i="33"/>
  <c r="T690" i="33"/>
  <c r="V690" i="33"/>
  <c r="Q691" i="33"/>
  <c r="S691" i="33"/>
  <c r="U691" i="33"/>
  <c r="W691" i="33"/>
  <c r="R692" i="33"/>
  <c r="T692" i="33"/>
  <c r="V692" i="33"/>
  <c r="Q693" i="33"/>
  <c r="S693" i="33"/>
  <c r="U693" i="33"/>
  <c r="W693" i="33"/>
  <c r="R694" i="33"/>
  <c r="T694" i="33"/>
  <c r="V694" i="33"/>
  <c r="Q695" i="33"/>
  <c r="S695" i="33"/>
  <c r="U695" i="33"/>
  <c r="W695" i="33"/>
  <c r="R696" i="33"/>
  <c r="T696" i="33"/>
  <c r="V696" i="33"/>
  <c r="Q697" i="33"/>
  <c r="S697" i="33"/>
  <c r="U697" i="33"/>
  <c r="W697" i="33"/>
  <c r="R698" i="33"/>
  <c r="T698" i="33"/>
  <c r="V698" i="33"/>
  <c r="Q699" i="33"/>
  <c r="S699" i="33"/>
  <c r="U699" i="33"/>
  <c r="W699" i="33"/>
  <c r="R700" i="33"/>
  <c r="T700" i="33"/>
  <c r="V700" i="33"/>
  <c r="Q701" i="33"/>
  <c r="S701" i="33"/>
  <c r="U701" i="33"/>
  <c r="W701" i="33"/>
  <c r="R702" i="33"/>
  <c r="T702" i="33"/>
  <c r="V702" i="33"/>
  <c r="Q703" i="33"/>
  <c r="S703" i="33"/>
  <c r="U703" i="33"/>
  <c r="W703" i="33"/>
  <c r="R704" i="33"/>
  <c r="T704" i="33"/>
  <c r="V704" i="33"/>
  <c r="Q705" i="33"/>
  <c r="S705" i="33"/>
  <c r="U705" i="33"/>
  <c r="W705" i="33"/>
  <c r="R706" i="33"/>
  <c r="T706" i="33"/>
  <c r="V706" i="33"/>
  <c r="Q707" i="33"/>
  <c r="S707" i="33"/>
  <c r="U707" i="33"/>
  <c r="W707" i="33"/>
  <c r="R708" i="33"/>
  <c r="T708" i="33"/>
  <c r="V708" i="33"/>
  <c r="Q709" i="33"/>
  <c r="S709" i="33"/>
  <c r="U709" i="33"/>
  <c r="W709" i="33"/>
  <c r="R710" i="33"/>
  <c r="T710" i="33"/>
  <c r="V710" i="33"/>
  <c r="Q711" i="33"/>
  <c r="S711" i="33"/>
  <c r="U711" i="33"/>
  <c r="W711" i="33"/>
  <c r="R712" i="33"/>
  <c r="T712" i="33"/>
  <c r="V712" i="33"/>
  <c r="Q713" i="33"/>
  <c r="S713" i="33"/>
  <c r="U713" i="33"/>
  <c r="W713" i="33"/>
  <c r="R714" i="33"/>
  <c r="T714" i="33"/>
  <c r="V714" i="33"/>
  <c r="Q715" i="33"/>
  <c r="S715" i="33"/>
  <c r="U715" i="33"/>
  <c r="W715" i="33"/>
  <c r="R716" i="33"/>
  <c r="T716" i="33"/>
  <c r="V716" i="33"/>
  <c r="Q717" i="33"/>
  <c r="S717" i="33"/>
  <c r="U717" i="33"/>
  <c r="W717" i="33"/>
  <c r="R718" i="33"/>
  <c r="T718" i="33"/>
  <c r="V718" i="33"/>
  <c r="Q719" i="33"/>
  <c r="S719" i="33"/>
  <c r="U719" i="33"/>
  <c r="W719" i="33"/>
  <c r="R720" i="33"/>
  <c r="T720" i="33"/>
  <c r="V720" i="33"/>
  <c r="Q721" i="33"/>
  <c r="S721" i="33"/>
  <c r="U721" i="33"/>
  <c r="W721" i="33"/>
  <c r="R722" i="33"/>
  <c r="T722" i="33"/>
  <c r="V722" i="33"/>
  <c r="Q723" i="33"/>
  <c r="S723" i="33"/>
  <c r="U723" i="33"/>
  <c r="W723" i="33"/>
  <c r="R724" i="33"/>
  <c r="T724" i="33"/>
  <c r="V724" i="33"/>
  <c r="Q725" i="33"/>
  <c r="S725" i="33"/>
  <c r="U725" i="33"/>
  <c r="W725" i="33"/>
  <c r="R726" i="33"/>
  <c r="T726" i="33"/>
  <c r="V726" i="33"/>
  <c r="Q727" i="33"/>
  <c r="S727" i="33"/>
  <c r="U727" i="33"/>
  <c r="W727" i="33"/>
  <c r="R728" i="33"/>
  <c r="T728" i="33"/>
  <c r="V728" i="33"/>
  <c r="Q729" i="33"/>
  <c r="S729" i="33"/>
  <c r="U729" i="33"/>
  <c r="W729" i="33"/>
  <c r="R730" i="33"/>
  <c r="T730" i="33"/>
  <c r="V730" i="33"/>
  <c r="Q731" i="33"/>
  <c r="S731" i="33"/>
  <c r="U731" i="33"/>
  <c r="W731" i="33"/>
  <c r="R732" i="33"/>
  <c r="T732" i="33"/>
  <c r="V732" i="33"/>
  <c r="Q733" i="33"/>
  <c r="R733" i="33"/>
  <c r="S733" i="33"/>
  <c r="U733" i="33"/>
  <c r="W733" i="33"/>
  <c r="T734" i="33"/>
  <c r="V734" i="33"/>
  <c r="Q735" i="33"/>
  <c r="R735" i="33"/>
  <c r="S735" i="33"/>
  <c r="T735" i="33"/>
  <c r="U735" i="33"/>
  <c r="W735" i="33"/>
  <c r="V736" i="33"/>
  <c r="Q737" i="33"/>
  <c r="R737" i="33"/>
  <c r="S737" i="33"/>
  <c r="T737" i="33"/>
  <c r="U737" i="33"/>
  <c r="V737" i="33"/>
  <c r="W737" i="33"/>
  <c r="Q739" i="33"/>
  <c r="R739" i="33"/>
  <c r="S739" i="33"/>
  <c r="T739" i="33"/>
  <c r="U739" i="33"/>
  <c r="W739" i="33"/>
  <c r="S740" i="33"/>
  <c r="Q742" i="33"/>
  <c r="R742" i="33"/>
  <c r="T742" i="33"/>
  <c r="U742" i="33"/>
  <c r="V742" i="33"/>
  <c r="Q744" i="33"/>
  <c r="R744" i="33"/>
  <c r="S744" i="33"/>
  <c r="T744" i="33"/>
  <c r="U744" i="33"/>
  <c r="V744" i="33"/>
  <c r="W744" i="33"/>
  <c r="Q746" i="33"/>
  <c r="R746" i="33"/>
  <c r="S746" i="33"/>
  <c r="T746" i="33"/>
  <c r="U746" i="33"/>
  <c r="V746" i="33"/>
  <c r="W746" i="33"/>
  <c r="Q748" i="33"/>
  <c r="R748" i="33"/>
  <c r="S748" i="33"/>
  <c r="T748" i="33"/>
  <c r="U748" i="33"/>
  <c r="V748" i="33"/>
  <c r="W748" i="33"/>
  <c r="Q750" i="33"/>
  <c r="R750" i="33"/>
  <c r="S750" i="33"/>
  <c r="T750" i="33"/>
  <c r="U750" i="33"/>
  <c r="V750" i="33"/>
  <c r="W750" i="33"/>
  <c r="Q752" i="33"/>
  <c r="R752" i="33"/>
  <c r="S752" i="33"/>
  <c r="T752" i="33"/>
  <c r="U752" i="33"/>
  <c r="V752" i="33"/>
  <c r="W752" i="33"/>
  <c r="Q754" i="33"/>
  <c r="R754" i="33"/>
  <c r="S754" i="33"/>
  <c r="T754" i="33"/>
  <c r="U754" i="33"/>
  <c r="V754" i="33"/>
  <c r="W754" i="33"/>
  <c r="Q756" i="33"/>
  <c r="R756" i="33"/>
  <c r="S756" i="33"/>
  <c r="T756" i="33"/>
  <c r="U756" i="33"/>
  <c r="V756" i="33"/>
  <c r="W756" i="33"/>
  <c r="Q758" i="33"/>
  <c r="R758" i="33"/>
  <c r="S758" i="33"/>
  <c r="T758" i="33"/>
  <c r="U758" i="33"/>
  <c r="V758" i="33"/>
  <c r="W758" i="33"/>
  <c r="Q760" i="33"/>
  <c r="R760" i="33"/>
  <c r="S760" i="33"/>
  <c r="T760" i="33"/>
  <c r="U760" i="33"/>
  <c r="V760" i="33"/>
  <c r="W760" i="33"/>
  <c r="Q762" i="33"/>
  <c r="R762" i="33"/>
  <c r="S762" i="33"/>
  <c r="T762" i="33"/>
  <c r="U762" i="33"/>
  <c r="V762" i="33"/>
  <c r="W762" i="33"/>
  <c r="Q764" i="33"/>
  <c r="R764" i="33"/>
  <c r="S764" i="33"/>
  <c r="T764" i="33"/>
  <c r="U764" i="33"/>
  <c r="V764" i="33"/>
  <c r="W764" i="33"/>
  <c r="Q766" i="33"/>
  <c r="R766" i="33"/>
  <c r="S766" i="33"/>
  <c r="T766" i="33"/>
  <c r="U766" i="33"/>
  <c r="V766" i="33"/>
  <c r="W766" i="33"/>
  <c r="Q768" i="33"/>
  <c r="R768" i="33"/>
  <c r="S768" i="33"/>
  <c r="T768" i="33"/>
  <c r="U768" i="33"/>
  <c r="V768" i="33"/>
  <c r="W768" i="33"/>
  <c r="Q770" i="33"/>
  <c r="R770" i="33"/>
  <c r="S770" i="33"/>
  <c r="T770" i="33"/>
  <c r="U770" i="33"/>
  <c r="V770" i="33"/>
  <c r="W770" i="33"/>
  <c r="Q772" i="33"/>
  <c r="R772" i="33"/>
  <c r="S772" i="33"/>
  <c r="T772" i="33"/>
  <c r="U772" i="33"/>
  <c r="V772" i="33"/>
  <c r="W772" i="33"/>
  <c r="Q774" i="33"/>
  <c r="R774" i="33"/>
  <c r="S774" i="33"/>
  <c r="T774" i="33"/>
  <c r="U774" i="33"/>
  <c r="V774" i="33"/>
  <c r="W774" i="33"/>
  <c r="Q776" i="33"/>
  <c r="R776" i="33"/>
  <c r="S776" i="33"/>
  <c r="T776" i="33"/>
  <c r="U776" i="33"/>
  <c r="V776" i="33"/>
  <c r="W776" i="33"/>
  <c r="Q778" i="33"/>
  <c r="R778" i="33"/>
  <c r="S778" i="33"/>
  <c r="T778" i="33"/>
  <c r="U778" i="33"/>
  <c r="V778" i="33"/>
  <c r="W778" i="33"/>
  <c r="Q780" i="33"/>
  <c r="R780" i="33"/>
  <c r="S780" i="33"/>
  <c r="T780" i="33"/>
  <c r="U780" i="33"/>
  <c r="V780" i="33"/>
  <c r="W780" i="33"/>
  <c r="Q782" i="33"/>
  <c r="R782" i="33"/>
  <c r="S782" i="33"/>
  <c r="T782" i="33"/>
  <c r="U782" i="33"/>
  <c r="V782" i="33"/>
  <c r="W782" i="33"/>
  <c r="Q784" i="33"/>
  <c r="R784" i="33"/>
  <c r="S784" i="33"/>
  <c r="T784" i="33"/>
  <c r="U784" i="33"/>
  <c r="V784" i="33"/>
  <c r="W784" i="33"/>
  <c r="Q786" i="33"/>
  <c r="R786" i="33"/>
  <c r="S786" i="33"/>
  <c r="T786" i="33"/>
  <c r="U786" i="33"/>
  <c r="V786" i="33"/>
  <c r="W786" i="33"/>
  <c r="Q788" i="33"/>
  <c r="R788" i="33"/>
  <c r="S788" i="33"/>
  <c r="T788" i="33"/>
  <c r="U788" i="33"/>
  <c r="V788" i="33"/>
  <c r="W788" i="33"/>
  <c r="Q790" i="33"/>
  <c r="R790" i="33"/>
  <c r="S790" i="33"/>
  <c r="T790" i="33"/>
  <c r="U790" i="33"/>
  <c r="V790" i="33"/>
  <c r="W790" i="33"/>
  <c r="Q792" i="33"/>
  <c r="R792" i="33"/>
  <c r="S792" i="33"/>
  <c r="T792" i="33"/>
  <c r="U792" i="33"/>
  <c r="V792" i="33"/>
  <c r="W792" i="33"/>
  <c r="Q794" i="33"/>
  <c r="R794" i="33"/>
  <c r="S794" i="33"/>
  <c r="T794" i="33"/>
  <c r="U794" i="33"/>
  <c r="V794" i="33"/>
  <c r="W794" i="33"/>
  <c r="Q796" i="33"/>
  <c r="R796" i="33"/>
  <c r="S796" i="33"/>
  <c r="T796" i="33"/>
  <c r="U796" i="33"/>
  <c r="V796" i="33"/>
  <c r="W796" i="33"/>
  <c r="Q798" i="33"/>
  <c r="R798" i="33"/>
  <c r="S798" i="33"/>
  <c r="T798" i="33"/>
  <c r="U798" i="33"/>
  <c r="V798" i="33"/>
  <c r="W798" i="33"/>
  <c r="Q800" i="33"/>
  <c r="R800" i="33"/>
  <c r="S800" i="33"/>
  <c r="T800" i="33"/>
  <c r="U800" i="33"/>
  <c r="V800" i="33"/>
  <c r="W800" i="33"/>
  <c r="Q802" i="33"/>
  <c r="R802" i="33"/>
  <c r="S802" i="33"/>
  <c r="T802" i="33"/>
  <c r="U802" i="33"/>
  <c r="V802" i="33"/>
  <c r="W802" i="33"/>
  <c r="Q804" i="33"/>
  <c r="R804" i="33"/>
  <c r="S804" i="33"/>
  <c r="T804" i="33"/>
  <c r="U804" i="33"/>
  <c r="V804" i="33"/>
  <c r="W804" i="33"/>
  <c r="Q806" i="33"/>
  <c r="R806" i="33"/>
  <c r="S806" i="33"/>
  <c r="T806" i="33"/>
  <c r="U806" i="33"/>
  <c r="V806" i="33"/>
  <c r="W806" i="33"/>
  <c r="Q808" i="33"/>
  <c r="R808" i="33"/>
  <c r="S808" i="33"/>
  <c r="T808" i="33"/>
  <c r="U808" i="33"/>
  <c r="V808" i="33"/>
  <c r="W808" i="33"/>
  <c r="Q810" i="33"/>
  <c r="R810" i="33"/>
  <c r="S810" i="33"/>
  <c r="T810" i="33"/>
  <c r="U810" i="33"/>
  <c r="V810" i="33"/>
  <c r="W810" i="33"/>
  <c r="Q812" i="33"/>
  <c r="R812" i="33"/>
  <c r="S812" i="33"/>
  <c r="T812" i="33"/>
  <c r="U812" i="33"/>
  <c r="V812" i="33"/>
  <c r="W812" i="33"/>
  <c r="Q814" i="33"/>
  <c r="R814" i="33"/>
  <c r="S814" i="33"/>
  <c r="T814" i="33"/>
  <c r="U814" i="33"/>
  <c r="V814" i="33"/>
  <c r="W814" i="33"/>
  <c r="Q816" i="33"/>
  <c r="R816" i="33"/>
  <c r="S816" i="33"/>
  <c r="T816" i="33"/>
  <c r="U816" i="33"/>
  <c r="V816" i="33"/>
  <c r="W816" i="33"/>
  <c r="Q818" i="33"/>
  <c r="R818" i="33"/>
  <c r="S818" i="33"/>
  <c r="T818" i="33"/>
  <c r="U818" i="33"/>
  <c r="V818" i="33"/>
  <c r="W818" i="33"/>
  <c r="Q820" i="33"/>
  <c r="R820" i="33"/>
  <c r="S820" i="33"/>
  <c r="T820" i="33"/>
  <c r="U820" i="33"/>
  <c r="V820" i="33"/>
  <c r="W820" i="33"/>
  <c r="Q822" i="33"/>
  <c r="R822" i="33"/>
  <c r="S822" i="33"/>
  <c r="T822" i="33"/>
  <c r="U822" i="33"/>
  <c r="V822" i="33"/>
  <c r="W822" i="33"/>
  <c r="Q824" i="33"/>
  <c r="R824" i="33"/>
  <c r="S824" i="33"/>
  <c r="T824" i="33"/>
  <c r="U824" i="33"/>
  <c r="V824" i="33"/>
  <c r="W824" i="33"/>
  <c r="Q826" i="33"/>
  <c r="R826" i="33"/>
  <c r="S826" i="33"/>
  <c r="T826" i="33"/>
  <c r="U826" i="33"/>
  <c r="V826" i="33"/>
  <c r="W826" i="33"/>
  <c r="Q828" i="33"/>
  <c r="R828" i="33"/>
  <c r="S828" i="33"/>
  <c r="T828" i="33"/>
  <c r="U828" i="33"/>
  <c r="V828" i="33"/>
  <c r="W828" i="33"/>
  <c r="Q830" i="33"/>
  <c r="R830" i="33"/>
  <c r="S830" i="33"/>
  <c r="T830" i="33"/>
  <c r="U830" i="33"/>
  <c r="V830" i="33"/>
  <c r="W830" i="33"/>
  <c r="Q832" i="33"/>
  <c r="R832" i="33"/>
  <c r="S832" i="33"/>
  <c r="T832" i="33"/>
  <c r="U832" i="33"/>
  <c r="V832" i="33"/>
  <c r="W832" i="33"/>
  <c r="Q834" i="33"/>
  <c r="R834" i="33"/>
  <c r="S834" i="33"/>
  <c r="T834" i="33"/>
  <c r="U834" i="33"/>
  <c r="V834" i="33"/>
  <c r="W834" i="33"/>
  <c r="Q836" i="33"/>
  <c r="R836" i="33"/>
  <c r="S836" i="33"/>
  <c r="T836" i="33"/>
  <c r="U836" i="33"/>
  <c r="V836" i="33"/>
  <c r="W836" i="33"/>
  <c r="Q838" i="33"/>
  <c r="R838" i="33"/>
  <c r="S838" i="33"/>
  <c r="T838" i="33"/>
  <c r="U838" i="33"/>
  <c r="V838" i="33"/>
  <c r="W838" i="33"/>
  <c r="Q840" i="33"/>
  <c r="R840" i="33"/>
  <c r="S840" i="33"/>
  <c r="T840" i="33"/>
  <c r="U840" i="33"/>
  <c r="V840" i="33"/>
  <c r="W840" i="33"/>
  <c r="Q842" i="33"/>
  <c r="R842" i="33"/>
  <c r="S842" i="33"/>
  <c r="T842" i="33"/>
  <c r="U842" i="33"/>
  <c r="V842" i="33"/>
  <c r="W842" i="33"/>
  <c r="Q844" i="33"/>
  <c r="R844" i="33"/>
  <c r="S844" i="33"/>
  <c r="T844" i="33"/>
  <c r="U844" i="33"/>
  <c r="V844" i="33"/>
  <c r="W844" i="33"/>
  <c r="Q846" i="33"/>
  <c r="R846" i="33"/>
  <c r="T846" i="33"/>
  <c r="U846" i="33"/>
  <c r="V846" i="33"/>
  <c r="Q848" i="33"/>
  <c r="R848" i="33"/>
  <c r="T848" i="33"/>
  <c r="U848" i="33"/>
  <c r="V848" i="33"/>
  <c r="Q850" i="33"/>
  <c r="R850" i="33"/>
  <c r="T850" i="33"/>
  <c r="U850" i="33"/>
  <c r="V850" i="33"/>
  <c r="Q852" i="33"/>
  <c r="R852" i="33"/>
  <c r="T852" i="33"/>
  <c r="U852" i="33"/>
  <c r="V852" i="33"/>
  <c r="Q854" i="33"/>
  <c r="R854" i="33"/>
  <c r="T854" i="33"/>
  <c r="U854" i="33"/>
  <c r="V854" i="33"/>
  <c r="Q856" i="33"/>
  <c r="R856" i="33"/>
  <c r="T856" i="33"/>
  <c r="U856" i="33"/>
  <c r="V856" i="33"/>
  <c r="Q858" i="33"/>
  <c r="R858" i="33"/>
  <c r="T858" i="33"/>
  <c r="U858" i="33"/>
  <c r="V858" i="33"/>
  <c r="Q861" i="33"/>
  <c r="R861" i="33"/>
  <c r="S861" i="33"/>
  <c r="T861" i="33"/>
  <c r="U861" i="33"/>
  <c r="V861" i="33"/>
  <c r="W861" i="33"/>
  <c r="Q863" i="33"/>
  <c r="R863" i="33"/>
  <c r="S863" i="33"/>
  <c r="T863" i="33"/>
  <c r="U863" i="33"/>
  <c r="V863" i="33"/>
  <c r="W863" i="33"/>
  <c r="Q865" i="33"/>
  <c r="R865" i="33"/>
  <c r="S865" i="33"/>
  <c r="T865" i="33"/>
  <c r="U865" i="33"/>
  <c r="V865" i="33"/>
  <c r="W865" i="33"/>
  <c r="Q867" i="33"/>
  <c r="R867" i="33"/>
  <c r="S867" i="33"/>
  <c r="T867" i="33"/>
  <c r="U867" i="33"/>
  <c r="V867" i="33"/>
  <c r="W867" i="33"/>
  <c r="Q869" i="33"/>
  <c r="R869" i="33"/>
  <c r="S869" i="33"/>
  <c r="T869" i="33"/>
  <c r="U869" i="33"/>
  <c r="V869" i="33"/>
  <c r="W869" i="33"/>
  <c r="Q871" i="33"/>
  <c r="R871" i="33"/>
  <c r="S871" i="33"/>
  <c r="T871" i="33"/>
  <c r="U871" i="33"/>
  <c r="V871" i="33"/>
  <c r="W871" i="33"/>
  <c r="Q873" i="33"/>
  <c r="R873" i="33"/>
  <c r="S873" i="33"/>
  <c r="T873" i="33"/>
  <c r="U873" i="33"/>
  <c r="V873" i="33"/>
  <c r="W873" i="33"/>
  <c r="Q875" i="33"/>
  <c r="R875" i="33"/>
  <c r="S875" i="33"/>
  <c r="T875" i="33"/>
  <c r="U875" i="33"/>
  <c r="V875" i="33"/>
  <c r="W875" i="33"/>
  <c r="Q877" i="33"/>
  <c r="R877" i="33"/>
  <c r="S877" i="33"/>
  <c r="T877" i="33"/>
  <c r="U877" i="33"/>
  <c r="V877" i="33"/>
  <c r="W877" i="33"/>
  <c r="Q879" i="33"/>
  <c r="R879" i="33"/>
  <c r="S879" i="33"/>
  <c r="T879" i="33"/>
  <c r="U879" i="33"/>
  <c r="V879" i="33"/>
  <c r="W879" i="33"/>
  <c r="Q881" i="33"/>
  <c r="R881" i="33"/>
  <c r="S881" i="33"/>
  <c r="T881" i="33"/>
  <c r="U881" i="33"/>
  <c r="V881" i="33"/>
  <c r="W881" i="33"/>
  <c r="Q883" i="33"/>
  <c r="R883" i="33"/>
  <c r="S883" i="33"/>
  <c r="T883" i="33"/>
  <c r="U883" i="33"/>
  <c r="V883" i="33"/>
  <c r="W883" i="33"/>
  <c r="Q885" i="33"/>
  <c r="R885" i="33"/>
  <c r="S885" i="33"/>
  <c r="T885" i="33"/>
  <c r="U885" i="33"/>
  <c r="V885" i="33"/>
  <c r="W885" i="33"/>
  <c r="Q887" i="33"/>
  <c r="R887" i="33"/>
  <c r="S887" i="33"/>
  <c r="T887" i="33"/>
  <c r="U887" i="33"/>
  <c r="V887" i="33"/>
  <c r="W887" i="33"/>
  <c r="Q889" i="33"/>
  <c r="R889" i="33"/>
  <c r="S889" i="33"/>
  <c r="T889" i="33"/>
  <c r="U889" i="33"/>
  <c r="V889" i="33"/>
  <c r="W889" i="33"/>
  <c r="Q891" i="33"/>
  <c r="R891" i="33"/>
  <c r="S891" i="33"/>
  <c r="T891" i="33"/>
  <c r="U891" i="33"/>
  <c r="V891" i="33"/>
  <c r="W891" i="33"/>
  <c r="Q893" i="33"/>
  <c r="R893" i="33"/>
  <c r="S893" i="33"/>
  <c r="T893" i="33"/>
  <c r="U893" i="33"/>
  <c r="V893" i="33"/>
  <c r="W893" i="33"/>
  <c r="Q895" i="33"/>
  <c r="R895" i="33"/>
  <c r="S895" i="33"/>
  <c r="T895" i="33"/>
  <c r="U895" i="33"/>
  <c r="V895" i="33"/>
  <c r="W895" i="33"/>
  <c r="Q897" i="33"/>
  <c r="R897" i="33"/>
  <c r="S897" i="33"/>
  <c r="T897" i="33"/>
  <c r="U897" i="33"/>
  <c r="V897" i="33"/>
  <c r="W897" i="33"/>
  <c r="Q899" i="33"/>
  <c r="R899" i="33"/>
  <c r="S899" i="33"/>
  <c r="T899" i="33"/>
  <c r="U899" i="33"/>
  <c r="V899" i="33"/>
  <c r="W899" i="33"/>
  <c r="Q901" i="33"/>
  <c r="R901" i="33"/>
  <c r="T901" i="33"/>
  <c r="U901" i="33"/>
  <c r="V901" i="33"/>
  <c r="Q903" i="33"/>
  <c r="R903" i="33"/>
  <c r="T903" i="33"/>
  <c r="U903" i="33"/>
  <c r="V903" i="33"/>
  <c r="Q905" i="33"/>
  <c r="R905" i="33"/>
  <c r="T905" i="33"/>
  <c r="U905" i="33"/>
  <c r="V905" i="33"/>
  <c r="Q907" i="33"/>
  <c r="R907" i="33"/>
  <c r="T907" i="33"/>
  <c r="U907" i="33"/>
  <c r="V907" i="33"/>
  <c r="Q909" i="33"/>
  <c r="R909" i="33"/>
  <c r="T909" i="33"/>
  <c r="U909" i="33"/>
  <c r="V909" i="33"/>
  <c r="Q911" i="33"/>
  <c r="R911" i="33"/>
  <c r="T911" i="33"/>
  <c r="U911" i="33"/>
  <c r="V911" i="33"/>
  <c r="Q913" i="33"/>
  <c r="R913" i="33"/>
  <c r="T913" i="33"/>
  <c r="U913" i="33"/>
  <c r="V913" i="33"/>
  <c r="Q915" i="33"/>
  <c r="R915" i="33"/>
  <c r="T915" i="33"/>
  <c r="U915" i="33"/>
  <c r="V915" i="33"/>
  <c r="Q917" i="33"/>
  <c r="R917" i="33"/>
  <c r="T917" i="33"/>
  <c r="U917" i="33"/>
  <c r="V917" i="33"/>
  <c r="Q919" i="33"/>
  <c r="R919" i="33"/>
  <c r="T919" i="33"/>
  <c r="U919" i="33"/>
  <c r="V919" i="33"/>
  <c r="S921" i="33"/>
  <c r="V930" i="33"/>
  <c r="W930" i="33"/>
  <c r="Q932" i="33"/>
  <c r="R932" i="33"/>
  <c r="S932" i="33"/>
  <c r="T932" i="33"/>
  <c r="U932" i="33"/>
  <c r="V932" i="33"/>
  <c r="W932" i="33"/>
  <c r="Q934" i="33"/>
  <c r="R934" i="33"/>
  <c r="S934" i="33"/>
  <c r="T934" i="33"/>
  <c r="U934" i="33"/>
  <c r="V934" i="33"/>
  <c r="W934" i="33"/>
  <c r="Q936" i="33"/>
  <c r="R936" i="33"/>
  <c r="S936" i="33"/>
  <c r="T936" i="33"/>
  <c r="U936" i="33"/>
  <c r="V936" i="33"/>
  <c r="W936" i="33"/>
  <c r="Q938" i="33"/>
  <c r="R938" i="33"/>
  <c r="S938" i="33"/>
  <c r="T938" i="33"/>
  <c r="U938" i="33"/>
  <c r="V938" i="33"/>
  <c r="W938" i="33"/>
  <c r="Q940" i="33"/>
  <c r="S940" i="33"/>
  <c r="U940" i="33"/>
  <c r="W940" i="33"/>
  <c r="R941" i="33"/>
  <c r="T941" i="33"/>
  <c r="V941" i="33"/>
  <c r="Q942" i="33"/>
  <c r="S942" i="33"/>
  <c r="U942" i="33"/>
  <c r="W942" i="33"/>
  <c r="R943" i="33"/>
  <c r="T943" i="33"/>
  <c r="V943" i="33"/>
  <c r="Q944" i="33"/>
  <c r="R944" i="33"/>
  <c r="S944" i="33"/>
  <c r="U944" i="33"/>
  <c r="W944" i="33"/>
  <c r="T945" i="33"/>
  <c r="V945" i="33"/>
  <c r="Q946" i="33"/>
  <c r="R946" i="33"/>
  <c r="S946" i="33"/>
  <c r="U946" i="33"/>
  <c r="W946" i="33"/>
  <c r="T947" i="33"/>
  <c r="V947" i="33"/>
  <c r="Q948" i="33"/>
  <c r="R948" i="33"/>
  <c r="S948" i="33"/>
  <c r="T949" i="33"/>
  <c r="V949" i="33"/>
  <c r="Q950" i="33"/>
  <c r="R950" i="33"/>
  <c r="S950" i="33"/>
  <c r="U950" i="33"/>
  <c r="W950" i="33"/>
  <c r="R951" i="33"/>
  <c r="T951" i="33"/>
  <c r="V951" i="33"/>
  <c r="Q952" i="33"/>
  <c r="R952" i="33"/>
  <c r="S952" i="33"/>
  <c r="U952" i="33"/>
  <c r="W952" i="33"/>
  <c r="T953" i="33"/>
  <c r="W1008" i="33"/>
  <c r="Q921" i="33"/>
  <c r="R921" i="33"/>
  <c r="T921" i="33"/>
  <c r="U921" i="33"/>
  <c r="V921" i="33"/>
  <c r="Q923" i="33"/>
  <c r="R923" i="33"/>
  <c r="T923" i="33"/>
  <c r="U923" i="33"/>
  <c r="V923" i="33"/>
  <c r="Q925" i="33"/>
  <c r="R925" i="33"/>
  <c r="T925" i="33"/>
  <c r="U925" i="33"/>
  <c r="V925" i="33"/>
  <c r="Q927" i="33"/>
  <c r="R927" i="33"/>
  <c r="T927" i="33"/>
  <c r="U927" i="33"/>
  <c r="V927" i="33"/>
  <c r="Q929" i="33"/>
  <c r="R929" i="33"/>
  <c r="T929" i="33"/>
  <c r="U929" i="33"/>
  <c r="V929" i="33"/>
  <c r="V952" i="33"/>
  <c r="U953" i="33"/>
  <c r="W953" i="33"/>
  <c r="T954" i="33"/>
  <c r="V954" i="33"/>
  <c r="Q955" i="33"/>
  <c r="R955" i="33"/>
  <c r="S955" i="33"/>
  <c r="T955" i="33"/>
  <c r="U955" i="33"/>
  <c r="W955" i="33"/>
  <c r="T956" i="33"/>
  <c r="V956" i="33"/>
  <c r="Q957" i="33"/>
  <c r="R957" i="33"/>
  <c r="S957" i="33"/>
  <c r="U957" i="33"/>
  <c r="W957" i="33"/>
  <c r="V958" i="33"/>
  <c r="Q959" i="33"/>
  <c r="R959" i="33"/>
  <c r="S959" i="33"/>
  <c r="U959" i="33"/>
  <c r="W959" i="33"/>
  <c r="T960" i="33"/>
  <c r="V960" i="33"/>
  <c r="Q961" i="33"/>
  <c r="R961" i="33"/>
  <c r="S961" i="33"/>
  <c r="U961" i="33"/>
  <c r="W961" i="33"/>
  <c r="T962" i="33"/>
  <c r="V962" i="33"/>
  <c r="Q963" i="33"/>
  <c r="S963" i="33"/>
  <c r="W963" i="33"/>
  <c r="Q965" i="33"/>
  <c r="R965" i="33"/>
  <c r="S965" i="33"/>
  <c r="T965" i="33"/>
  <c r="U965" i="33"/>
  <c r="V965" i="33"/>
  <c r="W965" i="33"/>
  <c r="Q967" i="33"/>
  <c r="R967" i="33"/>
  <c r="S967" i="33"/>
  <c r="T967" i="33"/>
  <c r="U967" i="33"/>
  <c r="V967" i="33"/>
  <c r="W967" i="33"/>
  <c r="Q969" i="33"/>
  <c r="R969" i="33"/>
  <c r="S969" i="33"/>
  <c r="T969" i="33"/>
  <c r="U969" i="33"/>
  <c r="V969" i="33"/>
  <c r="W969" i="33"/>
  <c r="Q971" i="33"/>
  <c r="R971" i="33"/>
  <c r="S971" i="33"/>
  <c r="T971" i="33"/>
  <c r="U971" i="33"/>
  <c r="V971" i="33"/>
  <c r="W971" i="33"/>
  <c r="Q973" i="33"/>
  <c r="R973" i="33"/>
  <c r="S973" i="33"/>
  <c r="T973" i="33"/>
  <c r="U973" i="33"/>
  <c r="V973" i="33"/>
  <c r="W973" i="33"/>
  <c r="Q975" i="33"/>
  <c r="R975" i="33"/>
  <c r="S975" i="33"/>
  <c r="T975" i="33"/>
  <c r="U975" i="33"/>
  <c r="V975" i="33"/>
  <c r="W975" i="33"/>
  <c r="Q977" i="33"/>
  <c r="R977" i="33"/>
  <c r="S977" i="33"/>
  <c r="T977" i="33"/>
  <c r="U977" i="33"/>
  <c r="V977" i="33"/>
  <c r="W977" i="33"/>
  <c r="Q979" i="33"/>
  <c r="R979" i="33"/>
  <c r="S979" i="33"/>
  <c r="T979" i="33"/>
  <c r="U979" i="33"/>
  <c r="V979" i="33"/>
  <c r="W979" i="33"/>
  <c r="Q981" i="33"/>
  <c r="R981" i="33"/>
  <c r="S981" i="33"/>
  <c r="T981" i="33"/>
  <c r="U981" i="33"/>
  <c r="V981" i="33"/>
  <c r="W981" i="33"/>
  <c r="Q983" i="33"/>
  <c r="R983" i="33"/>
  <c r="S983" i="33"/>
  <c r="T983" i="33"/>
  <c r="U983" i="33"/>
  <c r="V983" i="33"/>
  <c r="W983" i="33"/>
  <c r="Q985" i="33"/>
  <c r="R985" i="33"/>
  <c r="S985" i="33"/>
  <c r="T985" i="33"/>
  <c r="U985" i="33"/>
  <c r="V985" i="33"/>
  <c r="W985" i="33"/>
  <c r="Q987" i="33"/>
  <c r="R987" i="33"/>
  <c r="S987" i="33"/>
  <c r="T987" i="33"/>
  <c r="U987" i="33"/>
  <c r="V987" i="33"/>
  <c r="W987" i="33"/>
  <c r="Q989" i="33"/>
  <c r="R989" i="33"/>
  <c r="S989" i="33"/>
  <c r="T989" i="33"/>
  <c r="U989" i="33"/>
  <c r="V989" i="33"/>
  <c r="W989" i="33"/>
  <c r="Q991" i="33"/>
  <c r="R991" i="33"/>
  <c r="S991" i="33"/>
  <c r="T991" i="33"/>
  <c r="U991" i="33"/>
  <c r="V991" i="33"/>
  <c r="W991" i="33"/>
  <c r="Q993" i="33"/>
  <c r="R993" i="33"/>
  <c r="S993" i="33"/>
  <c r="T993" i="33"/>
  <c r="U993" i="33"/>
  <c r="V993" i="33"/>
  <c r="W993" i="33"/>
  <c r="Q995" i="33"/>
  <c r="R995" i="33"/>
  <c r="S995" i="33"/>
  <c r="T995" i="33"/>
  <c r="U995" i="33"/>
  <c r="V995" i="33"/>
  <c r="W995" i="33"/>
  <c r="Q997" i="33"/>
  <c r="R997" i="33"/>
  <c r="S997" i="33"/>
  <c r="T997" i="33"/>
  <c r="U997" i="33"/>
  <c r="V997" i="33"/>
  <c r="W997" i="33"/>
  <c r="Q999" i="33"/>
  <c r="R999" i="33"/>
  <c r="S999" i="33"/>
  <c r="T999" i="33"/>
  <c r="U999" i="33"/>
  <c r="V999" i="33"/>
  <c r="W999" i="33"/>
  <c r="Q1001" i="33"/>
  <c r="R1001" i="33"/>
  <c r="S1001" i="33"/>
  <c r="T1001" i="33"/>
  <c r="U1001" i="33"/>
  <c r="V1001" i="33"/>
  <c r="W1001" i="33"/>
  <c r="Q1003" i="33"/>
  <c r="R1003" i="33"/>
  <c r="S1003" i="33"/>
  <c r="T1003" i="33"/>
  <c r="U1003" i="33"/>
  <c r="V1003" i="33"/>
  <c r="W1003" i="33"/>
  <c r="Q1005" i="33"/>
  <c r="R1005" i="33"/>
  <c r="S1005" i="33"/>
  <c r="T1005" i="33"/>
  <c r="U1005" i="33"/>
  <c r="V1005" i="33"/>
  <c r="W1005" i="33"/>
  <c r="Q1007" i="33"/>
  <c r="R1007" i="33"/>
  <c r="S1007" i="33"/>
  <c r="T1007" i="33"/>
  <c r="U1007" i="33"/>
  <c r="V1007" i="33"/>
  <c r="W1007" i="33"/>
  <c r="Q1011" i="33"/>
  <c r="R1011" i="33"/>
  <c r="S1011" i="33"/>
  <c r="T1011" i="33"/>
  <c r="U1011" i="33"/>
  <c r="V1011" i="33"/>
  <c r="W1011" i="33"/>
  <c r="Q1013" i="33"/>
  <c r="R1013" i="33"/>
  <c r="S1013" i="33"/>
  <c r="T1013" i="33"/>
  <c r="U1013" i="33"/>
  <c r="V1013" i="33"/>
  <c r="W1013" i="33"/>
  <c r="Q1015" i="33"/>
  <c r="R1015" i="33"/>
  <c r="S1015" i="33"/>
  <c r="T1015" i="33"/>
  <c r="U1015" i="33"/>
  <c r="V1015" i="33"/>
  <c r="W1015" i="33"/>
  <c r="Q1017" i="33"/>
  <c r="R1017" i="33"/>
  <c r="S1017" i="33"/>
  <c r="T1017" i="33"/>
  <c r="U1017" i="33"/>
  <c r="V1017" i="33"/>
  <c r="Q392" i="33"/>
  <c r="S392" i="33"/>
  <c r="U392" i="33"/>
  <c r="W392" i="33"/>
  <c r="Q393" i="33"/>
  <c r="S393" i="33"/>
  <c r="U393" i="33"/>
  <c r="W393" i="33"/>
  <c r="Q394" i="33"/>
  <c r="S394" i="33"/>
  <c r="U394" i="33"/>
  <c r="W394" i="33"/>
  <c r="Q395" i="33"/>
  <c r="S395" i="33"/>
  <c r="U395" i="33"/>
  <c r="W395" i="33"/>
  <c r="Q396" i="33"/>
  <c r="S396" i="33"/>
  <c r="U396" i="33"/>
  <c r="W396" i="33"/>
  <c r="Q397" i="33"/>
  <c r="S397" i="33"/>
  <c r="U397" i="33"/>
  <c r="W397" i="33"/>
  <c r="Q398" i="33"/>
  <c r="S398" i="33"/>
  <c r="U398" i="33"/>
  <c r="W398" i="33"/>
  <c r="Q399" i="33"/>
  <c r="S399" i="33"/>
  <c r="U399" i="33"/>
  <c r="W399" i="33"/>
  <c r="Q400" i="33"/>
  <c r="S400" i="33"/>
  <c r="U400" i="33"/>
  <c r="W400" i="33"/>
  <c r="Q401" i="33"/>
  <c r="S401" i="33"/>
  <c r="U401" i="33"/>
  <c r="W401" i="33"/>
  <c r="Q402" i="33"/>
  <c r="S402" i="33"/>
  <c r="U402" i="33"/>
  <c r="W402" i="33"/>
  <c r="Q403" i="33"/>
  <c r="S403" i="33"/>
  <c r="U403" i="33"/>
  <c r="W403" i="33"/>
  <c r="Q404" i="33"/>
  <c r="S404" i="33"/>
  <c r="U404" i="33"/>
  <c r="W404" i="33"/>
  <c r="Q405" i="33"/>
  <c r="S405" i="33"/>
  <c r="U405" i="33"/>
  <c r="W405" i="33"/>
  <c r="Q406" i="33"/>
  <c r="S406" i="33"/>
  <c r="U406" i="33"/>
  <c r="W406" i="33"/>
  <c r="Q407" i="33"/>
  <c r="S407" i="33"/>
  <c r="U407" i="33"/>
  <c r="W407" i="33"/>
  <c r="Q408" i="33"/>
  <c r="S408" i="33"/>
  <c r="U408" i="33"/>
  <c r="W408" i="33"/>
  <c r="Q409" i="33"/>
  <c r="S409" i="33"/>
  <c r="U409" i="33"/>
  <c r="W409" i="33"/>
  <c r="Q410" i="33"/>
  <c r="S410" i="33"/>
  <c r="U410" i="33"/>
  <c r="W410" i="33"/>
  <c r="Q411" i="33"/>
  <c r="S411" i="33"/>
  <c r="U411" i="33"/>
  <c r="W411" i="33"/>
  <c r="Q412" i="33"/>
  <c r="S412" i="33"/>
  <c r="U412" i="33"/>
  <c r="W412" i="33"/>
  <c r="Q413" i="33"/>
  <c r="S413" i="33"/>
  <c r="U413" i="33"/>
  <c r="W413" i="33"/>
  <c r="Q414" i="33"/>
  <c r="S414" i="33"/>
  <c r="U414" i="33"/>
  <c r="W414" i="33"/>
  <c r="Q415" i="33"/>
  <c r="S415" i="33"/>
  <c r="U415" i="33"/>
  <c r="W415" i="33"/>
  <c r="Q416" i="33"/>
  <c r="S416" i="33"/>
  <c r="U416" i="33"/>
  <c r="W416" i="33"/>
  <c r="Q417" i="33"/>
  <c r="S417" i="33"/>
  <c r="U417" i="33"/>
  <c r="W417" i="33"/>
  <c r="Q418" i="33"/>
  <c r="S418" i="33"/>
  <c r="U418" i="33"/>
  <c r="W418" i="33"/>
  <c r="Q419" i="33"/>
  <c r="S419" i="33"/>
  <c r="U419" i="33"/>
  <c r="W419" i="33"/>
  <c r="Q420" i="33"/>
  <c r="S420" i="33"/>
  <c r="U420" i="33"/>
  <c r="W420" i="33"/>
  <c r="Q421" i="33"/>
  <c r="S421" i="33"/>
  <c r="U421" i="33"/>
  <c r="W421" i="33"/>
  <c r="Q422" i="33"/>
  <c r="S422" i="33"/>
  <c r="U422" i="33"/>
  <c r="W422" i="33"/>
  <c r="Q423" i="33"/>
  <c r="S423" i="33"/>
  <c r="U423" i="33"/>
  <c r="W423" i="33"/>
  <c r="Q424" i="33"/>
  <c r="S424" i="33"/>
  <c r="U424" i="33"/>
  <c r="W424" i="33"/>
  <c r="Q425" i="33"/>
  <c r="S425" i="33"/>
  <c r="U425" i="33"/>
  <c r="W425" i="33"/>
  <c r="Q426" i="33"/>
  <c r="S426" i="33"/>
  <c r="U426" i="33"/>
  <c r="W426" i="33"/>
  <c r="Q427" i="33"/>
  <c r="S427" i="33"/>
  <c r="U427" i="33"/>
  <c r="W427" i="33"/>
  <c r="Q428" i="33"/>
  <c r="S428" i="33"/>
  <c r="U428" i="33"/>
  <c r="W428" i="33"/>
  <c r="Q429" i="33"/>
  <c r="S429" i="33"/>
  <c r="U429" i="33"/>
  <c r="W429" i="33"/>
  <c r="Q430" i="33"/>
  <c r="S430" i="33"/>
  <c r="U430" i="33"/>
  <c r="W430" i="33"/>
  <c r="Q431" i="33"/>
  <c r="S431" i="33"/>
  <c r="U431" i="33"/>
  <c r="W431" i="33"/>
  <c r="Q432" i="33"/>
  <c r="S432" i="33"/>
  <c r="U432" i="33"/>
  <c r="W432" i="33"/>
  <c r="Q433" i="33"/>
  <c r="S433" i="33"/>
  <c r="U433" i="33"/>
  <c r="W433" i="33"/>
  <c r="Q434" i="33"/>
  <c r="S434" i="33"/>
  <c r="U434" i="33"/>
  <c r="W434" i="33"/>
  <c r="Q435" i="33"/>
  <c r="S435" i="33"/>
  <c r="U435" i="33"/>
  <c r="W435" i="33"/>
  <c r="Q436" i="33"/>
  <c r="S436" i="33"/>
  <c r="U436" i="33"/>
  <c r="W436" i="33"/>
  <c r="Q437" i="33"/>
  <c r="S437" i="33"/>
  <c r="U437" i="33"/>
  <c r="W437" i="33"/>
  <c r="Q438" i="33"/>
  <c r="S438" i="33"/>
  <c r="U438" i="33"/>
  <c r="W438" i="33"/>
  <c r="Q439" i="33"/>
  <c r="S439" i="33"/>
  <c r="U439" i="33"/>
  <c r="W439" i="33"/>
  <c r="Q440" i="33"/>
  <c r="S440" i="33"/>
  <c r="U440" i="33"/>
  <c r="W440" i="33"/>
  <c r="Q441" i="33"/>
  <c r="S441" i="33"/>
  <c r="U441" i="33"/>
  <c r="W441" i="33"/>
  <c r="Q442" i="33"/>
  <c r="S442" i="33"/>
  <c r="U442" i="33"/>
  <c r="W442" i="33"/>
  <c r="Q443" i="33"/>
  <c r="S443" i="33"/>
  <c r="U443" i="33"/>
  <c r="R740" i="33"/>
  <c r="T963" i="33"/>
  <c r="V963" i="33"/>
  <c r="F192" i="36" l="1"/>
  <c r="K139" i="36"/>
  <c r="E128" i="36" s="1"/>
  <c r="E192" i="36"/>
  <c r="J139" i="36"/>
  <c r="D128" i="36" s="1"/>
  <c r="E183" i="36"/>
  <c r="X1012" i="33"/>
  <c r="X212" i="33"/>
  <c r="X208" i="33"/>
  <c r="X204" i="33"/>
  <c r="X200" i="33"/>
  <c r="X196" i="33"/>
  <c r="X192" i="33"/>
  <c r="X188" i="33"/>
  <c r="X184" i="33"/>
  <c r="X180" i="33"/>
  <c r="X176" i="33"/>
  <c r="X172" i="33"/>
  <c r="X168" i="33"/>
  <c r="X164" i="33"/>
  <c r="X160" i="33"/>
  <c r="X156" i="33"/>
  <c r="X152" i="33"/>
  <c r="X148" i="33"/>
  <c r="X144" i="33"/>
  <c r="X140" i="33"/>
  <c r="X136" i="33"/>
  <c r="X132" i="33"/>
  <c r="X128" i="33"/>
  <c r="X124" i="33"/>
  <c r="X120" i="33"/>
  <c r="X116" i="33"/>
  <c r="X112" i="33"/>
  <c r="X108" i="33"/>
  <c r="X104" i="33"/>
  <c r="X100" i="33"/>
  <c r="X96" i="33"/>
  <c r="X92" i="33"/>
  <c r="X88" i="33"/>
  <c r="X84" i="33"/>
  <c r="X80" i="33"/>
  <c r="X76" i="33"/>
  <c r="X72" i="33"/>
  <c r="X68" i="33"/>
  <c r="X64" i="33"/>
  <c r="X60" i="33"/>
  <c r="X56" i="33"/>
  <c r="X52" i="33"/>
  <c r="X48" i="33"/>
  <c r="X44" i="33"/>
  <c r="X210" i="33"/>
  <c r="X206" i="33"/>
  <c r="X202" i="33"/>
  <c r="X198" i="33"/>
  <c r="X194" i="33"/>
  <c r="X190" i="33"/>
  <c r="X186" i="33"/>
  <c r="X182" i="33"/>
  <c r="X178" i="33"/>
  <c r="X174" i="33"/>
  <c r="X170" i="33"/>
  <c r="X166" i="33"/>
  <c r="X162" i="33"/>
  <c r="X158" i="33"/>
  <c r="X154" i="33"/>
  <c r="X150" i="33"/>
  <c r="X146" i="33"/>
  <c r="X142" i="33"/>
  <c r="X138" i="33"/>
  <c r="X134" i="33"/>
  <c r="X130" i="33"/>
  <c r="X126" i="33"/>
  <c r="X122" i="33"/>
  <c r="X118" i="33"/>
  <c r="X114" i="33"/>
  <c r="X110" i="33"/>
  <c r="X106" i="33"/>
  <c r="X102" i="33"/>
  <c r="X98" i="33"/>
  <c r="X94" i="33"/>
  <c r="X90" i="33"/>
  <c r="X86" i="33"/>
  <c r="X82" i="33"/>
  <c r="X78" i="33"/>
  <c r="X74" i="33"/>
  <c r="X70" i="33"/>
  <c r="X66" i="33"/>
  <c r="X62" i="33"/>
  <c r="X58" i="33"/>
  <c r="X54" i="33"/>
  <c r="X50" i="33"/>
  <c r="X46" i="33"/>
  <c r="X42" i="33"/>
  <c r="X18" i="33"/>
  <c r="X34" i="33"/>
  <c r="X40" i="33"/>
  <c r="X38" i="33"/>
  <c r="X36" i="33"/>
  <c r="X32" i="33"/>
  <c r="X30" i="33"/>
  <c r="X28" i="33"/>
  <c r="X24" i="33"/>
  <c r="X22" i="33"/>
  <c r="X1017" i="33"/>
  <c r="X1013" i="33"/>
  <c r="X1007" i="33"/>
  <c r="X1003" i="33"/>
  <c r="X999" i="33"/>
  <c r="X995" i="33"/>
  <c r="X991" i="33"/>
  <c r="X987" i="33"/>
  <c r="X983" i="33"/>
  <c r="X979" i="33"/>
  <c r="X975" i="33"/>
  <c r="X971" i="33"/>
  <c r="X967" i="33"/>
  <c r="X963" i="33"/>
  <c r="X959" i="33"/>
  <c r="X957" i="33"/>
  <c r="X955" i="33"/>
  <c r="X952" i="33"/>
  <c r="X950" i="33"/>
  <c r="X946" i="33"/>
  <c r="X942" i="33"/>
  <c r="X938" i="33"/>
  <c r="X934" i="33"/>
  <c r="X1016" i="33"/>
  <c r="X1006" i="33"/>
  <c r="X998" i="33"/>
  <c r="X994" i="33"/>
  <c r="X990" i="33"/>
  <c r="X986" i="33"/>
  <c r="X982" i="33"/>
  <c r="X978" i="33"/>
  <c r="X974" i="33"/>
  <c r="X970" i="33"/>
  <c r="X966" i="33"/>
  <c r="X962" i="33"/>
  <c r="X956" i="33"/>
  <c r="X954" i="33"/>
  <c r="X930" i="33"/>
  <c r="X928" i="33"/>
  <c r="X926" i="33"/>
  <c r="X924" i="33"/>
  <c r="X922" i="33"/>
  <c r="X859" i="33"/>
  <c r="X857" i="33"/>
  <c r="X855" i="33"/>
  <c r="X853" i="33"/>
  <c r="X851" i="33"/>
  <c r="X849" i="33"/>
  <c r="X847" i="33"/>
  <c r="X845" i="33"/>
  <c r="X841" i="33"/>
  <c r="X837" i="33"/>
  <c r="X833" i="33"/>
  <c r="X829" i="33"/>
  <c r="X825" i="33"/>
  <c r="X821" i="33"/>
  <c r="X817" i="33"/>
  <c r="X813" i="33"/>
  <c r="X809" i="33"/>
  <c r="X805" i="33"/>
  <c r="X801" i="33"/>
  <c r="X797" i="33"/>
  <c r="X793" i="33"/>
  <c r="X920" i="33"/>
  <c r="X918" i="33"/>
  <c r="X916" i="33"/>
  <c r="X914" i="33"/>
  <c r="X912" i="33"/>
  <c r="X910" i="33"/>
  <c r="X908" i="33"/>
  <c r="X906" i="33"/>
  <c r="X904" i="33"/>
  <c r="X902" i="33"/>
  <c r="X900" i="33"/>
  <c r="X896" i="33"/>
  <c r="X892" i="33"/>
  <c r="X888" i="33"/>
  <c r="X884" i="33"/>
  <c r="X880" i="33"/>
  <c r="X876" i="33"/>
  <c r="X872" i="33"/>
  <c r="X868" i="33"/>
  <c r="X864" i="33"/>
  <c r="X860" i="33"/>
  <c r="X730" i="33"/>
  <c r="X726" i="33"/>
  <c r="X722" i="33"/>
  <c r="X718" i="33"/>
  <c r="X714" i="33"/>
  <c r="X710" i="33"/>
  <c r="X706" i="33"/>
  <c r="X702" i="33"/>
  <c r="X698" i="33"/>
  <c r="X694" i="33"/>
  <c r="X690" i="33"/>
  <c r="X686" i="33"/>
  <c r="X682" i="33"/>
  <c r="X678" i="33"/>
  <c r="X674" i="33"/>
  <c r="X670" i="33"/>
  <c r="X666" i="33"/>
  <c r="X662" i="33"/>
  <c r="X658" i="33"/>
  <c r="X654" i="33"/>
  <c r="X650" i="33"/>
  <c r="X646" i="33"/>
  <c r="X642" i="33"/>
  <c r="X638" i="33"/>
  <c r="X634" i="33"/>
  <c r="X630" i="33"/>
  <c r="X626" i="33"/>
  <c r="X622" i="33"/>
  <c r="X618" i="33"/>
  <c r="X614" i="33"/>
  <c r="X610" i="33"/>
  <c r="X606" i="33"/>
  <c r="X602" i="33"/>
  <c r="X598" i="33"/>
  <c r="X594" i="33"/>
  <c r="X590" i="33"/>
  <c r="X586" i="33"/>
  <c r="X582" i="33"/>
  <c r="X578" i="33"/>
  <c r="X574" i="33"/>
  <c r="X570" i="33"/>
  <c r="X566" i="33"/>
  <c r="X562" i="33"/>
  <c r="X558" i="33"/>
  <c r="X554" i="33"/>
  <c r="X550" i="33"/>
  <c r="X546" i="33"/>
  <c r="X542" i="33"/>
  <c r="X538" i="33"/>
  <c r="X534" i="33"/>
  <c r="X929" i="33"/>
  <c r="X925" i="33"/>
  <c r="X921" i="33"/>
  <c r="X917" i="33"/>
  <c r="X913" i="33"/>
  <c r="X909" i="33"/>
  <c r="X905" i="33"/>
  <c r="X901" i="33"/>
  <c r="X897" i="33"/>
  <c r="X893" i="33"/>
  <c r="X889" i="33"/>
  <c r="X885" i="33"/>
  <c r="X881" i="33"/>
  <c r="X877" i="33"/>
  <c r="X873" i="33"/>
  <c r="X869" i="33"/>
  <c r="X865" i="33"/>
  <c r="X861" i="33"/>
  <c r="X856" i="33"/>
  <c r="X852" i="33"/>
  <c r="X848" i="33"/>
  <c r="X844" i="33"/>
  <c r="X840" i="33"/>
  <c r="X836" i="33"/>
  <c r="X832" i="33"/>
  <c r="X828" i="33"/>
  <c r="X824" i="33"/>
  <c r="X820" i="33"/>
  <c r="X816" i="33"/>
  <c r="X812" i="33"/>
  <c r="X808" i="33"/>
  <c r="X804" i="33"/>
  <c r="X800" i="33"/>
  <c r="X796" i="33"/>
  <c r="X792" i="33"/>
  <c r="X788" i="33"/>
  <c r="X784" i="33"/>
  <c r="X780" i="33"/>
  <c r="X776" i="33"/>
  <c r="X772" i="33"/>
  <c r="X768" i="33"/>
  <c r="X764" i="33"/>
  <c r="X760" i="33"/>
  <c r="X756" i="33"/>
  <c r="X752" i="33"/>
  <c r="X748" i="33"/>
  <c r="X744" i="33"/>
  <c r="X739" i="33"/>
  <c r="X735" i="33"/>
  <c r="X731" i="33"/>
  <c r="X727" i="33"/>
  <c r="X723" i="33"/>
  <c r="X719" i="33"/>
  <c r="X715" i="33"/>
  <c r="X711" i="33"/>
  <c r="X707" i="33"/>
  <c r="X703" i="33"/>
  <c r="X697" i="33"/>
  <c r="X693" i="33"/>
  <c r="X689" i="33"/>
  <c r="X685" i="33"/>
  <c r="X681" i="33"/>
  <c r="X677" i="33"/>
  <c r="X673" i="33"/>
  <c r="X669" i="33"/>
  <c r="X665" i="33"/>
  <c r="X661" i="33"/>
  <c r="X657" i="33"/>
  <c r="X653" i="33"/>
  <c r="X649" i="33"/>
  <c r="X645" i="33"/>
  <c r="X639" i="33"/>
  <c r="X635" i="33"/>
  <c r="X631" i="33"/>
  <c r="X627" i="33"/>
  <c r="X623" i="33"/>
  <c r="X619" i="33"/>
  <c r="X615" i="33"/>
  <c r="X611" i="33"/>
  <c r="X607" i="33"/>
  <c r="X603" i="33"/>
  <c r="X599" i="33"/>
  <c r="X595" i="33"/>
  <c r="X591" i="33"/>
  <c r="X587" i="33"/>
  <c r="X583" i="33"/>
  <c r="X579" i="33"/>
  <c r="X575" i="33"/>
  <c r="X571" i="33"/>
  <c r="X567" i="33"/>
  <c r="X563" i="33"/>
  <c r="X559" i="33"/>
  <c r="X555" i="33"/>
  <c r="X551" i="33"/>
  <c r="X547" i="33"/>
  <c r="X543" i="33"/>
  <c r="X539" i="33"/>
  <c r="X535" i="33"/>
  <c r="X531" i="33"/>
  <c r="X527" i="33"/>
  <c r="X523" i="33"/>
  <c r="X517" i="33"/>
  <c r="X513" i="33"/>
  <c r="X509" i="33"/>
  <c r="X505" i="33"/>
  <c r="X501" i="33"/>
  <c r="X497" i="33"/>
  <c r="X493" i="33"/>
  <c r="X489" i="33"/>
  <c r="X485" i="33"/>
  <c r="X481" i="33"/>
  <c r="X477" i="33"/>
  <c r="X473" i="33"/>
  <c r="X469" i="33"/>
  <c r="X465" i="33"/>
  <c r="X461" i="33"/>
  <c r="X457" i="33"/>
  <c r="X453" i="33"/>
  <c r="X449" i="33"/>
  <c r="X445" i="33"/>
  <c r="X389" i="33"/>
  <c r="X385" i="33"/>
  <c r="X381" i="33"/>
  <c r="X528" i="33"/>
  <c r="X524" i="33"/>
  <c r="X520" i="33"/>
  <c r="X516" i="33"/>
  <c r="X512" i="33"/>
  <c r="X508" i="33"/>
  <c r="X504" i="33"/>
  <c r="X500" i="33"/>
  <c r="X496" i="33"/>
  <c r="X492" i="33"/>
  <c r="X488" i="33"/>
  <c r="X484" i="33"/>
  <c r="X480" i="33"/>
  <c r="X476" i="33"/>
  <c r="X472" i="33"/>
  <c r="X468" i="33"/>
  <c r="X464" i="33"/>
  <c r="X460" i="33"/>
  <c r="X456" i="33"/>
  <c r="X452" i="33"/>
  <c r="X448" i="33"/>
  <c r="X444" i="33"/>
  <c r="X388" i="33"/>
  <c r="X384" i="33"/>
  <c r="X380" i="33"/>
  <c r="X376" i="33"/>
  <c r="X372" i="33"/>
  <c r="X368" i="33"/>
  <c r="X364" i="33"/>
  <c r="X360" i="33"/>
  <c r="X356" i="33"/>
  <c r="X352" i="33"/>
  <c r="X348" i="33"/>
  <c r="X344" i="33"/>
  <c r="X340" i="33"/>
  <c r="X336" i="33"/>
  <c r="X332" i="33"/>
  <c r="X328" i="33"/>
  <c r="X324" i="33"/>
  <c r="X320" i="33"/>
  <c r="X316" i="33"/>
  <c r="X312" i="33"/>
  <c r="X308" i="33"/>
  <c r="X304" i="33"/>
  <c r="X300" i="33"/>
  <c r="X296" i="33"/>
  <c r="X292" i="33"/>
  <c r="X288" i="33"/>
  <c r="X284" i="33"/>
  <c r="X280" i="33"/>
  <c r="X276" i="33"/>
  <c r="X272" i="33"/>
  <c r="X268" i="33"/>
  <c r="X264" i="33"/>
  <c r="X260" i="33"/>
  <c r="X256" i="33"/>
  <c r="X252" i="33"/>
  <c r="X248" i="33"/>
  <c r="X244" i="33"/>
  <c r="X240" i="33"/>
  <c r="X236" i="33"/>
  <c r="X232" i="33"/>
  <c r="X228" i="33"/>
  <c r="X224" i="33"/>
  <c r="X220" i="33"/>
  <c r="X216" i="33"/>
  <c r="X947" i="33"/>
  <c r="X935" i="33"/>
  <c r="X789" i="33"/>
  <c r="X785" i="33"/>
  <c r="X781" i="33"/>
  <c r="X777" i="33"/>
  <c r="X773" i="33"/>
  <c r="X769" i="33"/>
  <c r="X765" i="33"/>
  <c r="X761" i="33"/>
  <c r="X757" i="33"/>
  <c r="X753" i="33"/>
  <c r="X749" i="33"/>
  <c r="X377" i="33"/>
  <c r="X373" i="33"/>
  <c r="X369" i="33"/>
  <c r="X365" i="33"/>
  <c r="X361" i="33"/>
  <c r="X357" i="33"/>
  <c r="X353" i="33"/>
  <c r="X349" i="33"/>
  <c r="X345" i="33"/>
  <c r="X341" i="33"/>
  <c r="X337" i="33"/>
  <c r="X333" i="33"/>
  <c r="X329" i="33"/>
  <c r="X325" i="33"/>
  <c r="X321" i="33"/>
  <c r="X317" i="33"/>
  <c r="X313" i="33"/>
  <c r="X309" i="33"/>
  <c r="X305" i="33"/>
  <c r="X301" i="33"/>
  <c r="X297" i="33"/>
  <c r="X293" i="33"/>
  <c r="X289" i="33"/>
  <c r="X285" i="33"/>
  <c r="X281" i="33"/>
  <c r="X277" i="33"/>
  <c r="X273" i="33"/>
  <c r="X269" i="33"/>
  <c r="X265" i="33"/>
  <c r="X261" i="33"/>
  <c r="X257" i="33"/>
  <c r="X253" i="33"/>
  <c r="X249" i="33"/>
  <c r="X245" i="33"/>
  <c r="X241" i="33"/>
  <c r="X237" i="33"/>
  <c r="X233" i="33"/>
  <c r="X229" i="33"/>
  <c r="X225" i="33"/>
  <c r="X221" i="33"/>
  <c r="X217" i="33"/>
  <c r="X213" i="33"/>
  <c r="X209" i="33"/>
  <c r="X205" i="33"/>
  <c r="X201" i="33"/>
  <c r="X197" i="33"/>
  <c r="X193" i="33"/>
  <c r="X189" i="33"/>
  <c r="X185" i="33"/>
  <c r="X181" i="33"/>
  <c r="X177" i="33"/>
  <c r="X173" i="33"/>
  <c r="X169" i="33"/>
  <c r="X165" i="33"/>
  <c r="X161" i="33"/>
  <c r="X157" i="33"/>
  <c r="X153" i="33"/>
  <c r="X149" i="33"/>
  <c r="X145" i="33"/>
  <c r="X141" i="33"/>
  <c r="X137" i="33"/>
  <c r="X133" i="33"/>
  <c r="X129" i="33"/>
  <c r="X125" i="33"/>
  <c r="X121" i="33"/>
  <c r="X117" i="33"/>
  <c r="X113" i="33"/>
  <c r="X109" i="33"/>
  <c r="X105" i="33"/>
  <c r="X101" i="33"/>
  <c r="X97" i="33"/>
  <c r="X93" i="33"/>
  <c r="X89" i="33"/>
  <c r="X85" i="33"/>
  <c r="X81" i="33"/>
  <c r="X77" i="33"/>
  <c r="X73" i="33"/>
  <c r="X69" i="33"/>
  <c r="X65" i="33"/>
  <c r="X61" i="33"/>
  <c r="X57" i="33"/>
  <c r="X53" i="33"/>
  <c r="X49" i="33"/>
  <c r="X45" i="33"/>
  <c r="X39" i="33"/>
  <c r="X35" i="33"/>
  <c r="X31" i="33"/>
  <c r="X27" i="33"/>
  <c r="X23" i="33"/>
  <c r="X20" i="33"/>
  <c r="X19" i="33"/>
  <c r="X949" i="33"/>
  <c r="X937" i="33"/>
  <c r="X745" i="33"/>
  <c r="X214" i="33"/>
  <c r="X26" i="33"/>
  <c r="X443" i="33"/>
  <c r="X442" i="33"/>
  <c r="X441" i="33"/>
  <c r="X440" i="33"/>
  <c r="X439" i="33"/>
  <c r="X438" i="33"/>
  <c r="X437" i="33"/>
  <c r="X436" i="33"/>
  <c r="X435" i="33"/>
  <c r="X434" i="33"/>
  <c r="X433" i="33"/>
  <c r="X432" i="33"/>
  <c r="X431" i="33"/>
  <c r="X430" i="33"/>
  <c r="X429" i="33"/>
  <c r="X428" i="33"/>
  <c r="X427" i="33"/>
  <c r="X426" i="33"/>
  <c r="X425" i="33"/>
  <c r="X424" i="33"/>
  <c r="X423" i="33"/>
  <c r="X422" i="33"/>
  <c r="X421" i="33"/>
  <c r="X420" i="33"/>
  <c r="X419" i="33"/>
  <c r="X418" i="33"/>
  <c r="X417" i="33"/>
  <c r="X416" i="33"/>
  <c r="X415" i="33"/>
  <c r="X414" i="33"/>
  <c r="X413" i="33"/>
  <c r="X412" i="33"/>
  <c r="X411" i="33"/>
  <c r="X410" i="33"/>
  <c r="X409" i="33"/>
  <c r="X408" i="33"/>
  <c r="X407" i="33"/>
  <c r="X406" i="33"/>
  <c r="X405" i="33"/>
  <c r="X404" i="33"/>
  <c r="X403" i="33"/>
  <c r="X402" i="33"/>
  <c r="X401" i="33"/>
  <c r="X400" i="33"/>
  <c r="X399" i="33"/>
  <c r="X398" i="33"/>
  <c r="X397" i="33"/>
  <c r="X396" i="33"/>
  <c r="X395" i="33"/>
  <c r="X394" i="33"/>
  <c r="X393" i="33"/>
  <c r="X392" i="33"/>
  <c r="X1015" i="33"/>
  <c r="X1011" i="33"/>
  <c r="X1005" i="33"/>
  <c r="X1001" i="33"/>
  <c r="X997" i="33"/>
  <c r="X993" i="33"/>
  <c r="X989" i="33"/>
  <c r="X985" i="33"/>
  <c r="X981" i="33"/>
  <c r="X977" i="33"/>
  <c r="X973" i="33"/>
  <c r="X969" i="33"/>
  <c r="X965" i="33"/>
  <c r="X961" i="33"/>
  <c r="X927" i="33"/>
  <c r="X923" i="33"/>
  <c r="X948" i="33"/>
  <c r="X944" i="33"/>
  <c r="X940" i="33"/>
  <c r="X936" i="33"/>
  <c r="X932" i="33"/>
  <c r="X919" i="33"/>
  <c r="X915" i="33"/>
  <c r="X911" i="33"/>
  <c r="X907" i="33"/>
  <c r="X903" i="33"/>
  <c r="X899" i="33"/>
  <c r="X895" i="33"/>
  <c r="X891" i="33"/>
  <c r="X887" i="33"/>
  <c r="X883" i="33"/>
  <c r="X879" i="33"/>
  <c r="X875" i="33"/>
  <c r="X871" i="33"/>
  <c r="X867" i="33"/>
  <c r="X863" i="33"/>
  <c r="X858" i="33"/>
  <c r="X854" i="33"/>
  <c r="X850" i="33"/>
  <c r="X846" i="33"/>
  <c r="X842" i="33"/>
  <c r="X838" i="33"/>
  <c r="X834" i="33"/>
  <c r="X830" i="33"/>
  <c r="X826" i="33"/>
  <c r="X822" i="33"/>
  <c r="X818" i="33"/>
  <c r="X814" i="33"/>
  <c r="X810" i="33"/>
  <c r="X806" i="33"/>
  <c r="X802" i="33"/>
  <c r="X798" i="33"/>
  <c r="X794" i="33"/>
  <c r="X790" i="33"/>
  <c r="X786" i="33"/>
  <c r="X782" i="33"/>
  <c r="X778" i="33"/>
  <c r="X774" i="33"/>
  <c r="X770" i="33"/>
  <c r="X766" i="33"/>
  <c r="X762" i="33"/>
  <c r="X758" i="33"/>
  <c r="X754" i="33"/>
  <c r="X750" i="33"/>
  <c r="X746" i="33"/>
  <c r="X742" i="33"/>
  <c r="X737" i="33"/>
  <c r="X733" i="33"/>
  <c r="X729" i="33"/>
  <c r="X725" i="33"/>
  <c r="X721" i="33"/>
  <c r="X717" i="33"/>
  <c r="X713" i="33"/>
  <c r="X709" i="33"/>
  <c r="X705" i="33"/>
  <c r="X701" i="33"/>
  <c r="X699" i="33"/>
  <c r="X695" i="33"/>
  <c r="X691" i="33"/>
  <c r="X687" i="33"/>
  <c r="X683" i="33"/>
  <c r="X679" i="33"/>
  <c r="X675" i="33"/>
  <c r="X671" i="33"/>
  <c r="X667" i="33"/>
  <c r="X663" i="33"/>
  <c r="X659" i="33"/>
  <c r="X655" i="33"/>
  <c r="X651" i="33"/>
  <c r="X647" i="33"/>
  <c r="X643" i="33"/>
  <c r="X641" i="33"/>
  <c r="X637" i="33"/>
  <c r="X633" i="33"/>
  <c r="X629" i="33"/>
  <c r="X625" i="33"/>
  <c r="X621" i="33"/>
  <c r="X617" i="33"/>
  <c r="X613" i="33"/>
  <c r="X609" i="33"/>
  <c r="X605" i="33"/>
  <c r="X601" i="33"/>
  <c r="X597" i="33"/>
  <c r="X593" i="33"/>
  <c r="X589" i="33"/>
  <c r="X585" i="33"/>
  <c r="X581" i="33"/>
  <c r="X577" i="33"/>
  <c r="X573" i="33"/>
  <c r="X569" i="33"/>
  <c r="X565" i="33"/>
  <c r="X561" i="33"/>
  <c r="X557" i="33"/>
  <c r="X553" i="33"/>
  <c r="X549" i="33"/>
  <c r="X545" i="33"/>
  <c r="X541" i="33"/>
  <c r="X537" i="33"/>
  <c r="X533" i="33"/>
  <c r="X529" i="33"/>
  <c r="X525" i="33"/>
  <c r="X521" i="33"/>
  <c r="X519" i="33"/>
  <c r="X515" i="33"/>
  <c r="X511" i="33"/>
  <c r="X507" i="33"/>
  <c r="X503" i="33"/>
  <c r="X499" i="33"/>
  <c r="X495" i="33"/>
  <c r="X491" i="33"/>
  <c r="X487" i="33"/>
  <c r="X483" i="33"/>
  <c r="X479" i="33"/>
  <c r="X475" i="33"/>
  <c r="X471" i="33"/>
  <c r="X467" i="33"/>
  <c r="X463" i="33"/>
  <c r="X459" i="33"/>
  <c r="X455" i="33"/>
  <c r="X451" i="33"/>
  <c r="X447" i="33"/>
  <c r="X391" i="33"/>
  <c r="X387" i="33"/>
  <c r="X383" i="33"/>
  <c r="X1014" i="33"/>
  <c r="X1010" i="33"/>
  <c r="X1008" i="33"/>
  <c r="X1004" i="33"/>
  <c r="X1000" i="33"/>
  <c r="X996" i="33"/>
  <c r="X992" i="33"/>
  <c r="X988" i="33"/>
  <c r="X984" i="33"/>
  <c r="X980" i="33"/>
  <c r="X976" i="33"/>
  <c r="X972" i="33"/>
  <c r="X968" i="33"/>
  <c r="X964" i="33"/>
  <c r="X960" i="33"/>
  <c r="X958" i="33"/>
  <c r="X843" i="33"/>
  <c r="X839" i="33"/>
  <c r="X835" i="33"/>
  <c r="X831" i="33"/>
  <c r="X827" i="33"/>
  <c r="X823" i="33"/>
  <c r="X819" i="33"/>
  <c r="X815" i="33"/>
  <c r="X811" i="33"/>
  <c r="X807" i="33"/>
  <c r="X803" i="33"/>
  <c r="X799" i="33"/>
  <c r="X795" i="33"/>
  <c r="X791" i="33"/>
  <c r="X898" i="33"/>
  <c r="X894" i="33"/>
  <c r="X890" i="33"/>
  <c r="X886" i="33"/>
  <c r="X882" i="33"/>
  <c r="X878" i="33"/>
  <c r="X874" i="33"/>
  <c r="X870" i="33"/>
  <c r="X866" i="33"/>
  <c r="X1009" i="33"/>
  <c r="X862" i="33"/>
  <c r="X740" i="33"/>
  <c r="X738" i="33"/>
  <c r="X736" i="33"/>
  <c r="X734" i="33"/>
  <c r="X732" i="33"/>
  <c r="X728" i="33"/>
  <c r="X724" i="33"/>
  <c r="X720" i="33"/>
  <c r="X716" i="33"/>
  <c r="X712" i="33"/>
  <c r="X708" i="33"/>
  <c r="X704" i="33"/>
  <c r="X700" i="33"/>
  <c r="X696" i="33"/>
  <c r="X692" i="33"/>
  <c r="X688" i="33"/>
  <c r="X684" i="33"/>
  <c r="X680" i="33"/>
  <c r="X676" i="33"/>
  <c r="X672" i="33"/>
  <c r="X668" i="33"/>
  <c r="X664" i="33"/>
  <c r="X660" i="33"/>
  <c r="X656" i="33"/>
  <c r="X652" i="33"/>
  <c r="X648" i="33"/>
  <c r="X644" i="33"/>
  <c r="X640" i="33"/>
  <c r="X636" i="33"/>
  <c r="X632" i="33"/>
  <c r="X628" i="33"/>
  <c r="X624" i="33"/>
  <c r="X620" i="33"/>
  <c r="X616" i="33"/>
  <c r="X612" i="33"/>
  <c r="X608" i="33"/>
  <c r="X604" i="33"/>
  <c r="X600" i="33"/>
  <c r="X596" i="33"/>
  <c r="X592" i="33"/>
  <c r="X588" i="33"/>
  <c r="X584" i="33"/>
  <c r="X580" i="33"/>
  <c r="X576" i="33"/>
  <c r="X572" i="33"/>
  <c r="X568" i="33"/>
  <c r="X564" i="33"/>
  <c r="X560" i="33"/>
  <c r="X556" i="33"/>
  <c r="X552" i="33"/>
  <c r="X548" i="33"/>
  <c r="X544" i="33"/>
  <c r="X540" i="33"/>
  <c r="X536" i="33"/>
  <c r="X532" i="33"/>
  <c r="X530" i="33"/>
  <c r="X526" i="33"/>
  <c r="X522" i="33"/>
  <c r="X518" i="33"/>
  <c r="X514" i="33"/>
  <c r="X510" i="33"/>
  <c r="X506" i="33"/>
  <c r="X502" i="33"/>
  <c r="X498" i="33"/>
  <c r="X494" i="33"/>
  <c r="X490" i="33"/>
  <c r="X486" i="33"/>
  <c r="X482" i="33"/>
  <c r="X478" i="33"/>
  <c r="X474" i="33"/>
  <c r="X470" i="33"/>
  <c r="X466" i="33"/>
  <c r="X462" i="33"/>
  <c r="X458" i="33"/>
  <c r="X454" i="33"/>
  <c r="X450" i="33"/>
  <c r="X446" i="33"/>
  <c r="X390" i="33"/>
  <c r="X386" i="33"/>
  <c r="X382" i="33"/>
  <c r="X378" i="33"/>
  <c r="X374" i="33"/>
  <c r="X370" i="33"/>
  <c r="X366" i="33"/>
  <c r="X362" i="33"/>
  <c r="X358" i="33"/>
  <c r="X354" i="33"/>
  <c r="X350" i="33"/>
  <c r="X346" i="33"/>
  <c r="X342" i="33"/>
  <c r="X338" i="33"/>
  <c r="X334" i="33"/>
  <c r="X330" i="33"/>
  <c r="X326" i="33"/>
  <c r="X322" i="33"/>
  <c r="X318" i="33"/>
  <c r="X314" i="33"/>
  <c r="X310" i="33"/>
  <c r="X306" i="33"/>
  <c r="X302" i="33"/>
  <c r="X298" i="33"/>
  <c r="X294" i="33"/>
  <c r="X290" i="33"/>
  <c r="X286" i="33"/>
  <c r="X282" i="33"/>
  <c r="X278" i="33"/>
  <c r="X274" i="33"/>
  <c r="X270" i="33"/>
  <c r="X266" i="33"/>
  <c r="X262" i="33"/>
  <c r="X258" i="33"/>
  <c r="X254" i="33"/>
  <c r="X250" i="33"/>
  <c r="X246" i="33"/>
  <c r="X242" i="33"/>
  <c r="X238" i="33"/>
  <c r="X234" i="33"/>
  <c r="X230" i="33"/>
  <c r="X226" i="33"/>
  <c r="X222" i="33"/>
  <c r="X218" i="33"/>
  <c r="X951" i="33"/>
  <c r="X945" i="33"/>
  <c r="X943" i="33"/>
  <c r="X931" i="33"/>
  <c r="X787" i="33"/>
  <c r="X783" i="33"/>
  <c r="X779" i="33"/>
  <c r="X775" i="33"/>
  <c r="X771" i="33"/>
  <c r="X767" i="33"/>
  <c r="X763" i="33"/>
  <c r="X759" i="33"/>
  <c r="X755" i="33"/>
  <c r="X751" i="33"/>
  <c r="X747" i="33"/>
  <c r="X379" i="33"/>
  <c r="X375" i="33"/>
  <c r="X371" i="33"/>
  <c r="X1002" i="33"/>
  <c r="X367" i="33"/>
  <c r="X363" i="33"/>
  <c r="X359" i="33"/>
  <c r="X355" i="33"/>
  <c r="X351" i="33"/>
  <c r="X347" i="33"/>
  <c r="X343" i="33"/>
  <c r="X339" i="33"/>
  <c r="X335" i="33"/>
  <c r="X331" i="33"/>
  <c r="X327" i="33"/>
  <c r="X323" i="33"/>
  <c r="X319" i="33"/>
  <c r="X315" i="33"/>
  <c r="X311" i="33"/>
  <c r="X307" i="33"/>
  <c r="X303" i="33"/>
  <c r="X299" i="33"/>
  <c r="X295" i="33"/>
  <c r="X291" i="33"/>
  <c r="X287" i="33"/>
  <c r="X283" i="33"/>
  <c r="X279" i="33"/>
  <c r="X275" i="33"/>
  <c r="X271" i="33"/>
  <c r="X267" i="33"/>
  <c r="X263" i="33"/>
  <c r="X259" i="33"/>
  <c r="X255" i="33"/>
  <c r="X251" i="33"/>
  <c r="X247" i="33"/>
  <c r="X243" i="33"/>
  <c r="X239" i="33"/>
  <c r="X235" i="33"/>
  <c r="X231" i="33"/>
  <c r="X227" i="33"/>
  <c r="X223" i="33"/>
  <c r="X219" i="33"/>
  <c r="X215" i="33"/>
  <c r="X211" i="33"/>
  <c r="X207" i="33"/>
  <c r="X203" i="33"/>
  <c r="X199" i="33"/>
  <c r="X195" i="33"/>
  <c r="X191" i="33"/>
  <c r="X187" i="33"/>
  <c r="X183" i="33"/>
  <c r="X179" i="33"/>
  <c r="X175" i="33"/>
  <c r="X171" i="33"/>
  <c r="X167" i="33"/>
  <c r="X163" i="33"/>
  <c r="X159" i="33"/>
  <c r="X155" i="33"/>
  <c r="X151" i="33"/>
  <c r="X147" i="33"/>
  <c r="X143" i="33"/>
  <c r="X139" i="33"/>
  <c r="X135" i="33"/>
  <c r="X131" i="33"/>
  <c r="X127" i="33"/>
  <c r="X123" i="33"/>
  <c r="X119" i="33"/>
  <c r="X115" i="33"/>
  <c r="X111" i="33"/>
  <c r="X107" i="33"/>
  <c r="X103" i="33"/>
  <c r="X99" i="33"/>
  <c r="X95" i="33"/>
  <c r="X91" i="33"/>
  <c r="X87" i="33"/>
  <c r="X83" i="33"/>
  <c r="X79" i="33"/>
  <c r="X75" i="33"/>
  <c r="X71" i="33"/>
  <c r="X67" i="33"/>
  <c r="X63" i="33"/>
  <c r="X59" i="33"/>
  <c r="X55" i="33"/>
  <c r="X51" i="33"/>
  <c r="X47" i="33"/>
  <c r="X43" i="33"/>
  <c r="X41" i="33"/>
  <c r="X37" i="33"/>
  <c r="X33" i="33"/>
  <c r="X29" i="33"/>
  <c r="X25" i="33"/>
  <c r="X21" i="33"/>
  <c r="X953" i="33"/>
  <c r="X941" i="33"/>
  <c r="X939" i="33"/>
  <c r="X933" i="33"/>
  <c r="X743" i="33"/>
  <c r="X741" i="33"/>
  <c r="E194" i="36" l="1"/>
  <c r="J174" i="36" s="1"/>
  <c r="E193" i="36"/>
  <c r="J173" i="36" s="1"/>
  <c r="L187" i="36"/>
  <c r="K187" i="36"/>
  <c r="E127" i="36"/>
  <c r="E163" i="36"/>
  <c r="D127" i="36"/>
  <c r="D163" i="36"/>
  <c r="F194" i="36"/>
  <c r="K174" i="36" s="1"/>
  <c r="F193" i="36"/>
  <c r="K173" i="36" s="1"/>
  <c r="H10" i="33"/>
  <c r="H9" i="33"/>
  <c r="H8" i="33"/>
  <c r="H7" i="33"/>
  <c r="E139" i="36" l="1"/>
  <c r="F182" i="36"/>
  <c r="D139" i="36"/>
  <c r="E182" i="36"/>
  <c r="H13" i="33"/>
  <c r="Y17" i="33"/>
  <c r="Y204" i="33"/>
  <c r="Y188" i="33"/>
  <c r="Y172" i="33"/>
  <c r="Y156" i="33"/>
  <c r="Y140" i="33"/>
  <c r="Y124" i="33"/>
  <c r="Y108" i="33"/>
  <c r="Y92" i="33"/>
  <c r="Y76" i="33"/>
  <c r="Y60" i="33"/>
  <c r="Y44" i="33"/>
  <c r="Y198" i="33"/>
  <c r="Y182" i="33"/>
  <c r="Y166" i="33"/>
  <c r="Y150" i="33"/>
  <c r="Y134" i="33"/>
  <c r="Y118" i="33"/>
  <c r="Y102" i="33"/>
  <c r="Y86" i="33"/>
  <c r="Y70" i="33"/>
  <c r="Y54" i="33"/>
  <c r="Y18" i="33"/>
  <c r="Y32" i="33"/>
  <c r="Y22" i="33"/>
  <c r="Y1003" i="33"/>
  <c r="Y987" i="33"/>
  <c r="Y971" i="33"/>
  <c r="Y957" i="33"/>
  <c r="Y946" i="33"/>
  <c r="Y1016" i="33"/>
  <c r="Y990" i="33"/>
  <c r="Y974" i="33"/>
  <c r="Y956" i="33"/>
  <c r="Y926" i="33"/>
  <c r="Y857" i="33"/>
  <c r="Y849" i="33"/>
  <c r="Y837" i="33"/>
  <c r="Y821" i="33"/>
  <c r="Y805" i="33"/>
  <c r="Y920" i="33"/>
  <c r="Y912" i="33"/>
  <c r="Y904" i="33"/>
  <c r="Y892" i="33"/>
  <c r="Y876" i="33"/>
  <c r="Y860" i="33"/>
  <c r="Y718" i="33"/>
  <c r="Y702" i="33"/>
  <c r="Y686" i="33"/>
  <c r="Y670" i="33"/>
  <c r="Y654" i="33"/>
  <c r="Y638" i="33"/>
  <c r="Y622" i="33"/>
  <c r="Y606" i="33"/>
  <c r="Y590" i="33"/>
  <c r="Y574" i="33"/>
  <c r="Y558" i="33"/>
  <c r="Y542" i="33"/>
  <c r="Y925" i="33"/>
  <c r="Y909" i="33"/>
  <c r="Y893" i="33"/>
  <c r="Y877" i="33"/>
  <c r="Y861" i="33"/>
  <c r="Y844" i="33"/>
  <c r="Y828" i="33"/>
  <c r="Y812" i="33"/>
  <c r="Y796" i="33"/>
  <c r="Y780" i="33"/>
  <c r="Y764" i="33"/>
  <c r="Y748" i="33"/>
  <c r="Y731" i="33"/>
  <c r="Y715" i="33"/>
  <c r="Y697" i="33"/>
  <c r="Y681" i="33"/>
  <c r="Y665" i="33"/>
  <c r="Y649" i="33"/>
  <c r="Y631" i="33"/>
  <c r="Y615" i="33"/>
  <c r="Y599" i="33"/>
  <c r="Y583" i="33"/>
  <c r="Y567" i="33"/>
  <c r="Y551" i="33"/>
  <c r="Y535" i="33"/>
  <c r="Y517" i="33"/>
  <c r="Y501" i="33"/>
  <c r="Y485" i="33"/>
  <c r="Y469" i="33"/>
  <c r="Y453" i="33"/>
  <c r="Y385" i="33"/>
  <c r="Y520" i="33"/>
  <c r="Y504" i="33"/>
  <c r="Y488" i="33"/>
  <c r="Y472" i="33"/>
  <c r="Y456" i="33"/>
  <c r="Y388" i="33"/>
  <c r="Y372" i="33"/>
  <c r="Y356" i="33"/>
  <c r="Y340" i="33"/>
  <c r="Y324" i="33"/>
  <c r="Y308" i="33"/>
  <c r="Y292" i="33"/>
  <c r="Y276" i="33"/>
  <c r="Y260" i="33"/>
  <c r="Y244" i="33"/>
  <c r="Y228" i="33"/>
  <c r="Y947" i="33"/>
  <c r="Y781" i="33"/>
  <c r="Y765" i="33"/>
  <c r="Y749" i="33"/>
  <c r="Y365" i="33"/>
  <c r="Y349" i="33"/>
  <c r="Y333" i="33"/>
  <c r="Y317" i="33"/>
  <c r="Y301" i="33"/>
  <c r="Y285" i="33"/>
  <c r="Y269" i="33"/>
  <c r="Y253" i="33"/>
  <c r="Y237" i="33"/>
  <c r="Y221" i="33"/>
  <c r="Y205" i="33"/>
  <c r="Y189" i="33"/>
  <c r="Y173" i="33"/>
  <c r="Y157" i="33"/>
  <c r="Y141" i="33"/>
  <c r="Y125" i="33"/>
  <c r="Y109" i="33"/>
  <c r="Y93" i="33"/>
  <c r="Y77" i="33"/>
  <c r="Y61" i="33"/>
  <c r="Y45" i="33"/>
  <c r="Y27" i="33"/>
  <c r="Y949" i="33"/>
  <c r="Y26" i="33"/>
  <c r="Y440" i="33"/>
  <c r="Y436" i="33"/>
  <c r="Y432" i="33"/>
  <c r="Y428" i="33"/>
  <c r="Y424" i="33"/>
  <c r="Y420" i="33"/>
  <c r="Y416" i="33"/>
  <c r="Y412" i="33"/>
  <c r="Y408" i="33"/>
  <c r="Y404" i="33"/>
  <c r="Y400" i="33"/>
  <c r="Y396" i="33"/>
  <c r="Y392" i="33"/>
  <c r="Y1001" i="33"/>
  <c r="Y985" i="33"/>
  <c r="Y969" i="33"/>
  <c r="Y923" i="33"/>
  <c r="Y936" i="33"/>
  <c r="Y911" i="33"/>
  <c r="Y895" i="33"/>
  <c r="Y879" i="33"/>
  <c r="Y863" i="33"/>
  <c r="Y846" i="33"/>
  <c r="Y830" i="33"/>
  <c r="Y814" i="33"/>
  <c r="Y798" i="33"/>
  <c r="Y782" i="33"/>
  <c r="Y766" i="33"/>
  <c r="Y750" i="33"/>
  <c r="Y733" i="33"/>
  <c r="Y717" i="33"/>
  <c r="Y701" i="33"/>
  <c r="Y687" i="33"/>
  <c r="Y671" i="33"/>
  <c r="Y655" i="33"/>
  <c r="Y641" i="33"/>
  <c r="Y625" i="33"/>
  <c r="Y609" i="33"/>
  <c r="Y593" i="33"/>
  <c r="Y577" i="33"/>
  <c r="Y561" i="33"/>
  <c r="Y545" i="33"/>
  <c r="Y529" i="33"/>
  <c r="Y515" i="33"/>
  <c r="Y499" i="33"/>
  <c r="Y483" i="33"/>
  <c r="Y467" i="33"/>
  <c r="Y451" i="33"/>
  <c r="Y383" i="33"/>
  <c r="Y1004" i="33"/>
  <c r="Y988" i="33"/>
  <c r="Y972" i="33"/>
  <c r="Y958" i="33"/>
  <c r="Y831" i="33"/>
  <c r="Y815" i="33"/>
  <c r="Y799" i="33"/>
  <c r="Y894" i="33"/>
  <c r="Y878" i="33"/>
  <c r="Y1009" i="33"/>
  <c r="Y736" i="33"/>
  <c r="Y724" i="33"/>
  <c r="Y708" i="33"/>
  <c r="Y692" i="33"/>
  <c r="Y676" i="33"/>
  <c r="Y660" i="33"/>
  <c r="Y644" i="33"/>
  <c r="Y628" i="33"/>
  <c r="Y612" i="33"/>
  <c r="Y596" i="33"/>
  <c r="Y580" i="33"/>
  <c r="Y564" i="33"/>
  <c r="Y548" i="33"/>
  <c r="Y532" i="33"/>
  <c r="Y518" i="33"/>
  <c r="Y502" i="33"/>
  <c r="Y486" i="33"/>
  <c r="Y470" i="33"/>
  <c r="Y454" i="33"/>
  <c r="Y386" i="33"/>
  <c r="Y370" i="33"/>
  <c r="Y354" i="33"/>
  <c r="Y338" i="33"/>
  <c r="Y322" i="33"/>
  <c r="Y306" i="33"/>
  <c r="Y290" i="33"/>
  <c r="Y274" i="33"/>
  <c r="Y258" i="33"/>
  <c r="Y242" i="33"/>
  <c r="Y226" i="33"/>
  <c r="Y945" i="33"/>
  <c r="Y783" i="33"/>
  <c r="Y767" i="33"/>
  <c r="Y751" i="33"/>
  <c r="Y371" i="33"/>
  <c r="Y359" i="33"/>
  <c r="Y343" i="33"/>
  <c r="Y327" i="33"/>
  <c r="Y311" i="33"/>
  <c r="Y295" i="33"/>
  <c r="Y279" i="33"/>
  <c r="Y263" i="33"/>
  <c r="Y247" i="33"/>
  <c r="Y231" i="33"/>
  <c r="Y215" i="33"/>
  <c r="Y199" i="33"/>
  <c r="Y183" i="33"/>
  <c r="Y167" i="33"/>
  <c r="Y151" i="33"/>
  <c r="Y135" i="33"/>
  <c r="Y119" i="33"/>
  <c r="Y103" i="33"/>
  <c r="Y87" i="33"/>
  <c r="Y71" i="33"/>
  <c r="Y55" i="33"/>
  <c r="Y41" i="33"/>
  <c r="Y25" i="33"/>
  <c r="Y939" i="33"/>
  <c r="Y1012" i="33"/>
  <c r="Y200" i="33"/>
  <c r="Y184" i="33"/>
  <c r="Y168" i="33"/>
  <c r="Y152" i="33"/>
  <c r="Y136" i="33"/>
  <c r="Y120" i="33"/>
  <c r="Y96" i="33"/>
  <c r="Y64" i="33"/>
  <c r="Y194" i="33"/>
  <c r="Y162" i="33"/>
  <c r="Y130" i="33"/>
  <c r="Y58" i="33"/>
  <c r="Y30" i="33"/>
  <c r="Y999" i="33"/>
  <c r="Y967" i="33"/>
  <c r="Y942" i="33"/>
  <c r="Y986" i="33"/>
  <c r="Y954" i="33"/>
  <c r="Y855" i="33"/>
  <c r="Y833" i="33"/>
  <c r="Y801" i="33"/>
  <c r="Y910" i="33"/>
  <c r="Y888" i="33"/>
  <c r="Y730" i="33"/>
  <c r="Y698" i="33"/>
  <c r="Y666" i="33"/>
  <c r="Y634" i="33"/>
  <c r="Y602" i="33"/>
  <c r="Y570" i="33"/>
  <c r="Y538" i="33"/>
  <c r="Y905" i="33"/>
  <c r="Y873" i="33"/>
  <c r="Y840" i="33"/>
  <c r="Y808" i="33"/>
  <c r="Y776" i="33"/>
  <c r="Y744" i="33"/>
  <c r="Y711" i="33"/>
  <c r="Y677" i="33"/>
  <c r="Y645" i="33"/>
  <c r="Y611" i="33"/>
  <c r="Y579" i="33"/>
  <c r="Y555" i="33"/>
  <c r="Y523" i="33"/>
  <c r="Y489" i="33"/>
  <c r="Y449" i="33"/>
  <c r="Y524" i="33"/>
  <c r="Y492" i="33"/>
  <c r="Y452" i="33"/>
  <c r="Y368" i="33"/>
  <c r="Y336" i="33"/>
  <c r="Y304" i="33"/>
  <c r="Y272" i="33"/>
  <c r="Y240" i="33"/>
  <c r="Y935" i="33"/>
  <c r="Y761" i="33"/>
  <c r="Y361" i="33"/>
  <c r="Y329" i="33"/>
  <c r="Y297" i="33"/>
  <c r="Y265" i="33"/>
  <c r="Y233" i="33"/>
  <c r="Y201" i="33"/>
  <c r="Y169" i="33"/>
  <c r="Y137" i="33"/>
  <c r="Y105" i="33"/>
  <c r="Y73" i="33"/>
  <c r="Y39" i="33"/>
  <c r="Y937" i="33"/>
  <c r="Y439" i="33"/>
  <c r="Y431" i="33"/>
  <c r="Y423" i="33"/>
  <c r="Y415" i="33"/>
  <c r="Y407" i="33"/>
  <c r="Y399" i="33"/>
  <c r="Y1015" i="33"/>
  <c r="Y981" i="33"/>
  <c r="Y948" i="33"/>
  <c r="Y907" i="33"/>
  <c r="Y875" i="33"/>
  <c r="Y842" i="33"/>
  <c r="Y810" i="33"/>
  <c r="Y778" i="33"/>
  <c r="Y746" i="33"/>
  <c r="Y713" i="33"/>
  <c r="Y683" i="33"/>
  <c r="Y651" i="33"/>
  <c r="Y621" i="33"/>
  <c r="Y589" i="33"/>
  <c r="Y557" i="33"/>
  <c r="Y525" i="33"/>
  <c r="Y495" i="33"/>
  <c r="Y463" i="33"/>
  <c r="Y1014" i="33"/>
  <c r="Y984" i="33"/>
  <c r="Y843" i="33"/>
  <c r="Y811" i="33"/>
  <c r="Y890" i="33"/>
  <c r="Y862" i="33"/>
  <c r="Y720" i="33"/>
  <c r="Y688" i="33"/>
  <c r="Y656" i="33"/>
  <c r="Y624" i="33"/>
  <c r="Y592" i="33"/>
  <c r="Y560" i="33"/>
  <c r="Y530" i="33"/>
  <c r="Y498" i="33"/>
  <c r="Y466" i="33"/>
  <c r="Y382" i="33"/>
  <c r="Y350" i="33"/>
  <c r="Y318" i="33"/>
  <c r="Y286" i="33"/>
  <c r="Y246" i="33"/>
  <c r="Y943" i="33"/>
  <c r="Y771" i="33"/>
  <c r="Y375" i="33"/>
  <c r="Y339" i="33"/>
  <c r="Y315" i="33"/>
  <c r="Y283" i="33"/>
  <c r="Y251" i="33"/>
  <c r="Y211" i="33"/>
  <c r="Y179" i="33"/>
  <c r="Y147" i="33"/>
  <c r="Y115" i="33"/>
  <c r="Y91" i="33"/>
  <c r="Y51" i="33"/>
  <c r="Y21" i="33"/>
  <c r="Y104" i="33"/>
  <c r="Y72" i="33"/>
  <c r="Y48" i="33"/>
  <c r="Y186" i="33"/>
  <c r="Y154" i="33"/>
  <c r="Y114" i="33"/>
  <c r="Y98" i="33"/>
  <c r="Y82" i="33"/>
  <c r="Y66" i="33"/>
  <c r="Y34" i="33"/>
  <c r="Y36" i="33"/>
  <c r="Y1007" i="33"/>
  <c r="Y975" i="33"/>
  <c r="Y950" i="33"/>
  <c r="Y994" i="33"/>
  <c r="Y962" i="33"/>
  <c r="Y859" i="33"/>
  <c r="Y841" i="33"/>
  <c r="Y809" i="33"/>
  <c r="Y914" i="33"/>
  <c r="Y896" i="33"/>
  <c r="Y864" i="33"/>
  <c r="Y706" i="33"/>
  <c r="Y674" i="33"/>
  <c r="Y642" i="33"/>
  <c r="Y610" i="33"/>
  <c r="Y578" i="33"/>
  <c r="Y546" i="33"/>
  <c r="Y913" i="33"/>
  <c r="Y881" i="33"/>
  <c r="Y848" i="33"/>
  <c r="Y816" i="33"/>
  <c r="Y784" i="33"/>
  <c r="Y752" i="33"/>
  <c r="Y719" i="33"/>
  <c r="Y685" i="33"/>
  <c r="Y653" i="33"/>
  <c r="Y619" i="33"/>
  <c r="Y587" i="33"/>
  <c r="Y547" i="33"/>
  <c r="Y513" i="33"/>
  <c r="Y481" i="33"/>
  <c r="Y457" i="33"/>
  <c r="Y516" i="33"/>
  <c r="Y484" i="33"/>
  <c r="Y460" i="33"/>
  <c r="Y376" i="33"/>
  <c r="Y344" i="33"/>
  <c r="Y312" i="33"/>
  <c r="Y280" i="33"/>
  <c r="Y248" i="33"/>
  <c r="Y216" i="33"/>
  <c r="Y769" i="33"/>
  <c r="Y369" i="33"/>
  <c r="Y337" i="33"/>
  <c r="Y305" i="33"/>
  <c r="Y273" i="33"/>
  <c r="Y241" i="33"/>
  <c r="Y209" i="33"/>
  <c r="Y177" i="33"/>
  <c r="Y145" i="33"/>
  <c r="Y113" i="33"/>
  <c r="Y81" i="33"/>
  <c r="Y49" i="33"/>
  <c r="Y19" i="33"/>
  <c r="Y441" i="33"/>
  <c r="Y433" i="33"/>
  <c r="Y425" i="33"/>
  <c r="Y417" i="33"/>
  <c r="Y409" i="33"/>
  <c r="Y401" i="33"/>
  <c r="Y393" i="33"/>
  <c r="Y989" i="33"/>
  <c r="Y927" i="33"/>
  <c r="Y915" i="33"/>
  <c r="Y883" i="33"/>
  <c r="Y850" i="33"/>
  <c r="Y818" i="33"/>
  <c r="Y786" i="33"/>
  <c r="Y754" i="33"/>
  <c r="Y721" i="33"/>
  <c r="Y691" i="33"/>
  <c r="Y659" i="33"/>
  <c r="Y629" i="33"/>
  <c r="Y597" i="33"/>
  <c r="Y565" i="33"/>
  <c r="Y533" i="33"/>
  <c r="Y503" i="33"/>
  <c r="Y471" i="33"/>
  <c r="Y387" i="33"/>
  <c r="Y992" i="33"/>
  <c r="Y960" i="33"/>
  <c r="Y819" i="33"/>
  <c r="Y898" i="33"/>
  <c r="Y866" i="33"/>
  <c r="Y728" i="33"/>
  <c r="Y696" i="33"/>
  <c r="Y664" i="33"/>
  <c r="Y632" i="33"/>
  <c r="Y600" i="33"/>
  <c r="Y568" i="33"/>
  <c r="Y536" i="33"/>
  <c r="Y506" i="33"/>
  <c r="Y474" i="33"/>
  <c r="Y390" i="33"/>
  <c r="Y358" i="33"/>
  <c r="Y326" i="33"/>
  <c r="Y294" i="33"/>
  <c r="Y270" i="33"/>
  <c r="Y238" i="33"/>
  <c r="Y951" i="33"/>
  <c r="Y763" i="33"/>
  <c r="Y1002" i="33"/>
  <c r="Y347" i="33"/>
  <c r="Y307" i="33"/>
  <c r="Y275" i="33"/>
  <c r="Y243" i="33"/>
  <c r="Y219" i="33"/>
  <c r="Y187" i="33"/>
  <c r="Y155" i="33"/>
  <c r="Y123" i="33"/>
  <c r="Y83" i="33"/>
  <c r="Y59" i="33"/>
  <c r="Y29" i="33"/>
  <c r="Y741" i="33"/>
  <c r="Y212" i="33"/>
  <c r="Y196" i="33"/>
  <c r="Y180" i="33"/>
  <c r="Y164" i="33"/>
  <c r="Y148" i="33"/>
  <c r="Y132" i="33"/>
  <c r="Y116" i="33"/>
  <c r="Y100" i="33"/>
  <c r="Y84" i="33"/>
  <c r="Y68" i="33"/>
  <c r="Y52" i="33"/>
  <c r="Y206" i="33"/>
  <c r="Y190" i="33"/>
  <c r="Y174" i="33"/>
  <c r="Y158" i="33"/>
  <c r="Y142" i="33"/>
  <c r="Y126" i="33"/>
  <c r="Y110" i="33"/>
  <c r="Y94" i="33"/>
  <c r="Y78" i="33"/>
  <c r="Y62" i="33"/>
  <c r="Y46" i="33"/>
  <c r="Y38" i="33"/>
  <c r="Y28" i="33"/>
  <c r="Y1013" i="33"/>
  <c r="Y995" i="33"/>
  <c r="Y979" i="33"/>
  <c r="Y963" i="33"/>
  <c r="Y952" i="33"/>
  <c r="Y938" i="33"/>
  <c r="Y998" i="33"/>
  <c r="Y982" i="33"/>
  <c r="Y966" i="33"/>
  <c r="Y930" i="33"/>
  <c r="Y922" i="33"/>
  <c r="Y853" i="33"/>
  <c r="Y845" i="33"/>
  <c r="Y829" i="33"/>
  <c r="Y813" i="33"/>
  <c r="Y797" i="33"/>
  <c r="Y916" i="33"/>
  <c r="Y908" i="33"/>
  <c r="Y900" i="33"/>
  <c r="Y884" i="33"/>
  <c r="Y868" i="33"/>
  <c r="Y726" i="33"/>
  <c r="Y710" i="33"/>
  <c r="Y694" i="33"/>
  <c r="Y678" i="33"/>
  <c r="Y662" i="33"/>
  <c r="Y646" i="33"/>
  <c r="Y630" i="33"/>
  <c r="Y614" i="33"/>
  <c r="Y598" i="33"/>
  <c r="Y582" i="33"/>
  <c r="Y566" i="33"/>
  <c r="Y550" i="33"/>
  <c r="Y534" i="33"/>
  <c r="Y917" i="33"/>
  <c r="Y901" i="33"/>
  <c r="Y885" i="33"/>
  <c r="Y869" i="33"/>
  <c r="Y852" i="33"/>
  <c r="Y836" i="33"/>
  <c r="Y820" i="33"/>
  <c r="Y804" i="33"/>
  <c r="Y788" i="33"/>
  <c r="Y772" i="33"/>
  <c r="Y756" i="33"/>
  <c r="Y739" i="33"/>
  <c r="Y723" i="33"/>
  <c r="Y707" i="33"/>
  <c r="Y689" i="33"/>
  <c r="Y673" i="33"/>
  <c r="Y657" i="33"/>
  <c r="Y639" i="33"/>
  <c r="Y623" i="33"/>
  <c r="Y607" i="33"/>
  <c r="Y591" i="33"/>
  <c r="Y575" i="33"/>
  <c r="Y559" i="33"/>
  <c r="Y543" i="33"/>
  <c r="Y527" i="33"/>
  <c r="Y509" i="33"/>
  <c r="Y493" i="33"/>
  <c r="Y477" i="33"/>
  <c r="Y461" i="33"/>
  <c r="Y445" i="33"/>
  <c r="Y528" i="33"/>
  <c r="Y512" i="33"/>
  <c r="Y496" i="33"/>
  <c r="Y480" i="33"/>
  <c r="Y464" i="33"/>
  <c r="Y448" i="33"/>
  <c r="Y380" i="33"/>
  <c r="Y364" i="33"/>
  <c r="Y348" i="33"/>
  <c r="Y332" i="33"/>
  <c r="Y316" i="33"/>
  <c r="Y300" i="33"/>
  <c r="Y284" i="33"/>
  <c r="Y268" i="33"/>
  <c r="Y252" i="33"/>
  <c r="Y236" i="33"/>
  <c r="Y220" i="33"/>
  <c r="Y789" i="33"/>
  <c r="Y773" i="33"/>
  <c r="Y757" i="33"/>
  <c r="Y373" i="33"/>
  <c r="Y357" i="33"/>
  <c r="Y341" i="33"/>
  <c r="Y325" i="33"/>
  <c r="Y309" i="33"/>
  <c r="Y293" i="33"/>
  <c r="Y277" i="33"/>
  <c r="Y261" i="33"/>
  <c r="Y245" i="33"/>
  <c r="Y229" i="33"/>
  <c r="Y213" i="33"/>
  <c r="Y197" i="33"/>
  <c r="Y181" i="33"/>
  <c r="Y165" i="33"/>
  <c r="Y149" i="33"/>
  <c r="Y133" i="33"/>
  <c r="Y117" i="33"/>
  <c r="Y101" i="33"/>
  <c r="Y85" i="33"/>
  <c r="Y69" i="33"/>
  <c r="Y53" i="33"/>
  <c r="Y35" i="33"/>
  <c r="Y20" i="33"/>
  <c r="Y745" i="33"/>
  <c r="Y442" i="33"/>
  <c r="Y438" i="33"/>
  <c r="Y434" i="33"/>
  <c r="Y430" i="33"/>
  <c r="Y426" i="33"/>
  <c r="Y422" i="33"/>
  <c r="Y418" i="33"/>
  <c r="Y414" i="33"/>
  <c r="Y410" i="33"/>
  <c r="Y406" i="33"/>
  <c r="Y402" i="33"/>
  <c r="Y398" i="33"/>
  <c r="Y394" i="33"/>
  <c r="Y1011" i="33"/>
  <c r="Y993" i="33"/>
  <c r="Y977" i="33"/>
  <c r="Y961" i="33"/>
  <c r="Y944" i="33"/>
  <c r="Y919" i="33"/>
  <c r="Y903" i="33"/>
  <c r="Y887" i="33"/>
  <c r="Y871" i="33"/>
  <c r="Y854" i="33"/>
  <c r="Y838" i="33"/>
  <c r="Y822" i="33"/>
  <c r="Y806" i="33"/>
  <c r="Y790" i="33"/>
  <c r="Y774" i="33"/>
  <c r="Y758" i="33"/>
  <c r="Y742" i="33"/>
  <c r="Y725" i="33"/>
  <c r="Y709" i="33"/>
  <c r="Y695" i="33"/>
  <c r="Y679" i="33"/>
  <c r="Y663" i="33"/>
  <c r="Y647" i="33"/>
  <c r="Y633" i="33"/>
  <c r="Y617" i="33"/>
  <c r="Y601" i="33"/>
  <c r="Y585" i="33"/>
  <c r="Y569" i="33"/>
  <c r="Y553" i="33"/>
  <c r="Y537" i="33"/>
  <c r="Y521" i="33"/>
  <c r="Y507" i="33"/>
  <c r="Y491" i="33"/>
  <c r="Y475" i="33"/>
  <c r="Y459" i="33"/>
  <c r="Y391" i="33"/>
  <c r="Y1010" i="33"/>
  <c r="Y996" i="33"/>
  <c r="Y980" i="33"/>
  <c r="Y964" i="33"/>
  <c r="Y839" i="33"/>
  <c r="Y823" i="33"/>
  <c r="Y807" i="33"/>
  <c r="Y791" i="33"/>
  <c r="Y886" i="33"/>
  <c r="Y870" i="33"/>
  <c r="Y740" i="33"/>
  <c r="Y732" i="33"/>
  <c r="Y716" i="33"/>
  <c r="Y700" i="33"/>
  <c r="Y684" i="33"/>
  <c r="Y668" i="33"/>
  <c r="Y652" i="33"/>
  <c r="Y636" i="33"/>
  <c r="Y620" i="33"/>
  <c r="Y604" i="33"/>
  <c r="Y588" i="33"/>
  <c r="Y572" i="33"/>
  <c r="Y556" i="33"/>
  <c r="Y540" i="33"/>
  <c r="Y526" i="33"/>
  <c r="Y510" i="33"/>
  <c r="Y494" i="33"/>
  <c r="Y478" i="33"/>
  <c r="Y462" i="33"/>
  <c r="Y446" i="33"/>
  <c r="Y378" i="33"/>
  <c r="Y362" i="33"/>
  <c r="Y346" i="33"/>
  <c r="Y330" i="33"/>
  <c r="Y314" i="33"/>
  <c r="Y298" i="33"/>
  <c r="Y282" i="33"/>
  <c r="Y266" i="33"/>
  <c r="Y250" i="33"/>
  <c r="Y234" i="33"/>
  <c r="Y218" i="33"/>
  <c r="Y931" i="33"/>
  <c r="Y775" i="33"/>
  <c r="Y759" i="33"/>
  <c r="Y379" i="33"/>
  <c r="Y367" i="33"/>
  <c r="Y351" i="33"/>
  <c r="Y335" i="33"/>
  <c r="Y319" i="33"/>
  <c r="Y303" i="33"/>
  <c r="Y287" i="33"/>
  <c r="Y271" i="33"/>
  <c r="Y255" i="33"/>
  <c r="Y239" i="33"/>
  <c r="Y223" i="33"/>
  <c r="Y207" i="33"/>
  <c r="Y191" i="33"/>
  <c r="Y175" i="33"/>
  <c r="Y159" i="33"/>
  <c r="Y143" i="33"/>
  <c r="Y127" i="33"/>
  <c r="Y111" i="33"/>
  <c r="Y95" i="33"/>
  <c r="Y79" i="33"/>
  <c r="Y63" i="33"/>
  <c r="Y47" i="33"/>
  <c r="Y33" i="33"/>
  <c r="Y953" i="33"/>
  <c r="Y743" i="33"/>
  <c r="Y208" i="33"/>
  <c r="Y192" i="33"/>
  <c r="Y176" i="33"/>
  <c r="Y160" i="33"/>
  <c r="Y144" i="33"/>
  <c r="Y128" i="33"/>
  <c r="Y112" i="33"/>
  <c r="Y80" i="33"/>
  <c r="Y210" i="33"/>
  <c r="Y178" i="33"/>
  <c r="Y146" i="33"/>
  <c r="Y122" i="33"/>
  <c r="Y42" i="33"/>
  <c r="Y1017" i="33"/>
  <c r="Y983" i="33"/>
  <c r="Y955" i="33"/>
  <c r="Y1006" i="33"/>
  <c r="Y970" i="33"/>
  <c r="Y924" i="33"/>
  <c r="Y847" i="33"/>
  <c r="Y817" i="33"/>
  <c r="Y918" i="33"/>
  <c r="Y902" i="33"/>
  <c r="Y872" i="33"/>
  <c r="Y714" i="33"/>
  <c r="Y682" i="33"/>
  <c r="Y650" i="33"/>
  <c r="Y618" i="33"/>
  <c r="Y586" i="33"/>
  <c r="Y554" i="33"/>
  <c r="Y921" i="33"/>
  <c r="Y889" i="33"/>
  <c r="Y856" i="33"/>
  <c r="Y824" i="33"/>
  <c r="Y792" i="33"/>
  <c r="Y760" i="33"/>
  <c r="Y727" i="33"/>
  <c r="Y693" i="33"/>
  <c r="Y661" i="33"/>
  <c r="Y627" i="33"/>
  <c r="Y595" i="33"/>
  <c r="Y563" i="33"/>
  <c r="Y539" i="33"/>
  <c r="Y505" i="33"/>
  <c r="Y465" i="33"/>
  <c r="Y389" i="33"/>
  <c r="Y508" i="33"/>
  <c r="Y476" i="33"/>
  <c r="Y384" i="33"/>
  <c r="Y352" i="33"/>
  <c r="Y320" i="33"/>
  <c r="Y288" i="33"/>
  <c r="Y256" i="33"/>
  <c r="Y224" i="33"/>
  <c r="Y777" i="33"/>
  <c r="Y377" i="33"/>
  <c r="Y345" i="33"/>
  <c r="Y313" i="33"/>
  <c r="Y281" i="33"/>
  <c r="Y249" i="33"/>
  <c r="Y217" i="33"/>
  <c r="Y185" i="33"/>
  <c r="Y153" i="33"/>
  <c r="Y121" i="33"/>
  <c r="Y89" i="33"/>
  <c r="Y57" i="33"/>
  <c r="Y23" i="33"/>
  <c r="Y443" i="33"/>
  <c r="Y435" i="33"/>
  <c r="Y427" i="33"/>
  <c r="Y419" i="33"/>
  <c r="Y411" i="33"/>
  <c r="Y403" i="33"/>
  <c r="Y395" i="33"/>
  <c r="Y997" i="33"/>
  <c r="Y965" i="33"/>
  <c r="Y932" i="33"/>
  <c r="Y891" i="33"/>
  <c r="Y858" i="33"/>
  <c r="Y826" i="33"/>
  <c r="Y794" i="33"/>
  <c r="Y762" i="33"/>
  <c r="Y729" i="33"/>
  <c r="Y699" i="33"/>
  <c r="Y667" i="33"/>
  <c r="Y637" i="33"/>
  <c r="Y605" i="33"/>
  <c r="Y573" i="33"/>
  <c r="Y541" i="33"/>
  <c r="Y511" i="33"/>
  <c r="Y479" i="33"/>
  <c r="Y447" i="33"/>
  <c r="Y1000" i="33"/>
  <c r="Y968" i="33"/>
  <c r="Y827" i="33"/>
  <c r="Y795" i="33"/>
  <c r="Y874" i="33"/>
  <c r="Y734" i="33"/>
  <c r="Y704" i="33"/>
  <c r="Y672" i="33"/>
  <c r="Y640" i="33"/>
  <c r="Y608" i="33"/>
  <c r="Y576" i="33"/>
  <c r="Y544" i="33"/>
  <c r="Y514" i="33"/>
  <c r="Y482" i="33"/>
  <c r="Y450" i="33"/>
  <c r="Y366" i="33"/>
  <c r="Y334" i="33"/>
  <c r="Y302" i="33"/>
  <c r="Y254" i="33"/>
  <c r="Y230" i="33"/>
  <c r="Y787" i="33"/>
  <c r="Y755" i="33"/>
  <c r="Y363" i="33"/>
  <c r="Y331" i="33"/>
  <c r="Y299" i="33"/>
  <c r="Y267" i="33"/>
  <c r="Y227" i="33"/>
  <c r="Y195" i="33"/>
  <c r="Y163" i="33"/>
  <c r="Y131" i="33"/>
  <c r="Y107" i="33"/>
  <c r="Y75" i="33"/>
  <c r="Y37" i="33"/>
  <c r="Y933" i="33"/>
  <c r="Y88" i="33"/>
  <c r="Y56" i="33"/>
  <c r="Y202" i="33"/>
  <c r="Y170" i="33"/>
  <c r="Y138" i="33"/>
  <c r="Y106" i="33"/>
  <c r="Y90" i="33"/>
  <c r="Y74" i="33"/>
  <c r="Y50" i="33"/>
  <c r="Y40" i="33"/>
  <c r="Y24" i="33"/>
  <c r="Y991" i="33"/>
  <c r="Y959" i="33"/>
  <c r="Y934" i="33"/>
  <c r="Y978" i="33"/>
  <c r="Y928" i="33"/>
  <c r="Y851" i="33"/>
  <c r="Y825" i="33"/>
  <c r="Y793" i="33"/>
  <c r="Y906" i="33"/>
  <c r="Y880" i="33"/>
  <c r="Y722" i="33"/>
  <c r="Y690" i="33"/>
  <c r="Y658" i="33"/>
  <c r="Y626" i="33"/>
  <c r="Y594" i="33"/>
  <c r="Y562" i="33"/>
  <c r="Y929" i="33"/>
  <c r="Y897" i="33"/>
  <c r="Y865" i="33"/>
  <c r="Y832" i="33"/>
  <c r="Y800" i="33"/>
  <c r="Y768" i="33"/>
  <c r="Y735" i="33"/>
  <c r="Y703" i="33"/>
  <c r="Y669" i="33"/>
  <c r="Y635" i="33"/>
  <c r="Y603" i="33"/>
  <c r="Y571" i="33"/>
  <c r="Y531" i="33"/>
  <c r="Y497" i="33"/>
  <c r="Y473" i="33"/>
  <c r="Y381" i="33"/>
  <c r="Y500" i="33"/>
  <c r="Y468" i="33"/>
  <c r="Y444" i="33"/>
  <c r="Y360" i="33"/>
  <c r="Y328" i="33"/>
  <c r="Y296" i="33"/>
  <c r="Y264" i="33"/>
  <c r="Y232" i="33"/>
  <c r="Y785" i="33"/>
  <c r="Y753" i="33"/>
  <c r="Y353" i="33"/>
  <c r="Y321" i="33"/>
  <c r="Y289" i="33"/>
  <c r="Y257" i="33"/>
  <c r="Y225" i="33"/>
  <c r="Y193" i="33"/>
  <c r="Y161" i="33"/>
  <c r="Y129" i="33"/>
  <c r="Y97" i="33"/>
  <c r="Y65" i="33"/>
  <c r="Y31" i="33"/>
  <c r="Y214" i="33"/>
  <c r="Y437" i="33"/>
  <c r="Y429" i="33"/>
  <c r="Y421" i="33"/>
  <c r="Y413" i="33"/>
  <c r="Y405" i="33"/>
  <c r="Y397" i="33"/>
  <c r="Y1005" i="33"/>
  <c r="Y973" i="33"/>
  <c r="Y940" i="33"/>
  <c r="Y899" i="33"/>
  <c r="Y867" i="33"/>
  <c r="Y834" i="33"/>
  <c r="Y802" i="33"/>
  <c r="Y770" i="33"/>
  <c r="Y737" i="33"/>
  <c r="Y705" i="33"/>
  <c r="Y675" i="33"/>
  <c r="Y643" i="33"/>
  <c r="Y613" i="33"/>
  <c r="Y581" i="33"/>
  <c r="Y549" i="33"/>
  <c r="Y519" i="33"/>
  <c r="Y487" i="33"/>
  <c r="Y455" i="33"/>
  <c r="Y1008" i="33"/>
  <c r="Y976" i="33"/>
  <c r="Y835" i="33"/>
  <c r="Y803" i="33"/>
  <c r="Y882" i="33"/>
  <c r="Y738" i="33"/>
  <c r="Y712" i="33"/>
  <c r="Y680" i="33"/>
  <c r="Y648" i="33"/>
  <c r="Y616" i="33"/>
  <c r="Y584" i="33"/>
  <c r="Y552" i="33"/>
  <c r="Y522" i="33"/>
  <c r="Y490" i="33"/>
  <c r="Y458" i="33"/>
  <c r="Y374" i="33"/>
  <c r="Y342" i="33"/>
  <c r="Y310" i="33"/>
  <c r="Y278" i="33"/>
  <c r="Y262" i="33"/>
  <c r="Y222" i="33"/>
  <c r="Y779" i="33"/>
  <c r="Y747" i="33"/>
  <c r="Y355" i="33"/>
  <c r="Y323" i="33"/>
  <c r="Y291" i="33"/>
  <c r="Y259" i="33"/>
  <c r="Y235" i="33"/>
  <c r="Y203" i="33"/>
  <c r="Y171" i="33"/>
  <c r="Y139" i="33"/>
  <c r="Y99" i="33"/>
  <c r="Y67" i="33"/>
  <c r="Y43" i="33"/>
  <c r="Y941" i="33"/>
  <c r="H12" i="33"/>
  <c r="I12" i="33" s="1"/>
  <c r="H11" i="33"/>
  <c r="I11" i="33" s="1"/>
  <c r="I7" i="33"/>
  <c r="L186" i="36" l="1"/>
  <c r="K186" i="36"/>
  <c r="L185" i="36"/>
  <c r="F184" i="36"/>
  <c r="K185" i="36"/>
  <c r="E184" i="36"/>
  <c r="B6" i="31"/>
  <c r="I8" i="31"/>
  <c r="H8" i="31"/>
  <c r="G8" i="31"/>
  <c r="F8" i="31"/>
  <c r="E8" i="31"/>
  <c r="D8" i="31"/>
  <c r="B8" i="31"/>
  <c r="C8" i="31"/>
  <c r="I6" i="31"/>
  <c r="I9" i="31" s="1"/>
  <c r="H6" i="31"/>
  <c r="H9" i="31" s="1"/>
  <c r="G6" i="31"/>
  <c r="G9" i="31" s="1"/>
  <c r="F6" i="31"/>
  <c r="F9" i="31" s="1"/>
  <c r="E6" i="31"/>
  <c r="E9" i="31" s="1"/>
  <c r="D6" i="31"/>
  <c r="D9" i="31" s="1"/>
  <c r="C6" i="31"/>
  <c r="C9" i="31" s="1"/>
  <c r="B10" i="31" s="1"/>
  <c r="B11" i="31" s="1"/>
  <c r="G9" i="17"/>
  <c r="F9" i="17"/>
  <c r="E9" i="17"/>
  <c r="D9" i="17"/>
  <c r="C9" i="17"/>
  <c r="B9" i="17"/>
  <c r="G5" i="17"/>
  <c r="G4" i="17"/>
  <c r="G12" i="17" s="1"/>
  <c r="C8" i="17"/>
  <c r="C6" i="17" s="1"/>
  <c r="G6" i="17"/>
  <c r="B6" i="17"/>
  <c r="F3" i="17"/>
  <c r="E3" i="17"/>
  <c r="D3" i="17"/>
  <c r="C3" i="17"/>
  <c r="B3" i="17"/>
  <c r="I47" i="29"/>
  <c r="H47" i="29" s="1"/>
  <c r="E47" i="29"/>
  <c r="F47" i="29" s="1"/>
  <c r="I46" i="29"/>
  <c r="H46" i="29"/>
  <c r="E46" i="29"/>
  <c r="F46" i="29" s="1"/>
  <c r="I45" i="29"/>
  <c r="H45" i="29" s="1"/>
  <c r="E45" i="29"/>
  <c r="F45" i="29" s="1"/>
  <c r="I44" i="29"/>
  <c r="H44" i="29"/>
  <c r="E44" i="29"/>
  <c r="F44" i="29" s="1"/>
  <c r="I43" i="29"/>
  <c r="H43" i="29" s="1"/>
  <c r="E43" i="29"/>
  <c r="F43" i="29" s="1"/>
  <c r="I42" i="29"/>
  <c r="H42" i="29"/>
  <c r="E42" i="29"/>
  <c r="F42" i="29" s="1"/>
  <c r="I41" i="29"/>
  <c r="H41" i="29" s="1"/>
  <c r="E41" i="29"/>
  <c r="F41" i="29" s="1"/>
  <c r="I40" i="29"/>
  <c r="H40" i="29" s="1"/>
  <c r="E40" i="29"/>
  <c r="F40" i="29" s="1"/>
  <c r="I39" i="29"/>
  <c r="H39" i="29" s="1"/>
  <c r="E39" i="29"/>
  <c r="F39" i="29" s="1"/>
  <c r="I38" i="29"/>
  <c r="H38" i="29" s="1"/>
  <c r="E38" i="29"/>
  <c r="F38" i="29" s="1"/>
  <c r="I37" i="29"/>
  <c r="H37" i="29" s="1"/>
  <c r="E37" i="29"/>
  <c r="F37" i="29" s="1"/>
  <c r="I36" i="29"/>
  <c r="H36" i="29"/>
  <c r="E36" i="29"/>
  <c r="F36" i="29" s="1"/>
  <c r="I35" i="29"/>
  <c r="H35" i="29" s="1"/>
  <c r="E35" i="29"/>
  <c r="F35" i="29" s="1"/>
  <c r="I34" i="29"/>
  <c r="H34" i="29" s="1"/>
  <c r="E34" i="29"/>
  <c r="F34" i="29" s="1"/>
  <c r="I33" i="29"/>
  <c r="H33" i="29" s="1"/>
  <c r="E33" i="29"/>
  <c r="F33" i="29" s="1"/>
  <c r="I32" i="29"/>
  <c r="H32" i="29"/>
  <c r="E32" i="29"/>
  <c r="F32" i="29" s="1"/>
  <c r="I31" i="29"/>
  <c r="H31" i="29" s="1"/>
  <c r="E31" i="29"/>
  <c r="F31" i="29" s="1"/>
  <c r="I30" i="29"/>
  <c r="H30" i="29" s="1"/>
  <c r="E30" i="29"/>
  <c r="F30" i="29" s="1"/>
  <c r="I29" i="29"/>
  <c r="H29" i="29" s="1"/>
  <c r="E29" i="29"/>
  <c r="F29" i="29" s="1"/>
  <c r="B8" i="29"/>
  <c r="R2" i="29"/>
  <c r="Q2" i="29"/>
  <c r="P2" i="29"/>
  <c r="O2" i="29"/>
  <c r="N2" i="29"/>
  <c r="M2" i="29"/>
  <c r="L2" i="29"/>
  <c r="K2" i="29"/>
  <c r="J2" i="29"/>
  <c r="I2" i="29"/>
  <c r="H2" i="29"/>
  <c r="G2" i="29"/>
  <c r="F2" i="29"/>
  <c r="E2" i="29"/>
  <c r="D2" i="29"/>
  <c r="C2" i="29"/>
  <c r="C30" i="29" l="1"/>
  <c r="C11" i="17"/>
  <c r="C29" i="29"/>
  <c r="G3" i="17"/>
  <c r="B9" i="31"/>
  <c r="C31" i="29"/>
  <c r="C33" i="29"/>
  <c r="C35" i="29"/>
  <c r="C37" i="29"/>
  <c r="C39" i="29"/>
  <c r="C41" i="29"/>
  <c r="C43" i="29"/>
  <c r="C45" i="29"/>
  <c r="C47" i="29"/>
  <c r="B6" i="29"/>
  <c r="B2" i="29" s="1"/>
  <c r="B10" i="29"/>
  <c r="B15" i="29" s="1"/>
  <c r="B17" i="29" s="1"/>
  <c r="B20" i="29" s="1"/>
  <c r="C32" i="29"/>
  <c r="C34" i="29"/>
  <c r="C36" i="29"/>
  <c r="C38" i="29"/>
  <c r="C40" i="29"/>
  <c r="C42" i="29"/>
  <c r="C44" i="29"/>
  <c r="C46" i="29"/>
  <c r="D41" i="29"/>
  <c r="D37" i="29"/>
  <c r="D33" i="29"/>
  <c r="B23" i="29"/>
  <c r="D45" i="29" l="1"/>
  <c r="D30" i="29"/>
  <c r="D44" i="29"/>
  <c r="D29" i="29"/>
  <c r="D32" i="29"/>
  <c r="D36" i="29"/>
  <c r="D40" i="29"/>
  <c r="D46" i="29"/>
  <c r="D42" i="29"/>
  <c r="D38" i="29"/>
  <c r="D34" i="29"/>
  <c r="B22" i="29"/>
  <c r="D47" i="29"/>
  <c r="D43" i="29"/>
  <c r="D39" i="29"/>
  <c r="D35" i="29"/>
  <c r="D31" i="29"/>
  <c r="C3" i="29"/>
  <c r="E3" i="29"/>
  <c r="G3" i="29"/>
  <c r="I3" i="29"/>
  <c r="K3" i="29"/>
  <c r="M3" i="29"/>
  <c r="O3" i="29"/>
  <c r="Q3" i="29"/>
  <c r="B3" i="29"/>
  <c r="D3" i="29"/>
  <c r="F3" i="29"/>
  <c r="H3" i="29"/>
  <c r="J3" i="29"/>
  <c r="L3" i="29"/>
  <c r="N3" i="29"/>
  <c r="P3" i="29"/>
  <c r="R3" i="29"/>
  <c r="B24" i="29" l="1"/>
  <c r="C18" i="8" l="1"/>
  <c r="N14" i="8"/>
  <c r="N10" i="8"/>
  <c r="D14" i="8"/>
  <c r="D112" i="8" s="1"/>
  <c r="M18" i="8"/>
  <c r="L18" i="8"/>
  <c r="K18" i="8"/>
  <c r="J18" i="8"/>
  <c r="I18" i="8"/>
  <c r="H18" i="8"/>
  <c r="G18" i="8"/>
  <c r="F18" i="8"/>
  <c r="E18" i="8"/>
  <c r="D18" i="8"/>
  <c r="N9" i="8"/>
  <c r="N8" i="8"/>
  <c r="N7" i="8"/>
  <c r="N6" i="8" s="1"/>
  <c r="N110" i="8" s="1"/>
  <c r="M14" i="8"/>
  <c r="L14" i="8"/>
  <c r="K14" i="8"/>
  <c r="J14" i="8"/>
  <c r="I14" i="8"/>
  <c r="H14" i="8"/>
  <c r="G14" i="8"/>
  <c r="F14" i="8"/>
  <c r="E14" i="8"/>
  <c r="C14" i="8"/>
  <c r="C9" i="8"/>
  <c r="F8" i="17"/>
  <c r="F6" i="17" s="1"/>
  <c r="F11" i="17" s="1"/>
  <c r="E8" i="17"/>
  <c r="E6" i="17" s="1"/>
  <c r="D8" i="17"/>
  <c r="D6" i="17" s="1"/>
  <c r="B7" i="18"/>
  <c r="C9" i="27"/>
  <c r="C17" i="27" s="1"/>
  <c r="E9" i="8"/>
  <c r="C7" i="26"/>
  <c r="C14" i="26"/>
  <c r="C10" i="26"/>
  <c r="C5" i="26"/>
  <c r="C294" i="25"/>
  <c r="B294" i="25"/>
  <c r="C286" i="25"/>
  <c r="B286" i="25"/>
  <c r="F240" i="25"/>
  <c r="C259" i="25" s="1"/>
  <c r="E240" i="25"/>
  <c r="B259" i="25" s="1"/>
  <c r="C188" i="25"/>
  <c r="C199" i="25" s="1"/>
  <c r="B188" i="25"/>
  <c r="B199" i="25" s="1"/>
  <c r="F134" i="25"/>
  <c r="G134" i="25" s="1"/>
  <c r="D134" i="25"/>
  <c r="E134" i="25" s="1"/>
  <c r="F133" i="25"/>
  <c r="G133" i="25" s="1"/>
  <c r="D133" i="25"/>
  <c r="E133" i="25" s="1"/>
  <c r="F132" i="25"/>
  <c r="D132" i="25"/>
  <c r="C111" i="25"/>
  <c r="C112" i="25" s="1"/>
  <c r="C264" i="25" s="1"/>
  <c r="B111" i="25"/>
  <c r="B112" i="25" s="1"/>
  <c r="B264" i="25" s="1"/>
  <c r="C107" i="25"/>
  <c r="B107" i="25"/>
  <c r="C105" i="25"/>
  <c r="B105" i="25"/>
  <c r="C104" i="25"/>
  <c r="B104" i="25"/>
  <c r="C101" i="25"/>
  <c r="B101" i="25"/>
  <c r="C100" i="25"/>
  <c r="B100" i="25"/>
  <c r="C99" i="25"/>
  <c r="B99" i="25"/>
  <c r="F84" i="25"/>
  <c r="C84" i="25"/>
  <c r="F83" i="25"/>
  <c r="C83" i="25"/>
  <c r="F82" i="25"/>
  <c r="C82" i="25"/>
  <c r="F81" i="25"/>
  <c r="C81" i="25"/>
  <c r="F80" i="25"/>
  <c r="C80" i="25"/>
  <c r="F78" i="25"/>
  <c r="C78" i="25"/>
  <c r="F77" i="25"/>
  <c r="H77" i="25" s="1"/>
  <c r="C77" i="25"/>
  <c r="E77" i="25" s="1"/>
  <c r="F76" i="25"/>
  <c r="H76" i="25" s="1"/>
  <c r="C76" i="25"/>
  <c r="E76" i="25" s="1"/>
  <c r="F75" i="25"/>
  <c r="H75" i="25" s="1"/>
  <c r="C75" i="25"/>
  <c r="E75" i="25" s="1"/>
  <c r="F74" i="25"/>
  <c r="C74" i="25"/>
  <c r="F73" i="25"/>
  <c r="G73" i="25" s="1"/>
  <c r="C73" i="25"/>
  <c r="D73" i="25" s="1"/>
  <c r="F71" i="25"/>
  <c r="H71" i="25" s="1"/>
  <c r="C71" i="25"/>
  <c r="E71" i="25" s="1"/>
  <c r="F70" i="25"/>
  <c r="H70" i="25" s="1"/>
  <c r="C70" i="25"/>
  <c r="E70" i="25" s="1"/>
  <c r="F69" i="25"/>
  <c r="C69" i="25"/>
  <c r="F68" i="25"/>
  <c r="C68" i="25"/>
  <c r="F67" i="25"/>
  <c r="G67" i="25" s="1"/>
  <c r="C67" i="25"/>
  <c r="D67" i="25" s="1"/>
  <c r="F66" i="25"/>
  <c r="H66" i="25" s="1"/>
  <c r="H85" i="25" s="1"/>
  <c r="C66" i="25"/>
  <c r="E66" i="25" s="1"/>
  <c r="E85" i="25" s="1"/>
  <c r="C37" i="25"/>
  <c r="C97" i="25" s="1"/>
  <c r="B37" i="25"/>
  <c r="B97" i="25" s="1"/>
  <c r="C24" i="25"/>
  <c r="B24" i="25"/>
  <c r="H20" i="25"/>
  <c r="G20" i="25"/>
  <c r="F79" i="25" s="1"/>
  <c r="F227" i="25" s="1"/>
  <c r="F20" i="25"/>
  <c r="C79" i="25" s="1"/>
  <c r="C16" i="25"/>
  <c r="B16" i="25"/>
  <c r="H13" i="25"/>
  <c r="G13" i="25"/>
  <c r="F72" i="25" s="1"/>
  <c r="F13" i="25"/>
  <c r="C72" i="25" s="1"/>
  <c r="H6" i="25"/>
  <c r="G6" i="25"/>
  <c r="F6" i="25"/>
  <c r="C6" i="25"/>
  <c r="C291" i="25" s="1"/>
  <c r="B6" i="25"/>
  <c r="B291" i="25" s="1"/>
  <c r="C22" i="24"/>
  <c r="C12" i="24" s="1"/>
  <c r="C11" i="24"/>
  <c r="C14" i="24" s="1"/>
  <c r="C9" i="24"/>
  <c r="F8" i="24"/>
  <c r="C8" i="24"/>
  <c r="F6" i="24"/>
  <c r="D24" i="23"/>
  <c r="C24" i="23"/>
  <c r="B24" i="23"/>
  <c r="D23" i="23"/>
  <c r="C23" i="23"/>
  <c r="B23" i="23"/>
  <c r="D14" i="23"/>
  <c r="D21" i="23" s="1"/>
  <c r="C14" i="23"/>
  <c r="C21" i="23" s="1"/>
  <c r="B14" i="23"/>
  <c r="B21" i="23" s="1"/>
  <c r="D7" i="23"/>
  <c r="D27" i="23" s="1"/>
  <c r="C7" i="23"/>
  <c r="C27" i="23" s="1"/>
  <c r="B7" i="23"/>
  <c r="B27" i="23" s="1"/>
  <c r="C56" i="22"/>
  <c r="E56" i="22" s="1"/>
  <c r="C55" i="22"/>
  <c r="E55" i="22" s="1"/>
  <c r="C54" i="22"/>
  <c r="E54" i="22" s="1"/>
  <c r="C53" i="22"/>
  <c r="E53" i="22" s="1"/>
  <c r="C49" i="22"/>
  <c r="E49" i="22" s="1"/>
  <c r="C48" i="22"/>
  <c r="E48" i="22" s="1"/>
  <c r="C47" i="22"/>
  <c r="E47" i="22" s="1"/>
  <c r="C46" i="22"/>
  <c r="D46" i="22" s="1"/>
  <c r="Z28" i="22"/>
  <c r="Y28" i="22"/>
  <c r="X28" i="22"/>
  <c r="W28" i="22"/>
  <c r="V28" i="22"/>
  <c r="U28" i="22"/>
  <c r="T28" i="22"/>
  <c r="S28" i="22"/>
  <c r="R28" i="22"/>
  <c r="Q28" i="22"/>
  <c r="P28" i="22"/>
  <c r="O28" i="22"/>
  <c r="N28" i="22"/>
  <c r="M28" i="22"/>
  <c r="L28" i="22"/>
  <c r="K28" i="22"/>
  <c r="J28" i="22"/>
  <c r="I28" i="22"/>
  <c r="H28" i="22"/>
  <c r="G28" i="22"/>
  <c r="B28" i="22"/>
  <c r="A28" i="22"/>
  <c r="Z27" i="22"/>
  <c r="Y27" i="22"/>
  <c r="X27" i="22"/>
  <c r="W27" i="22"/>
  <c r="V27" i="22"/>
  <c r="U27" i="22"/>
  <c r="T27" i="22"/>
  <c r="S27" i="22"/>
  <c r="R27" i="22"/>
  <c r="Q27" i="22"/>
  <c r="P27" i="22"/>
  <c r="O27" i="22"/>
  <c r="N27" i="22"/>
  <c r="M27" i="22"/>
  <c r="L27" i="22"/>
  <c r="K27" i="22"/>
  <c r="J27" i="22"/>
  <c r="I27" i="22"/>
  <c r="H27" i="22"/>
  <c r="G27" i="22"/>
  <c r="B27" i="22"/>
  <c r="A27" i="22"/>
  <c r="Z26" i="22"/>
  <c r="Y26" i="22"/>
  <c r="X26" i="22"/>
  <c r="W26" i="22"/>
  <c r="V26" i="22"/>
  <c r="U26" i="22"/>
  <c r="T26" i="22"/>
  <c r="S26" i="22"/>
  <c r="R26" i="22"/>
  <c r="Q26" i="22"/>
  <c r="P26" i="22"/>
  <c r="O26" i="22"/>
  <c r="N26" i="22"/>
  <c r="M26" i="22"/>
  <c r="L26" i="22"/>
  <c r="K26" i="22"/>
  <c r="J26" i="22"/>
  <c r="I26" i="22"/>
  <c r="H26" i="22"/>
  <c r="G26" i="22"/>
  <c r="B26" i="22"/>
  <c r="A26" i="22"/>
  <c r="Z25" i="22"/>
  <c r="Y25" i="22"/>
  <c r="X25" i="22"/>
  <c r="W25" i="22"/>
  <c r="V25" i="22"/>
  <c r="U25" i="22"/>
  <c r="T25" i="22"/>
  <c r="S25" i="22"/>
  <c r="R25" i="22"/>
  <c r="Q25" i="22"/>
  <c r="P25" i="22"/>
  <c r="O25" i="22"/>
  <c r="N25" i="22"/>
  <c r="M25" i="22"/>
  <c r="L25" i="22"/>
  <c r="K25" i="22"/>
  <c r="J25" i="22"/>
  <c r="I25" i="22"/>
  <c r="H25" i="22"/>
  <c r="G25" i="22"/>
  <c r="B25" i="22"/>
  <c r="C25" i="22" s="1"/>
  <c r="A25" i="22"/>
  <c r="Z24" i="22"/>
  <c r="Y24" i="22"/>
  <c r="X24" i="22"/>
  <c r="W24" i="22"/>
  <c r="V24" i="22"/>
  <c r="U24" i="22"/>
  <c r="T24" i="22"/>
  <c r="S24" i="22"/>
  <c r="R24" i="22"/>
  <c r="Q24" i="22"/>
  <c r="P24" i="22"/>
  <c r="O24" i="22"/>
  <c r="N24" i="22"/>
  <c r="M24" i="22"/>
  <c r="L24" i="22"/>
  <c r="K24" i="22"/>
  <c r="J24" i="22"/>
  <c r="I24" i="22"/>
  <c r="H24" i="22"/>
  <c r="G24" i="22"/>
  <c r="Z23" i="22"/>
  <c r="Y23" i="22"/>
  <c r="X23" i="22"/>
  <c r="W23" i="22"/>
  <c r="V23" i="22"/>
  <c r="U23" i="22"/>
  <c r="T23" i="22"/>
  <c r="S23" i="22"/>
  <c r="R23" i="22"/>
  <c r="Q23" i="22"/>
  <c r="P23" i="22"/>
  <c r="O23" i="22"/>
  <c r="N23" i="22"/>
  <c r="M23" i="22"/>
  <c r="L23" i="22"/>
  <c r="K23" i="22"/>
  <c r="J23" i="22"/>
  <c r="I23" i="22"/>
  <c r="H23" i="22"/>
  <c r="G23" i="22"/>
  <c r="Z22" i="22"/>
  <c r="Y22" i="22"/>
  <c r="X22" i="22"/>
  <c r="W22" i="22"/>
  <c r="V22" i="22"/>
  <c r="U22" i="22"/>
  <c r="T22" i="22"/>
  <c r="S22" i="22"/>
  <c r="R22" i="22"/>
  <c r="Q22" i="22"/>
  <c r="P22" i="22"/>
  <c r="O22" i="22"/>
  <c r="N22" i="22"/>
  <c r="M22" i="22"/>
  <c r="L22" i="22"/>
  <c r="K22" i="22"/>
  <c r="J22" i="22"/>
  <c r="I22" i="22"/>
  <c r="H22" i="22"/>
  <c r="G22" i="22"/>
  <c r="Z21" i="22"/>
  <c r="Y21" i="22"/>
  <c r="X21" i="22"/>
  <c r="W21" i="22"/>
  <c r="V21" i="22"/>
  <c r="U21" i="22"/>
  <c r="T21" i="22"/>
  <c r="S21" i="22"/>
  <c r="R21" i="22"/>
  <c r="Q21" i="22"/>
  <c r="P21" i="22"/>
  <c r="O21" i="22"/>
  <c r="N21" i="22"/>
  <c r="M21" i="22"/>
  <c r="L21" i="22"/>
  <c r="K21" i="22"/>
  <c r="J21" i="22"/>
  <c r="I21" i="22"/>
  <c r="H21" i="22"/>
  <c r="G21" i="22"/>
  <c r="B21" i="22"/>
  <c r="A21" i="22"/>
  <c r="Z20" i="22"/>
  <c r="Y20" i="22"/>
  <c r="X20" i="22"/>
  <c r="W20" i="22"/>
  <c r="V20" i="22"/>
  <c r="U20" i="22"/>
  <c r="T20" i="22"/>
  <c r="S20" i="22"/>
  <c r="R20" i="22"/>
  <c r="Q20" i="22"/>
  <c r="P20" i="22"/>
  <c r="O20" i="22"/>
  <c r="N20" i="22"/>
  <c r="M20" i="22"/>
  <c r="L20" i="22"/>
  <c r="K20" i="22"/>
  <c r="J20" i="22"/>
  <c r="I20" i="22"/>
  <c r="H20" i="22"/>
  <c r="G20" i="22"/>
  <c r="B20" i="22"/>
  <c r="A20" i="22"/>
  <c r="Z19" i="22"/>
  <c r="Y19" i="22"/>
  <c r="X19" i="22"/>
  <c r="W19" i="22"/>
  <c r="V19" i="22"/>
  <c r="U19" i="22"/>
  <c r="T19" i="22"/>
  <c r="S19" i="22"/>
  <c r="R19" i="22"/>
  <c r="Q19" i="22"/>
  <c r="P19" i="22"/>
  <c r="O19" i="22"/>
  <c r="N19" i="22"/>
  <c r="M19" i="22"/>
  <c r="L19" i="22"/>
  <c r="K19" i="22"/>
  <c r="J19" i="22"/>
  <c r="I19" i="22"/>
  <c r="H19" i="22"/>
  <c r="G19" i="22"/>
  <c r="B19" i="22"/>
  <c r="A19" i="22"/>
  <c r="Z18" i="22"/>
  <c r="Y18" i="22"/>
  <c r="X18" i="22"/>
  <c r="W18" i="22"/>
  <c r="V18" i="22"/>
  <c r="U18" i="22"/>
  <c r="T18" i="22"/>
  <c r="S18" i="22"/>
  <c r="R18" i="22"/>
  <c r="Q18" i="22"/>
  <c r="P18" i="22"/>
  <c r="O18" i="22"/>
  <c r="N18" i="22"/>
  <c r="M18" i="22"/>
  <c r="L18" i="22"/>
  <c r="K18" i="22"/>
  <c r="J18" i="22"/>
  <c r="I18" i="22"/>
  <c r="H18" i="22"/>
  <c r="G18" i="22"/>
  <c r="B18" i="22"/>
  <c r="A18" i="22"/>
  <c r="Z17" i="22"/>
  <c r="Y17" i="22"/>
  <c r="X17" i="22"/>
  <c r="W17" i="22"/>
  <c r="V17" i="22"/>
  <c r="U17" i="22"/>
  <c r="T17" i="22"/>
  <c r="S17" i="22"/>
  <c r="R17" i="22"/>
  <c r="Q17" i="22"/>
  <c r="P17" i="22"/>
  <c r="O17" i="22"/>
  <c r="N17" i="22"/>
  <c r="M17" i="22"/>
  <c r="L17" i="22"/>
  <c r="K17" i="22"/>
  <c r="J17" i="22"/>
  <c r="I17" i="22"/>
  <c r="H17" i="22"/>
  <c r="G17" i="22"/>
  <c r="B17" i="22"/>
  <c r="C17" i="22" s="1"/>
  <c r="D17" i="22" s="1"/>
  <c r="A17" i="22"/>
  <c r="P183" i="21"/>
  <c r="P182" i="21"/>
  <c r="D170" i="21"/>
  <c r="K169" i="21"/>
  <c r="J169" i="21"/>
  <c r="I169" i="21"/>
  <c r="D169" i="21"/>
  <c r="E148" i="21"/>
  <c r="D148" i="21"/>
  <c r="C145" i="21"/>
  <c r="C144" i="21"/>
  <c r="C143" i="21" s="1"/>
  <c r="E134" i="21"/>
  <c r="D134" i="21"/>
  <c r="C134" i="21"/>
  <c r="E132" i="21"/>
  <c r="D132" i="21"/>
  <c r="C132" i="21"/>
  <c r="E130" i="21"/>
  <c r="D130" i="21"/>
  <c r="C130" i="21"/>
  <c r="I129" i="21"/>
  <c r="D188" i="21" s="1"/>
  <c r="E129" i="21"/>
  <c r="D129" i="21"/>
  <c r="C129" i="21"/>
  <c r="I128" i="21"/>
  <c r="I126" i="21"/>
  <c r="C125" i="21"/>
  <c r="C124" i="21" s="1"/>
  <c r="C160" i="21" s="1"/>
  <c r="E110" i="21"/>
  <c r="D110" i="21"/>
  <c r="C88" i="21"/>
  <c r="C155" i="21" s="1"/>
  <c r="E78" i="21"/>
  <c r="D78" i="21"/>
  <c r="E77" i="21"/>
  <c r="D77" i="21"/>
  <c r="E75" i="21"/>
  <c r="D75" i="21"/>
  <c r="E74" i="21"/>
  <c r="D74" i="21"/>
  <c r="E73" i="21"/>
  <c r="E72" i="21" s="1"/>
  <c r="E111" i="21" s="1"/>
  <c r="D73" i="21"/>
  <c r="D72" i="21" s="1"/>
  <c r="D111" i="21" s="1"/>
  <c r="F71" i="21"/>
  <c r="C70" i="21"/>
  <c r="C69" i="21"/>
  <c r="C68" i="21"/>
  <c r="C67" i="21"/>
  <c r="E66" i="21"/>
  <c r="D66" i="21"/>
  <c r="E65" i="21"/>
  <c r="D65" i="21"/>
  <c r="C55" i="21"/>
  <c r="D54" i="21"/>
  <c r="D114" i="21" s="1"/>
  <c r="D147" i="21" s="1"/>
  <c r="C54" i="21"/>
  <c r="E42" i="21"/>
  <c r="E127" i="21" s="1"/>
  <c r="D42" i="21"/>
  <c r="D127" i="21" s="1"/>
  <c r="E41" i="21"/>
  <c r="E126" i="21" s="1"/>
  <c r="D41" i="21"/>
  <c r="D126" i="21" s="1"/>
  <c r="D25" i="21"/>
  <c r="E40" i="21" s="1"/>
  <c r="E43" i="21" s="1"/>
  <c r="K127" i="21" s="1"/>
  <c r="K126" i="21" s="1"/>
  <c r="C25" i="21"/>
  <c r="D40" i="21" s="1"/>
  <c r="D43" i="21" s="1"/>
  <c r="J127" i="21" s="1"/>
  <c r="J126" i="21" s="1"/>
  <c r="F14" i="21"/>
  <c r="F13" i="21"/>
  <c r="F67" i="21" s="1"/>
  <c r="D12" i="21"/>
  <c r="E82" i="21" s="1"/>
  <c r="D11" i="21"/>
  <c r="E81" i="21" s="1"/>
  <c r="D10" i="21"/>
  <c r="E80" i="21" s="1"/>
  <c r="M91" i="8"/>
  <c r="D91" i="8"/>
  <c r="E91" i="8"/>
  <c r="F91" i="8"/>
  <c r="G91" i="8"/>
  <c r="H91" i="8"/>
  <c r="I91" i="8"/>
  <c r="J91" i="8"/>
  <c r="K91" i="8"/>
  <c r="L91" i="8"/>
  <c r="C91" i="8"/>
  <c r="D9" i="8"/>
  <c r="D6" i="8" s="1"/>
  <c r="E6" i="8"/>
  <c r="F9" i="8"/>
  <c r="F6" i="8" s="1"/>
  <c r="G9" i="8"/>
  <c r="G6" i="8" s="1"/>
  <c r="H9" i="8"/>
  <c r="H6" i="8" s="1"/>
  <c r="H110" i="8" s="1"/>
  <c r="I9" i="8"/>
  <c r="I6" i="8" s="1"/>
  <c r="J9" i="8"/>
  <c r="J6" i="8" s="1"/>
  <c r="K9" i="8"/>
  <c r="K6" i="8" s="1"/>
  <c r="L9" i="8"/>
  <c r="L6" i="8" s="1"/>
  <c r="L110" i="8" s="1"/>
  <c r="P14" i="8"/>
  <c r="P15" i="8" s="1"/>
  <c r="P16" i="8" s="1"/>
  <c r="P17" i="8" s="1"/>
  <c r="P18" i="8" s="1"/>
  <c r="P19" i="8" s="1"/>
  <c r="P20" i="8" s="1"/>
  <c r="P21" i="8" s="1"/>
  <c r="C89" i="8"/>
  <c r="B16" i="17"/>
  <c r="E12" i="18"/>
  <c r="C17" i="17" s="1"/>
  <c r="E13" i="18"/>
  <c r="D17" i="17" s="1"/>
  <c r="E14" i="18"/>
  <c r="E17" i="17" s="1"/>
  <c r="D10" i="8"/>
  <c r="D111" i="8" s="1"/>
  <c r="E10" i="8"/>
  <c r="F10" i="8"/>
  <c r="F111" i="8" s="1"/>
  <c r="G10" i="8"/>
  <c r="G111" i="8" s="1"/>
  <c r="H10" i="8"/>
  <c r="I10" i="8"/>
  <c r="J10" i="8"/>
  <c r="J111" i="8" s="1"/>
  <c r="K10" i="8"/>
  <c r="K111" i="8" s="1"/>
  <c r="L10" i="8"/>
  <c r="M6" i="8"/>
  <c r="M110" i="8" s="1"/>
  <c r="M10" i="8"/>
  <c r="M111" i="8" s="1"/>
  <c r="C6" i="8"/>
  <c r="C10" i="8"/>
  <c r="C111" i="8" s="1"/>
  <c r="C123" i="8" s="1"/>
  <c r="D109" i="8"/>
  <c r="D3" i="8"/>
  <c r="D89" i="8" s="1"/>
  <c r="B11" i="18"/>
  <c r="D12" i="18" s="1"/>
  <c r="G11" i="17"/>
  <c r="E11" i="17"/>
  <c r="D11" i="17"/>
  <c r="B11" i="17"/>
  <c r="B13" i="17" s="1"/>
  <c r="B15" i="17" s="1"/>
  <c r="C112" i="8"/>
  <c r="C124" i="8" s="1"/>
  <c r="F109" i="8"/>
  <c r="J109" i="8"/>
  <c r="C109" i="8"/>
  <c r="C121" i="8" s="1"/>
  <c r="N111" i="8"/>
  <c r="N112" i="8"/>
  <c r="K112" i="8"/>
  <c r="I112" i="8"/>
  <c r="I109" i="8"/>
  <c r="E112" i="8"/>
  <c r="E109" i="8"/>
  <c r="M112" i="8"/>
  <c r="M109" i="8"/>
  <c r="G112" i="8"/>
  <c r="G109" i="8"/>
  <c r="J112" i="8"/>
  <c r="F112" i="8"/>
  <c r="L112" i="8"/>
  <c r="H109" i="8"/>
  <c r="K109" i="8"/>
  <c r="L109" i="8"/>
  <c r="E111" i="8"/>
  <c r="H111" i="8"/>
  <c r="I111" i="8"/>
  <c r="L111" i="8"/>
  <c r="N138" i="8"/>
  <c r="D76" i="21" l="1"/>
  <c r="D112" i="21" s="1"/>
  <c r="E76" i="21"/>
  <c r="E112" i="21" s="1"/>
  <c r="C15" i="26"/>
  <c r="B19" i="17"/>
  <c r="C66" i="21"/>
  <c r="I131" i="21" s="1"/>
  <c r="D121" i="8"/>
  <c r="E121" i="8" s="1"/>
  <c r="C10" i="24"/>
  <c r="B108" i="25"/>
  <c r="D85" i="25"/>
  <c r="B295" i="25"/>
  <c r="E176" i="21"/>
  <c r="C108" i="25"/>
  <c r="G85" i="25"/>
  <c r="C295" i="25"/>
  <c r="C293" i="25" s="1"/>
  <c r="C11" i="26"/>
  <c r="C18" i="26" s="1"/>
  <c r="C21" i="26" s="1"/>
  <c r="C23" i="26" s="1"/>
  <c r="C25" i="26" s="1"/>
  <c r="K15" i="8"/>
  <c r="I15" i="8"/>
  <c r="G15" i="8"/>
  <c r="E15" i="8"/>
  <c r="E54" i="21"/>
  <c r="D89" i="21" s="1"/>
  <c r="D156" i="21" s="1"/>
  <c r="D154" i="21" s="1"/>
  <c r="C128" i="21"/>
  <c r="C149" i="21" s="1"/>
  <c r="C148" i="21" s="1"/>
  <c r="D291" i="25"/>
  <c r="F26" i="25"/>
  <c r="F85" i="25"/>
  <c r="D90" i="25" s="1"/>
  <c r="C263" i="25" s="1"/>
  <c r="C292" i="25"/>
  <c r="D123" i="8"/>
  <c r="E123" i="8" s="1"/>
  <c r="F123" i="8" s="1"/>
  <c r="G123" i="8" s="1"/>
  <c r="H123" i="8" s="1"/>
  <c r="I123" i="8" s="1"/>
  <c r="J123" i="8" s="1"/>
  <c r="K123" i="8" s="1"/>
  <c r="L123" i="8" s="1"/>
  <c r="M123" i="8" s="1"/>
  <c r="N123" i="8" s="1"/>
  <c r="D15" i="8"/>
  <c r="D16" i="8" s="1"/>
  <c r="D17" i="8" s="1"/>
  <c r="D19" i="8" s="1"/>
  <c r="D110" i="8"/>
  <c r="L15" i="8"/>
  <c r="B54" i="21"/>
  <c r="J129" i="21" s="1"/>
  <c r="D47" i="22"/>
  <c r="D48" i="22" s="1"/>
  <c r="D49" i="22" s="1"/>
  <c r="B292" i="25"/>
  <c r="D286" i="25"/>
  <c r="D294" i="25"/>
  <c r="E110" i="8"/>
  <c r="E3" i="8"/>
  <c r="E89" i="8" s="1"/>
  <c r="C15" i="8"/>
  <c r="M15" i="8"/>
  <c r="M16" i="8" s="1"/>
  <c r="M17" i="8" s="1"/>
  <c r="J15" i="8"/>
  <c r="J16" i="8" s="1"/>
  <c r="F15" i="8"/>
  <c r="F12" i="17"/>
  <c r="F13" i="17" s="1"/>
  <c r="F15" i="17" s="1"/>
  <c r="F19" i="17" s="1"/>
  <c r="E12" i="17"/>
  <c r="E13" i="17" s="1"/>
  <c r="E15" i="17" s="1"/>
  <c r="C12" i="17"/>
  <c r="C13" i="17" s="1"/>
  <c r="C15" i="17" s="1"/>
  <c r="B28" i="17" s="1"/>
  <c r="G13" i="17"/>
  <c r="G15" i="17" s="1"/>
  <c r="G19" i="17" s="1"/>
  <c r="D12" i="17"/>
  <c r="D13" i="17" s="1"/>
  <c r="D15" i="17" s="1"/>
  <c r="D178" i="21"/>
  <c r="J182" i="21" s="1"/>
  <c r="N109" i="8"/>
  <c r="F16" i="8"/>
  <c r="F17" i="8" s="1"/>
  <c r="F19" i="8" s="1"/>
  <c r="L16" i="8"/>
  <c r="L17" i="8" s="1"/>
  <c r="L19" i="8" s="1"/>
  <c r="K16" i="8"/>
  <c r="K17" i="8" s="1"/>
  <c r="K19" i="8" s="1"/>
  <c r="I16" i="8"/>
  <c r="I17" i="8" s="1"/>
  <c r="I19" i="8" s="1"/>
  <c r="G16" i="8"/>
  <c r="G17" i="8" s="1"/>
  <c r="G19" i="8" s="1"/>
  <c r="H15" i="8"/>
  <c r="E16" i="8"/>
  <c r="E17" i="8" s="1"/>
  <c r="E19" i="8" s="1"/>
  <c r="N15" i="8"/>
  <c r="N16" i="8" s="1"/>
  <c r="N113" i="8" s="1"/>
  <c r="C16" i="8"/>
  <c r="C113" i="8" s="1"/>
  <c r="C125" i="8" s="1"/>
  <c r="F3" i="8"/>
  <c r="F121" i="8"/>
  <c r="G121" i="8" s="1"/>
  <c r="H121" i="8" s="1"/>
  <c r="I121" i="8" s="1"/>
  <c r="J121" i="8" s="1"/>
  <c r="K121" i="8" s="1"/>
  <c r="L121" i="8" s="1"/>
  <c r="M121" i="8" s="1"/>
  <c r="N121" i="8" s="1"/>
  <c r="D124" i="8"/>
  <c r="E124" i="8" s="1"/>
  <c r="F124" i="8" s="1"/>
  <c r="G124" i="8" s="1"/>
  <c r="D113" i="8"/>
  <c r="C110" i="8"/>
  <c r="C122" i="8" s="1"/>
  <c r="D122" i="8" s="1"/>
  <c r="E122" i="8" s="1"/>
  <c r="N114" i="8"/>
  <c r="N117" i="8" s="1"/>
  <c r="C18" i="17"/>
  <c r="C12" i="18"/>
  <c r="B12" i="18" s="1"/>
  <c r="J110" i="8"/>
  <c r="H112" i="8"/>
  <c r="I110" i="8"/>
  <c r="K110" i="8"/>
  <c r="G110" i="8"/>
  <c r="F110" i="8"/>
  <c r="C19" i="26"/>
  <c r="C20" i="26" s="1"/>
  <c r="E79" i="21"/>
  <c r="D25" i="22"/>
  <c r="C26" i="22"/>
  <c r="C13" i="24"/>
  <c r="E227" i="25"/>
  <c r="C85" i="25"/>
  <c r="C90" i="25" s="1"/>
  <c r="B263" i="25" s="1"/>
  <c r="D135" i="25"/>
  <c r="B124" i="25"/>
  <c r="F135" i="25"/>
  <c r="C124" i="25"/>
  <c r="C287" i="25"/>
  <c r="C288" i="25" s="1"/>
  <c r="C272" i="25"/>
  <c r="E83" i="21"/>
  <c r="E84" i="21" s="1"/>
  <c r="E188" i="21"/>
  <c r="J128" i="21"/>
  <c r="D146" i="21" s="1"/>
  <c r="K131" i="21"/>
  <c r="J131" i="21"/>
  <c r="I130" i="21"/>
  <c r="C256" i="25"/>
  <c r="D295" i="25"/>
  <c r="B293" i="25"/>
  <c r="D293" i="25" s="1"/>
  <c r="B287" i="25"/>
  <c r="B272" i="25"/>
  <c r="E57" i="22"/>
  <c r="C61" i="22" s="1"/>
  <c r="C62" i="22" s="1"/>
  <c r="C63" i="22" s="1"/>
  <c r="C64" i="22" s="1"/>
  <c r="D292" i="25"/>
  <c r="E10" i="21"/>
  <c r="F10" i="21" s="1"/>
  <c r="F68" i="21" s="1"/>
  <c r="E12" i="21"/>
  <c r="F12" i="21" s="1"/>
  <c r="F70" i="21" s="1"/>
  <c r="D44" i="21"/>
  <c r="D45" i="21" s="1"/>
  <c r="D80" i="21"/>
  <c r="D81" i="21"/>
  <c r="D133" i="21" s="1"/>
  <c r="D82" i="21"/>
  <c r="D135" i="21" s="1"/>
  <c r="D90" i="21"/>
  <c r="C136" i="21"/>
  <c r="F176" i="21"/>
  <c r="C18" i="22"/>
  <c r="E46" i="22"/>
  <c r="E50" i="22" s="1"/>
  <c r="B61" i="22" s="1"/>
  <c r="B62" i="22" s="1"/>
  <c r="B63" i="22" s="1"/>
  <c r="B64" i="22" s="1"/>
  <c r="D53" i="22"/>
  <c r="D54" i="22" s="1"/>
  <c r="D55" i="22" s="1"/>
  <c r="D56" i="22" s="1"/>
  <c r="C25" i="23"/>
  <c r="C26" i="23" s="1"/>
  <c r="B28" i="25"/>
  <c r="B258" i="25" s="1"/>
  <c r="B290" i="25" s="1"/>
  <c r="B289" i="25" s="1"/>
  <c r="B48" i="25"/>
  <c r="B51" i="25" s="1"/>
  <c r="B53" i="25" s="1"/>
  <c r="B55" i="25" s="1"/>
  <c r="E11" i="21"/>
  <c r="F11" i="21" s="1"/>
  <c r="F69" i="21" s="1"/>
  <c r="E44" i="21"/>
  <c r="B55" i="21"/>
  <c r="K129" i="21" s="1"/>
  <c r="D55" i="21"/>
  <c r="E55" i="21" s="1"/>
  <c r="E89" i="21" s="1"/>
  <c r="E156" i="21" s="1"/>
  <c r="C87" i="21"/>
  <c r="D171" i="21"/>
  <c r="D179" i="21" s="1"/>
  <c r="B25" i="23"/>
  <c r="B26" i="23" s="1"/>
  <c r="D25" i="23"/>
  <c r="D26" i="23" s="1"/>
  <c r="C28" i="25"/>
  <c r="C258" i="25" s="1"/>
  <c r="C290" i="25" s="1"/>
  <c r="C289" i="25" s="1"/>
  <c r="C48" i="25"/>
  <c r="C51" i="25" s="1"/>
  <c r="C53" i="25" s="1"/>
  <c r="C55" i="25" s="1"/>
  <c r="L113" i="8" l="1"/>
  <c r="I113" i="8"/>
  <c r="F113" i="8"/>
  <c r="J17" i="8"/>
  <c r="J19" i="8" s="1"/>
  <c r="J113" i="8"/>
  <c r="F66" i="21"/>
  <c r="M113" i="8"/>
  <c r="E45" i="21"/>
  <c r="E86" i="21" s="1"/>
  <c r="G113" i="8"/>
  <c r="K113" i="8"/>
  <c r="D13" i="18"/>
  <c r="C19" i="17"/>
  <c r="N17" i="8"/>
  <c r="M19" i="8" s="1"/>
  <c r="M114" i="8" s="1"/>
  <c r="M117" i="8" s="1"/>
  <c r="H16" i="8"/>
  <c r="H113" i="8" s="1"/>
  <c r="E113" i="8"/>
  <c r="F122" i="8"/>
  <c r="G122" i="8" s="1"/>
  <c r="H122" i="8" s="1"/>
  <c r="I122" i="8" s="1"/>
  <c r="J122" i="8" s="1"/>
  <c r="K122" i="8" s="1"/>
  <c r="L122" i="8" s="1"/>
  <c r="M122" i="8" s="1"/>
  <c r="N122" i="8" s="1"/>
  <c r="D125" i="8"/>
  <c r="C17" i="8"/>
  <c r="C19" i="8" s="1"/>
  <c r="C20" i="8" s="1"/>
  <c r="F89" i="8"/>
  <c r="G3" i="8"/>
  <c r="H124" i="8"/>
  <c r="I124" i="8" s="1"/>
  <c r="J124" i="8" s="1"/>
  <c r="K124" i="8" s="1"/>
  <c r="L124" i="8" s="1"/>
  <c r="M124" i="8" s="1"/>
  <c r="N124" i="8" s="1"/>
  <c r="E114" i="8"/>
  <c r="G114" i="8"/>
  <c r="G117" i="8" s="1"/>
  <c r="I114" i="8"/>
  <c r="I117" i="8" s="1"/>
  <c r="K114" i="8"/>
  <c r="K117" i="8" s="1"/>
  <c r="J114" i="8"/>
  <c r="J117" i="8" s="1"/>
  <c r="L114" i="8"/>
  <c r="L117" i="8" s="1"/>
  <c r="D114" i="8"/>
  <c r="D117" i="8" s="1"/>
  <c r="C115" i="8"/>
  <c r="D20" i="8"/>
  <c r="C90" i="8"/>
  <c r="C92" i="8" s="1"/>
  <c r="F114" i="8"/>
  <c r="E117" i="8"/>
  <c r="B288" i="25"/>
  <c r="D287" i="25"/>
  <c r="C15" i="24"/>
  <c r="F7" i="24"/>
  <c r="F9" i="24" s="1"/>
  <c r="E113" i="21"/>
  <c r="E85" i="21"/>
  <c r="E87" i="21" s="1"/>
  <c r="E145" i="21"/>
  <c r="E133" i="21"/>
  <c r="B270" i="25"/>
  <c r="C271" i="25"/>
  <c r="C57" i="25"/>
  <c r="C59" i="25" s="1"/>
  <c r="J183" i="21"/>
  <c r="D183" i="21"/>
  <c r="E114" i="21"/>
  <c r="E147" i="21" s="1"/>
  <c r="E90" i="21"/>
  <c r="B57" i="25"/>
  <c r="B59" i="25" s="1"/>
  <c r="D131" i="21"/>
  <c r="D79" i="21"/>
  <c r="C91" i="21"/>
  <c r="F188" i="21"/>
  <c r="K128" i="21"/>
  <c r="D18" i="22"/>
  <c r="C19" i="22"/>
  <c r="D86" i="21"/>
  <c r="E170" i="21" s="1"/>
  <c r="F45" i="21"/>
  <c r="F86" i="21" s="1"/>
  <c r="F87" i="21" s="1"/>
  <c r="F91" i="21" s="1"/>
  <c r="D189" i="21"/>
  <c r="D180" i="21"/>
  <c r="J184" i="21" s="1"/>
  <c r="C157" i="21"/>
  <c r="C154" i="21" s="1"/>
  <c r="C161" i="21" s="1"/>
  <c r="F241" i="25"/>
  <c r="F242" i="25" s="1"/>
  <c r="C269" i="25" s="1"/>
  <c r="F228" i="25"/>
  <c r="C141" i="25"/>
  <c r="F136" i="25"/>
  <c r="F229" i="25" s="1"/>
  <c r="C260" i="25" s="1"/>
  <c r="E241" i="25"/>
  <c r="E242" i="25" s="1"/>
  <c r="B269" i="25" s="1"/>
  <c r="E228" i="25"/>
  <c r="B257" i="25" s="1"/>
  <c r="B141" i="25"/>
  <c r="D136" i="25"/>
  <c r="E229" i="25" s="1"/>
  <c r="B260" i="25" s="1"/>
  <c r="B256" i="25"/>
  <c r="B271" i="25" s="1"/>
  <c r="B273" i="25" s="1"/>
  <c r="E230" i="25"/>
  <c r="B268" i="25" s="1"/>
  <c r="B266" i="25" s="1"/>
  <c r="D26" i="22"/>
  <c r="C27" i="22"/>
  <c r="D289" i="25"/>
  <c r="D290" i="25"/>
  <c r="F170" i="21"/>
  <c r="I136" i="21"/>
  <c r="E135" i="21"/>
  <c r="C270" i="25"/>
  <c r="C285" i="25"/>
  <c r="E125" i="8" l="1"/>
  <c r="F125" i="8" s="1"/>
  <c r="G125" i="8" s="1"/>
  <c r="H125" i="8" s="1"/>
  <c r="I125" i="8" s="1"/>
  <c r="J125" i="8" s="1"/>
  <c r="K125" i="8" s="1"/>
  <c r="L125" i="8" s="1"/>
  <c r="M125" i="8" s="1"/>
  <c r="N125" i="8" s="1"/>
  <c r="C273" i="25"/>
  <c r="E91" i="21"/>
  <c r="C114" i="8"/>
  <c r="C117" i="8" s="1"/>
  <c r="H17" i="8"/>
  <c r="H19" i="8" s="1"/>
  <c r="Q6" i="8" s="1"/>
  <c r="C126" i="8"/>
  <c r="G89" i="8"/>
  <c r="H3" i="8"/>
  <c r="D126" i="8"/>
  <c r="E126" i="8" s="1"/>
  <c r="F126" i="8" s="1"/>
  <c r="D90" i="8"/>
  <c r="D92" i="8" s="1"/>
  <c r="D115" i="8"/>
  <c r="E20" i="8"/>
  <c r="C13" i="18"/>
  <c r="B13" i="18" s="1"/>
  <c r="D14" i="18" s="1"/>
  <c r="D18" i="17"/>
  <c r="D19" i="17" s="1"/>
  <c r="F117" i="8"/>
  <c r="D27" i="22"/>
  <c r="C28" i="22"/>
  <c r="D28" i="22" s="1"/>
  <c r="C257" i="25"/>
  <c r="F230" i="25"/>
  <c r="C268" i="25" s="1"/>
  <c r="C266" i="25" s="1"/>
  <c r="D191" i="21"/>
  <c r="I171" i="21" s="1"/>
  <c r="D190" i="21"/>
  <c r="I170" i="21" s="1"/>
  <c r="E174" i="21"/>
  <c r="Q183" i="21" s="1"/>
  <c r="E186" i="21"/>
  <c r="D128" i="21"/>
  <c r="E131" i="21"/>
  <c r="E128" i="21" s="1"/>
  <c r="F186" i="21"/>
  <c r="F174" i="21"/>
  <c r="R183" i="21" s="1"/>
  <c r="E243" i="25"/>
  <c r="B262" i="25" s="1"/>
  <c r="B267" i="25" s="1"/>
  <c r="E231" i="25"/>
  <c r="B261" i="25" s="1"/>
  <c r="B265" i="25" s="1"/>
  <c r="F243" i="25"/>
  <c r="C262" i="25" s="1"/>
  <c r="C267" i="25" s="1"/>
  <c r="F231" i="25"/>
  <c r="C261" i="25" s="1"/>
  <c r="C265" i="25" s="1"/>
  <c r="D19" i="22"/>
  <c r="C20" i="22"/>
  <c r="E146" i="21"/>
  <c r="D145" i="21"/>
  <c r="D113" i="21"/>
  <c r="D85" i="21"/>
  <c r="D83" i="21"/>
  <c r="F169" i="21"/>
  <c r="E115" i="21"/>
  <c r="D288" i="25"/>
  <c r="B285" i="25"/>
  <c r="D285" i="25" s="1"/>
  <c r="F27" i="24"/>
  <c r="F20" i="24"/>
  <c r="F21" i="24" s="1"/>
  <c r="F13" i="24"/>
  <c r="H114" i="8" l="1"/>
  <c r="H117" i="8" s="1"/>
  <c r="Q8" i="8"/>
  <c r="P24" i="8" s="1"/>
  <c r="H89" i="8"/>
  <c r="I3" i="8"/>
  <c r="G126" i="8"/>
  <c r="H126" i="8" s="1"/>
  <c r="I126" i="8" s="1"/>
  <c r="J126" i="8" s="1"/>
  <c r="K126" i="8" s="1"/>
  <c r="L126" i="8" s="1"/>
  <c r="M126" i="8" s="1"/>
  <c r="N126" i="8" s="1"/>
  <c r="E115" i="8"/>
  <c r="F20" i="8"/>
  <c r="E90" i="8"/>
  <c r="E92" i="8" s="1"/>
  <c r="F171" i="21"/>
  <c r="F173" i="21"/>
  <c r="R182" i="21" s="1"/>
  <c r="F14" i="24"/>
  <c r="F15" i="24" s="1"/>
  <c r="E116" i="21"/>
  <c r="E117" i="21" s="1"/>
  <c r="D84" i="21"/>
  <c r="D87" i="21" s="1"/>
  <c r="D185" i="21" s="1"/>
  <c r="D115" i="21"/>
  <c r="E169" i="21"/>
  <c r="D20" i="22"/>
  <c r="C21" i="22"/>
  <c r="D21" i="22" s="1"/>
  <c r="I89" i="8" l="1"/>
  <c r="J3" i="8"/>
  <c r="C143" i="8"/>
  <c r="G20" i="8"/>
  <c r="F115" i="8"/>
  <c r="F90" i="8"/>
  <c r="F92" i="8" s="1"/>
  <c r="E18" i="17"/>
  <c r="E19" i="17" s="1"/>
  <c r="B29" i="17" s="1"/>
  <c r="C14" i="18"/>
  <c r="B14" i="18" s="1"/>
  <c r="E144" i="21"/>
  <c r="E143" i="21" s="1"/>
  <c r="F28" i="24"/>
  <c r="F29" i="24" s="1"/>
  <c r="F16" i="24"/>
  <c r="E173" i="21"/>
  <c r="Q182" i="21" s="1"/>
  <c r="E171" i="21"/>
  <c r="D91" i="21"/>
  <c r="F175" i="21"/>
  <c r="D116" i="21"/>
  <c r="D117" i="21" s="1"/>
  <c r="F22" i="24"/>
  <c r="F23" i="24" s="1"/>
  <c r="J89" i="8" l="1"/>
  <c r="K3" i="8"/>
  <c r="G115" i="8"/>
  <c r="G90" i="8"/>
  <c r="G92" i="8" s="1"/>
  <c r="H20" i="8"/>
  <c r="J132" i="21"/>
  <c r="D144" i="21"/>
  <c r="D143" i="21" s="1"/>
  <c r="D161" i="21" s="1"/>
  <c r="E175" i="21"/>
  <c r="K89" i="8" l="1"/>
  <c r="L3" i="8"/>
  <c r="H90" i="8"/>
  <c r="H92" i="8" s="1"/>
  <c r="H115" i="8"/>
  <c r="I20" i="8"/>
  <c r="E159" i="21"/>
  <c r="E154" i="21" s="1"/>
  <c r="E161" i="21" s="1"/>
  <c r="J130" i="21"/>
  <c r="K132" i="21"/>
  <c r="K130" i="21" s="1"/>
  <c r="L89" i="8" l="1"/>
  <c r="M3" i="8"/>
  <c r="Q24" i="8" s="1"/>
  <c r="I115" i="8"/>
  <c r="I90" i="8"/>
  <c r="I92" i="8" s="1"/>
  <c r="J20" i="8"/>
  <c r="F189" i="21"/>
  <c r="K136" i="21"/>
  <c r="E125" i="21" s="1"/>
  <c r="F180" i="21"/>
  <c r="E189" i="21"/>
  <c r="J136" i="21"/>
  <c r="D125" i="21" s="1"/>
  <c r="E180" i="21"/>
  <c r="M89" i="8" l="1"/>
  <c r="Q20" i="8"/>
  <c r="Q13" i="8"/>
  <c r="Q18" i="8"/>
  <c r="Q21" i="8"/>
  <c r="Q7" i="8"/>
  <c r="Q16" i="8"/>
  <c r="Q19" i="8"/>
  <c r="Q14" i="8"/>
  <c r="Q17" i="8"/>
  <c r="Q15" i="8"/>
  <c r="K20" i="8"/>
  <c r="J115" i="8"/>
  <c r="J90" i="8"/>
  <c r="J92" i="8" s="1"/>
  <c r="K184" i="21"/>
  <c r="E191" i="21"/>
  <c r="J171" i="21" s="1"/>
  <c r="E190" i="21"/>
  <c r="J170" i="21" s="1"/>
  <c r="E160" i="21"/>
  <c r="E124" i="21"/>
  <c r="D124" i="21"/>
  <c r="E179" i="21" s="1"/>
  <c r="D160" i="21"/>
  <c r="L184" i="21"/>
  <c r="F191" i="21"/>
  <c r="K171" i="21" s="1"/>
  <c r="F190" i="21"/>
  <c r="K170" i="21" s="1"/>
  <c r="K115" i="8" l="1"/>
  <c r="K90" i="8"/>
  <c r="K92" i="8" s="1"/>
  <c r="L20" i="8"/>
  <c r="E136" i="21"/>
  <c r="F178" i="21"/>
  <c r="F179" i="21"/>
  <c r="D136" i="21"/>
  <c r="E178" i="21"/>
  <c r="M20" i="8" l="1"/>
  <c r="Q9" i="8" s="1"/>
  <c r="L115" i="8"/>
  <c r="L90" i="8"/>
  <c r="E183" i="21"/>
  <c r="K183" i="21"/>
  <c r="L182" i="21"/>
  <c r="F181" i="21"/>
  <c r="K182" i="21"/>
  <c r="E181" i="21"/>
  <c r="L183" i="21"/>
  <c r="F183" i="21"/>
  <c r="L92" i="8" l="1"/>
  <c r="N115" i="8"/>
  <c r="M90" i="8"/>
  <c r="M92" i="8" s="1"/>
  <c r="M115" i="8"/>
  <c r="D184" i="21"/>
</calcChain>
</file>

<file path=xl/comments1.xml><?xml version="1.0" encoding="utf-8"?>
<comments xmlns="http://schemas.openxmlformats.org/spreadsheetml/2006/main">
  <authors>
    <author>USP</author>
  </authors>
  <commentList>
    <comment ref="B15" authorId="0" shapeId="0">
      <text>
        <r>
          <rPr>
            <b/>
            <sz val="9"/>
            <color indexed="81"/>
            <rFont val="Segoe UI"/>
            <family val="2"/>
          </rPr>
          <t>Alex:</t>
        </r>
        <r>
          <rPr>
            <sz val="9"/>
            <color indexed="81"/>
            <rFont val="Segoe UI"/>
            <family val="2"/>
          </rPr>
          <t xml:space="preserve">
y=(0-$LI)(LS-LI)/($LS-$LI)+LI
Onde:
LS-limite superior
LI-limite inferior
$LI - FC acumulado do limite inferior
$LS - FC acumulado do limite superior</t>
        </r>
      </text>
    </comment>
  </commentList>
</comments>
</file>

<file path=xl/comments2.xml><?xml version="1.0" encoding="utf-8"?>
<comments xmlns="http://schemas.openxmlformats.org/spreadsheetml/2006/main">
  <authors>
    <author>Alex Alves</author>
  </authors>
  <commentList>
    <comment ref="C18" authorId="0" shapeId="0">
      <text>
        <r>
          <rPr>
            <b/>
            <sz val="9"/>
            <color indexed="81"/>
            <rFont val="Tahoma"/>
            <family val="2"/>
          </rPr>
          <t>Alex Alves:</t>
        </r>
        <r>
          <rPr>
            <sz val="9"/>
            <color indexed="81"/>
            <rFont val="Tahoma"/>
            <family val="2"/>
          </rPr>
          <t xml:space="preserve">
=&gt; {Custo do capital para risco do negócio + (Custo do capital para risco do negocio - Custo da divida antes dos impostos) x (1- impostos) x (Divida/Capital proprio)</t>
        </r>
      </text>
    </comment>
  </commentList>
</comments>
</file>

<file path=xl/comments3.xml><?xml version="1.0" encoding="utf-8"?>
<comments xmlns="http://schemas.openxmlformats.org/spreadsheetml/2006/main">
  <authors>
    <author>Alex Alves</author>
  </authors>
  <commentList>
    <comment ref="D41" authorId="0" shapeId="0">
      <text>
        <r>
          <rPr>
            <b/>
            <sz val="9"/>
            <color indexed="81"/>
            <rFont val="Tahoma"/>
            <family val="2"/>
          </rPr>
          <t>Alex Alves:</t>
        </r>
        <r>
          <rPr>
            <sz val="9"/>
            <color indexed="81"/>
            <rFont val="Tahoma"/>
            <family val="2"/>
          </rPr>
          <t xml:space="preserve">
Conta a débito, por isso o sinal negativo</t>
        </r>
      </text>
    </comment>
    <comment ref="E41" authorId="0" shapeId="0">
      <text>
        <r>
          <rPr>
            <b/>
            <sz val="9"/>
            <color indexed="81"/>
            <rFont val="Tahoma"/>
            <family val="2"/>
          </rPr>
          <t>Alex Alves:</t>
        </r>
        <r>
          <rPr>
            <sz val="9"/>
            <color indexed="81"/>
            <rFont val="Tahoma"/>
            <family val="2"/>
          </rPr>
          <t xml:space="preserve">
Conta a débito, por isso o sinal negativo</t>
        </r>
      </text>
    </comment>
    <comment ref="D42" authorId="0" shapeId="0">
      <text>
        <r>
          <rPr>
            <b/>
            <sz val="9"/>
            <color indexed="81"/>
            <rFont val="Tahoma"/>
            <family val="2"/>
          </rPr>
          <t>Alex Alves:</t>
        </r>
        <r>
          <rPr>
            <sz val="9"/>
            <color indexed="81"/>
            <rFont val="Tahoma"/>
            <family val="2"/>
          </rPr>
          <t xml:space="preserve">
Conta a débito, por isso o sinal negativo</t>
        </r>
      </text>
    </comment>
    <comment ref="E42" authorId="0" shapeId="0">
      <text>
        <r>
          <rPr>
            <b/>
            <sz val="9"/>
            <color indexed="81"/>
            <rFont val="Tahoma"/>
            <family val="2"/>
          </rPr>
          <t>Alex Alves:</t>
        </r>
        <r>
          <rPr>
            <sz val="9"/>
            <color indexed="81"/>
            <rFont val="Tahoma"/>
            <family val="2"/>
          </rPr>
          <t xml:space="preserve">
Conta a débito, por isso o sinal negativo</t>
        </r>
      </text>
    </comment>
    <comment ref="D43" authorId="0" shapeId="0">
      <text>
        <r>
          <rPr>
            <b/>
            <sz val="9"/>
            <color indexed="81"/>
            <rFont val="Tahoma"/>
            <family val="2"/>
          </rPr>
          <t>Alex Alves:</t>
        </r>
        <r>
          <rPr>
            <sz val="9"/>
            <color indexed="81"/>
            <rFont val="Tahoma"/>
            <family val="2"/>
          </rPr>
          <t xml:space="preserve">
Conta a crédito</t>
        </r>
      </text>
    </comment>
    <comment ref="E43" authorId="0" shapeId="0">
      <text>
        <r>
          <rPr>
            <b/>
            <sz val="9"/>
            <color indexed="81"/>
            <rFont val="Tahoma"/>
            <family val="2"/>
          </rPr>
          <t>Alex Alves:</t>
        </r>
        <r>
          <rPr>
            <sz val="9"/>
            <color indexed="81"/>
            <rFont val="Tahoma"/>
            <family val="2"/>
          </rPr>
          <t xml:space="preserve">
Conta a crédito</t>
        </r>
      </text>
    </comment>
    <comment ref="C125" authorId="0" shapeId="0">
      <text>
        <r>
          <rPr>
            <b/>
            <sz val="9"/>
            <color indexed="81"/>
            <rFont val="Tahoma"/>
            <family val="2"/>
          </rPr>
          <t>Alex Alves:</t>
        </r>
        <r>
          <rPr>
            <sz val="9"/>
            <color indexed="81"/>
            <rFont val="Tahoma"/>
            <family val="2"/>
          </rPr>
          <t xml:space="preserve">
Capital de giro em 31 de dezembro do Ano 0</t>
        </r>
      </text>
    </comment>
    <comment ref="D125" authorId="0" shapeId="0">
      <text>
        <r>
          <rPr>
            <b/>
            <sz val="9"/>
            <color indexed="81"/>
            <rFont val="Tahoma"/>
            <family val="2"/>
          </rPr>
          <t>Alex Alves:</t>
        </r>
        <r>
          <rPr>
            <sz val="9"/>
            <color indexed="81"/>
            <rFont val="Tahoma"/>
            <family val="2"/>
          </rPr>
          <t xml:space="preserve">
total de Passivo + Patrimonio Liquido - Ativo Total (sem Caixa)</t>
        </r>
      </text>
    </comment>
    <comment ref="E125" authorId="0" shapeId="0">
      <text>
        <r>
          <rPr>
            <b/>
            <sz val="9"/>
            <color indexed="81"/>
            <rFont val="Tahoma"/>
            <family val="2"/>
          </rPr>
          <t>Alex Alves:</t>
        </r>
        <r>
          <rPr>
            <sz val="9"/>
            <color indexed="81"/>
            <rFont val="Tahoma"/>
            <family val="2"/>
          </rPr>
          <t xml:space="preserve">
total de Passivo + Patrimonio Liquido - Ativo Total (sem Caixa)</t>
        </r>
      </text>
    </comment>
    <comment ref="A146" authorId="0" shapeId="0">
      <text>
        <r>
          <rPr>
            <b/>
            <sz val="9"/>
            <color indexed="81"/>
            <rFont val="Tahoma"/>
            <family val="2"/>
          </rPr>
          <t>Alex Alves:</t>
        </r>
        <r>
          <rPr>
            <sz val="9"/>
            <color indexed="81"/>
            <rFont val="Tahoma"/>
            <family val="2"/>
          </rPr>
          <t xml:space="preserve">
valor residual dos terrenos; ativos e passivos e outros ajustes</t>
        </r>
      </text>
    </comment>
    <comment ref="A147" authorId="0" shapeId="0">
      <text>
        <r>
          <rPr>
            <b/>
            <sz val="9"/>
            <color indexed="81"/>
            <rFont val="Tahoma"/>
            <family val="2"/>
          </rPr>
          <t>Alex Alves:</t>
        </r>
        <r>
          <rPr>
            <sz val="9"/>
            <color indexed="81"/>
            <rFont val="Tahoma"/>
            <family val="2"/>
          </rPr>
          <t xml:space="preserve">
Outras despesas diferidas redutoras de receita, que não representam saida efetiva de caixa, mas que impactam a apuração do resultado líquido.</t>
        </r>
      </text>
    </comment>
    <comment ref="A157" authorId="0" shapeId="0">
      <text>
        <r>
          <rPr>
            <b/>
            <sz val="9"/>
            <color indexed="81"/>
            <rFont val="Tahoma"/>
            <family val="2"/>
          </rPr>
          <t>Alex Alves:</t>
        </r>
        <r>
          <rPr>
            <sz val="9"/>
            <color indexed="81"/>
            <rFont val="Tahoma"/>
            <family val="2"/>
          </rPr>
          <t xml:space="preserve">
Integralização de capital.</t>
        </r>
      </text>
    </comment>
    <comment ref="A169" authorId="0" shapeId="0">
      <text>
        <r>
          <rPr>
            <b/>
            <sz val="9"/>
            <color indexed="81"/>
            <rFont val="Tahoma"/>
            <family val="2"/>
          </rPr>
          <t>Alex Alves:</t>
        </r>
        <r>
          <rPr>
            <sz val="9"/>
            <color indexed="81"/>
            <rFont val="Tahoma"/>
            <family val="2"/>
          </rPr>
          <t xml:space="preserve">
EBIT=LAJIR (Lucro antes dos Juros e do Imposto de Renda). Aqui se está considerando as mudanças no capital de giro no cálculo do EBIT.</t>
        </r>
      </text>
    </comment>
    <comment ref="A170" authorId="0" shapeId="0">
      <text>
        <r>
          <rPr>
            <b/>
            <sz val="9"/>
            <color indexed="81"/>
            <rFont val="Tahoma"/>
            <family val="2"/>
          </rPr>
          <t>Alex Alves:</t>
        </r>
        <r>
          <rPr>
            <sz val="9"/>
            <color indexed="81"/>
            <rFont val="Tahoma"/>
            <family val="2"/>
          </rPr>
          <t xml:space="preserve">
EBITDA=LAJIDA (Lucro Antes dos Juros, Imposto de Renda, Depreciacao e Amortizacao). Aqui se está considerando as mudanças no capital de giro no cálculo do EBITDA.</t>
        </r>
      </text>
    </comment>
    <comment ref="A171" authorId="0" shapeId="0">
      <text>
        <r>
          <rPr>
            <b/>
            <sz val="9"/>
            <color indexed="81"/>
            <rFont val="Tahoma"/>
            <family val="2"/>
          </rPr>
          <t>Alex Alves:</t>
        </r>
        <r>
          <rPr>
            <sz val="9"/>
            <color indexed="81"/>
            <rFont val="Tahoma"/>
            <family val="2"/>
          </rPr>
          <t xml:space="preserve">
Net Operating Profits After Taxes=EBIT (1-Taxes)</t>
        </r>
      </text>
    </comment>
    <comment ref="A179" authorId="0" shapeId="0">
      <text>
        <r>
          <rPr>
            <b/>
            <sz val="9"/>
            <color indexed="81"/>
            <rFont val="Tahoma"/>
            <family val="2"/>
          </rPr>
          <t>Alex Alves:</t>
        </r>
        <r>
          <rPr>
            <sz val="9"/>
            <color indexed="81"/>
            <rFont val="Tahoma"/>
            <family val="2"/>
          </rPr>
          <t xml:space="preserve">
ROI=(L. oper. Apos I.R) / (Investimento) ou (Lucro operacional x (1-T))/(Ativo total - fornecedores)</t>
        </r>
      </text>
    </comment>
    <comment ref="A181" authorId="0" shapeId="0">
      <text>
        <r>
          <rPr>
            <b/>
            <sz val="9"/>
            <color indexed="81"/>
            <rFont val="Tahoma"/>
            <family val="2"/>
          </rPr>
          <t>Alex Alves:</t>
        </r>
        <r>
          <rPr>
            <sz val="9"/>
            <color indexed="81"/>
            <rFont val="Tahoma"/>
            <family val="2"/>
          </rPr>
          <t xml:space="preserve">
Este índice representa com o a empresa usa a dívida para alavancar seus Patrimonio Liquido. Se estiver abaixo de 1, a empresa está usando pouco a dívida para alavancar seu patrimônio líquido.</t>
        </r>
      </text>
    </comment>
    <comment ref="A183" authorId="0" shapeId="0">
      <text>
        <r>
          <rPr>
            <b/>
            <sz val="9"/>
            <color indexed="81"/>
            <rFont val="Tahoma"/>
            <family val="2"/>
          </rPr>
          <t>Alex Alves:</t>
        </r>
        <r>
          <rPr>
            <sz val="9"/>
            <color indexed="81"/>
            <rFont val="Tahoma"/>
            <family val="2"/>
          </rPr>
          <t xml:space="preserve">
O EVA é uma medida de ganho econômico de uma atividade produtiva. Indica quanta riqueza o empreendimento foi capaz de gerar.</t>
        </r>
      </text>
    </comment>
    <comment ref="A184" authorId="0" shapeId="0">
      <text>
        <r>
          <rPr>
            <b/>
            <sz val="9"/>
            <color indexed="81"/>
            <rFont val="Tahoma"/>
            <family val="2"/>
          </rPr>
          <t>Alex Alves:</t>
        </r>
        <r>
          <rPr>
            <sz val="9"/>
            <color indexed="81"/>
            <rFont val="Tahoma"/>
            <family val="2"/>
          </rPr>
          <t xml:space="preserve">
oMVA indica se o mercado agregou ou não valor aos acionistas. Correspondo ao valor presente dos fluxos do EVA, descontados pelo fator K.</t>
        </r>
      </text>
    </comment>
    <comment ref="A186" authorId="0" shapeId="0">
      <text>
        <r>
          <rPr>
            <b/>
            <sz val="9"/>
            <color indexed="81"/>
            <rFont val="Tahoma"/>
            <family val="2"/>
          </rPr>
          <t>Alex Alves:</t>
        </r>
        <r>
          <rPr>
            <sz val="9"/>
            <color indexed="81"/>
            <rFont val="Tahoma"/>
            <family val="2"/>
          </rPr>
          <t xml:space="preserve">
=EBITDA/[Juros+Amort (1-IR)]</t>
        </r>
      </text>
    </comment>
  </commentList>
</comments>
</file>

<file path=xl/comments4.xml><?xml version="1.0" encoding="utf-8"?>
<comments xmlns="http://schemas.openxmlformats.org/spreadsheetml/2006/main">
  <authors>
    <author>Alex Alves</author>
  </authors>
  <commentList>
    <comment ref="D44" authorId="0" shapeId="0">
      <text>
        <r>
          <rPr>
            <b/>
            <sz val="9"/>
            <color indexed="81"/>
            <rFont val="Tahoma"/>
            <family val="2"/>
          </rPr>
          <t>Alex Alves:</t>
        </r>
        <r>
          <rPr>
            <sz val="9"/>
            <color indexed="81"/>
            <rFont val="Tahoma"/>
            <family val="2"/>
          </rPr>
          <t xml:space="preserve">
Conta a débito, por isso o sinal negativo</t>
        </r>
      </text>
    </comment>
    <comment ref="E44" authorId="0" shapeId="0">
      <text>
        <r>
          <rPr>
            <b/>
            <sz val="9"/>
            <color indexed="81"/>
            <rFont val="Tahoma"/>
            <family val="2"/>
          </rPr>
          <t>Alex Alves:</t>
        </r>
        <r>
          <rPr>
            <sz val="9"/>
            <color indexed="81"/>
            <rFont val="Tahoma"/>
            <family val="2"/>
          </rPr>
          <t xml:space="preserve">
Conta a débito, por isso o sinal negativo</t>
        </r>
      </text>
    </comment>
    <comment ref="D45" authorId="0" shapeId="0">
      <text>
        <r>
          <rPr>
            <b/>
            <sz val="9"/>
            <color indexed="81"/>
            <rFont val="Tahoma"/>
            <family val="2"/>
          </rPr>
          <t>Alex Alves:</t>
        </r>
        <r>
          <rPr>
            <sz val="9"/>
            <color indexed="81"/>
            <rFont val="Tahoma"/>
            <family val="2"/>
          </rPr>
          <t xml:space="preserve">
Conta a débito, por isso o sinal negativo</t>
        </r>
      </text>
    </comment>
    <comment ref="E45" authorId="0" shapeId="0">
      <text>
        <r>
          <rPr>
            <b/>
            <sz val="9"/>
            <color indexed="81"/>
            <rFont val="Tahoma"/>
            <family val="2"/>
          </rPr>
          <t>Alex Alves:</t>
        </r>
        <r>
          <rPr>
            <sz val="9"/>
            <color indexed="81"/>
            <rFont val="Tahoma"/>
            <family val="2"/>
          </rPr>
          <t xml:space="preserve">
Conta a débito, por isso o sinal negativo</t>
        </r>
      </text>
    </comment>
    <comment ref="D46" authorId="0" shapeId="0">
      <text>
        <r>
          <rPr>
            <b/>
            <sz val="9"/>
            <color indexed="81"/>
            <rFont val="Tahoma"/>
            <family val="2"/>
          </rPr>
          <t>Alex Alves:</t>
        </r>
        <r>
          <rPr>
            <sz val="9"/>
            <color indexed="81"/>
            <rFont val="Tahoma"/>
            <family val="2"/>
          </rPr>
          <t xml:space="preserve">
Conta a crédito</t>
        </r>
      </text>
    </comment>
    <comment ref="E46" authorId="0" shapeId="0">
      <text>
        <r>
          <rPr>
            <b/>
            <sz val="9"/>
            <color indexed="81"/>
            <rFont val="Tahoma"/>
            <family val="2"/>
          </rPr>
          <t>Alex Alves:</t>
        </r>
        <r>
          <rPr>
            <sz val="9"/>
            <color indexed="81"/>
            <rFont val="Tahoma"/>
            <family val="2"/>
          </rPr>
          <t xml:space="preserve">
Conta a crédito</t>
        </r>
      </text>
    </comment>
    <comment ref="C128" authorId="0" shapeId="0">
      <text>
        <r>
          <rPr>
            <b/>
            <sz val="9"/>
            <color indexed="81"/>
            <rFont val="Tahoma"/>
            <family val="2"/>
          </rPr>
          <t>Alex Alves:</t>
        </r>
        <r>
          <rPr>
            <sz val="9"/>
            <color indexed="81"/>
            <rFont val="Tahoma"/>
            <family val="2"/>
          </rPr>
          <t xml:space="preserve">
Capital de giro em 31 de dezembro do Ano 0</t>
        </r>
      </text>
    </comment>
    <comment ref="D128" authorId="0" shapeId="0">
      <text>
        <r>
          <rPr>
            <b/>
            <sz val="9"/>
            <color indexed="81"/>
            <rFont val="Tahoma"/>
            <family val="2"/>
          </rPr>
          <t>Alex Alves:</t>
        </r>
        <r>
          <rPr>
            <sz val="9"/>
            <color indexed="81"/>
            <rFont val="Tahoma"/>
            <family val="2"/>
          </rPr>
          <t xml:space="preserve">
total de Passivo + Patrimonio Liquido - Ativo Total (sem Caixa)</t>
        </r>
      </text>
    </comment>
    <comment ref="E128" authorId="0" shapeId="0">
      <text>
        <r>
          <rPr>
            <b/>
            <sz val="9"/>
            <color indexed="81"/>
            <rFont val="Tahoma"/>
            <family val="2"/>
          </rPr>
          <t>Alex Alves:</t>
        </r>
        <r>
          <rPr>
            <sz val="9"/>
            <color indexed="81"/>
            <rFont val="Tahoma"/>
            <family val="2"/>
          </rPr>
          <t xml:space="preserve">
total de Passivo + Patrimonio Liquido - Ativo Total (sem Caixa)</t>
        </r>
      </text>
    </comment>
    <comment ref="A149" authorId="0" shapeId="0">
      <text>
        <r>
          <rPr>
            <b/>
            <sz val="9"/>
            <color indexed="81"/>
            <rFont val="Tahoma"/>
            <family val="2"/>
          </rPr>
          <t>Alex Alves:</t>
        </r>
        <r>
          <rPr>
            <sz val="9"/>
            <color indexed="81"/>
            <rFont val="Tahoma"/>
            <family val="2"/>
          </rPr>
          <t xml:space="preserve">
valor residual dos terrenos; ativos e passivos e outros ajustes</t>
        </r>
      </text>
    </comment>
    <comment ref="A150" authorId="0" shapeId="0">
      <text>
        <r>
          <rPr>
            <b/>
            <sz val="9"/>
            <color indexed="81"/>
            <rFont val="Tahoma"/>
            <family val="2"/>
          </rPr>
          <t>Alex Alves:</t>
        </r>
        <r>
          <rPr>
            <sz val="9"/>
            <color indexed="81"/>
            <rFont val="Tahoma"/>
            <family val="2"/>
          </rPr>
          <t xml:space="preserve">
Outras despesas diferidas redutoras de receita, que não representam saida efetiva de caixa, mas que impactam a apuração do resultado líquido.</t>
        </r>
      </text>
    </comment>
    <comment ref="A160" authorId="0" shapeId="0">
      <text>
        <r>
          <rPr>
            <b/>
            <sz val="9"/>
            <color indexed="81"/>
            <rFont val="Tahoma"/>
            <family val="2"/>
          </rPr>
          <t>Alex Alves:</t>
        </r>
        <r>
          <rPr>
            <sz val="9"/>
            <color indexed="81"/>
            <rFont val="Tahoma"/>
            <family val="2"/>
          </rPr>
          <t xml:space="preserve">
Integralização de capital.</t>
        </r>
      </text>
    </comment>
    <comment ref="A172" authorId="0" shapeId="0">
      <text>
        <r>
          <rPr>
            <b/>
            <sz val="9"/>
            <color indexed="81"/>
            <rFont val="Tahoma"/>
            <family val="2"/>
          </rPr>
          <t>Alex Alves:</t>
        </r>
        <r>
          <rPr>
            <sz val="9"/>
            <color indexed="81"/>
            <rFont val="Tahoma"/>
            <family val="2"/>
          </rPr>
          <t xml:space="preserve">
EBIT=LAJIR (Lucro antes dos Juros e do Imposto de Renda). Aqui se está considerando as mudanças no capital de giro no cálculo do EBIT.</t>
        </r>
      </text>
    </comment>
    <comment ref="A173" authorId="0" shapeId="0">
      <text>
        <r>
          <rPr>
            <b/>
            <sz val="9"/>
            <color indexed="81"/>
            <rFont val="Tahoma"/>
            <family val="2"/>
          </rPr>
          <t>Alex Alves:</t>
        </r>
        <r>
          <rPr>
            <sz val="9"/>
            <color indexed="81"/>
            <rFont val="Tahoma"/>
            <family val="2"/>
          </rPr>
          <t xml:space="preserve">
EBITDA=LAJIDA (Lucro Antes dos Juros, Imposto de Renda, Depreciacao e Amortizacao). Aqui se está considerando as mudanças no capital de giro no cálculo do EBITDA.</t>
        </r>
      </text>
    </comment>
    <comment ref="A174" authorId="0" shapeId="0">
      <text>
        <r>
          <rPr>
            <b/>
            <sz val="9"/>
            <color indexed="81"/>
            <rFont val="Tahoma"/>
            <family val="2"/>
          </rPr>
          <t>Alex Alves:</t>
        </r>
        <r>
          <rPr>
            <sz val="9"/>
            <color indexed="81"/>
            <rFont val="Tahoma"/>
            <family val="2"/>
          </rPr>
          <t xml:space="preserve">
Net Operating Profits After Taxes=EBIT (1-Taxes)</t>
        </r>
      </text>
    </comment>
    <comment ref="A182" authorId="0" shapeId="0">
      <text>
        <r>
          <rPr>
            <b/>
            <sz val="9"/>
            <color indexed="81"/>
            <rFont val="Tahoma"/>
            <family val="2"/>
          </rPr>
          <t>Alex Alves:</t>
        </r>
        <r>
          <rPr>
            <sz val="9"/>
            <color indexed="81"/>
            <rFont val="Tahoma"/>
            <family val="2"/>
          </rPr>
          <t xml:space="preserve">
ROI=(L. oper. Apos I.R) / (Investimento) ou (Lucro operacional x (1-T))/(Ativo total - fornecedores)</t>
        </r>
      </text>
    </comment>
    <comment ref="A184" authorId="0" shapeId="0">
      <text>
        <r>
          <rPr>
            <b/>
            <sz val="9"/>
            <color indexed="81"/>
            <rFont val="Tahoma"/>
            <family val="2"/>
          </rPr>
          <t>Alex Alves:</t>
        </r>
        <r>
          <rPr>
            <sz val="9"/>
            <color indexed="81"/>
            <rFont val="Tahoma"/>
            <family val="2"/>
          </rPr>
          <t xml:space="preserve">
Este índice representa com o a empresa usa a dívida para alavancar seus Patrimonio Liquido. Se estiver abaixo de 1, a empresa está usando pouco a dívida para alavancar seu patrimônio líquido.</t>
        </r>
      </text>
    </comment>
    <comment ref="A186" authorId="0" shapeId="0">
      <text>
        <r>
          <rPr>
            <b/>
            <sz val="9"/>
            <color indexed="81"/>
            <rFont val="Tahoma"/>
            <family val="2"/>
          </rPr>
          <t>Alex Alves:</t>
        </r>
        <r>
          <rPr>
            <sz val="9"/>
            <color indexed="81"/>
            <rFont val="Tahoma"/>
            <family val="2"/>
          </rPr>
          <t xml:space="preserve">
O EVA é uma medida de ganho econômico de uma atividade produtiva. Indica quanta riqueza o empreendimento foi capaz de gerar.</t>
        </r>
      </text>
    </comment>
    <comment ref="A187" authorId="0" shapeId="0">
      <text>
        <r>
          <rPr>
            <b/>
            <sz val="9"/>
            <color indexed="81"/>
            <rFont val="Tahoma"/>
            <family val="2"/>
          </rPr>
          <t>Alex Alves:</t>
        </r>
        <r>
          <rPr>
            <sz val="9"/>
            <color indexed="81"/>
            <rFont val="Tahoma"/>
            <family val="2"/>
          </rPr>
          <t xml:space="preserve">
oMVA indica se o mercado agregou ou não valor aos acionistas. Correspondo ao valor presente dos fluxos do EVA, descontados pelo fator K.</t>
        </r>
      </text>
    </comment>
    <comment ref="A189" authorId="0" shapeId="0">
      <text>
        <r>
          <rPr>
            <b/>
            <sz val="9"/>
            <color indexed="81"/>
            <rFont val="Tahoma"/>
            <family val="2"/>
          </rPr>
          <t>Alex Alves:</t>
        </r>
        <r>
          <rPr>
            <sz val="9"/>
            <color indexed="81"/>
            <rFont val="Tahoma"/>
            <family val="2"/>
          </rPr>
          <t xml:space="preserve">
=EBITDA/[Juros+Amort (1-IR)]</t>
        </r>
      </text>
    </comment>
  </commentList>
</comments>
</file>

<file path=xl/comments5.xml><?xml version="1.0" encoding="utf-8"?>
<comments xmlns="http://schemas.openxmlformats.org/spreadsheetml/2006/main">
  <authors>
    <author>Alex Alves</author>
  </authors>
  <commentList>
    <comment ref="A61" authorId="0" shapeId="0">
      <text>
        <r>
          <rPr>
            <b/>
            <sz val="9"/>
            <color indexed="81"/>
            <rFont val="Tahoma"/>
            <family val="2"/>
          </rPr>
          <t>Alex Alves:</t>
        </r>
        <r>
          <rPr>
            <sz val="9"/>
            <color indexed="81"/>
            <rFont val="Tahoma"/>
            <family val="2"/>
          </rPr>
          <t xml:space="preserve">
Os passivos de funcionamento representam todos os financiamentos espontâneos gerados pelas próprias operações da empresa. Esses passivos não provocam encargos financeiros se liquidados nos prazos concedidos, por isso são chamados passivos não onerosos (por exemplo: salários, encargos sociais, fornecedores, tarifas públicas, provisões diversas, impostos etc). </t>
        </r>
      </text>
    </comment>
    <comment ref="A88" authorId="0" shapeId="0">
      <text>
        <r>
          <rPr>
            <b/>
            <sz val="9"/>
            <color indexed="81"/>
            <rFont val="Tahoma"/>
            <family val="2"/>
          </rPr>
          <t>Alex Alves:</t>
        </r>
        <r>
          <rPr>
            <sz val="9"/>
            <color indexed="81"/>
            <rFont val="Tahoma"/>
            <family val="2"/>
          </rPr>
          <t xml:space="preserve">
O capital investido é a soma de todos os financiamentos da empresa, apartados dos passivos de funcionamento, também chamados não onerosos. Ou seja, o capital investido pode ser estimado subtraindo-se do ativo total os passivos de funcionamento.  O investimento operacional líquido (capital investido) deverá contemplar todos os investimentos necessários para que a empresa consiga gerar receita operacional. </t>
        </r>
      </text>
    </comment>
    <comment ref="A93" authorId="0" shapeId="0">
      <text>
        <r>
          <rPr>
            <b/>
            <sz val="9"/>
            <color indexed="81"/>
            <rFont val="Tahoma"/>
            <family val="2"/>
          </rPr>
          <t>Alex Alves:</t>
        </r>
        <r>
          <rPr>
            <sz val="9"/>
            <color indexed="81"/>
            <rFont val="Tahoma"/>
            <family val="2"/>
          </rPr>
          <t xml:space="preserve">
Para calcular os índices de desempenho e valorar a empresa a partir das peças contábeis, o lucro operacional contábil deverá ser ajustado para atingir o ponto adequado que reflita mais apropriadamente a criação de valor. Para isso, devemos expurgar qualquer despesa não operacional do lucro operacional, como por exemplo, despesas financeiras, receitas financeiras e amortização de ágio (no caso, ágio na aquisição de ativos). </t>
        </r>
      </text>
    </comment>
    <comment ref="A256" authorId="0" shapeId="0">
      <text>
        <r>
          <rPr>
            <b/>
            <sz val="9"/>
            <color indexed="81"/>
            <rFont val="Tahoma"/>
            <family val="2"/>
          </rPr>
          <t>Alex Alves:</t>
        </r>
        <r>
          <rPr>
            <sz val="9"/>
            <color indexed="81"/>
            <rFont val="Tahoma"/>
            <family val="2"/>
          </rPr>
          <t xml:space="preserve">
Patrimônio líquido</t>
        </r>
      </text>
    </comment>
    <comment ref="A257" authorId="0" shapeId="0">
      <text>
        <r>
          <rPr>
            <b/>
            <sz val="9"/>
            <color indexed="81"/>
            <rFont val="Tahoma"/>
            <family val="2"/>
          </rPr>
          <t>Alex Alves:</t>
        </r>
        <r>
          <rPr>
            <sz val="9"/>
            <color indexed="81"/>
            <rFont val="Tahoma"/>
            <family val="2"/>
          </rPr>
          <t xml:space="preserve">
Dívida equivalente ao passivo oneroso</t>
        </r>
      </text>
    </comment>
    <comment ref="B260" authorId="0" shapeId="0">
      <text>
        <r>
          <rPr>
            <b/>
            <sz val="9"/>
            <color indexed="81"/>
            <rFont val="Tahoma"/>
            <family val="2"/>
          </rPr>
          <t>Alex Alves:</t>
        </r>
        <r>
          <rPr>
            <sz val="9"/>
            <color indexed="81"/>
            <rFont val="Tahoma"/>
            <family val="2"/>
          </rPr>
          <t xml:space="preserve">
Baseado na dívida líquida (sobre o passivo oneroso).</t>
        </r>
      </text>
    </comment>
    <comment ref="A263" authorId="0" shapeId="0">
      <text>
        <r>
          <rPr>
            <b/>
            <sz val="9"/>
            <color indexed="81"/>
            <rFont val="Tahoma"/>
            <family val="2"/>
          </rPr>
          <t>Alex Alves:</t>
        </r>
        <r>
          <rPr>
            <sz val="9"/>
            <color indexed="81"/>
            <rFont val="Tahoma"/>
            <family val="2"/>
          </rPr>
          <t xml:space="preserve">
O capital investido é composto pelos recursos captados pela empresa que incorrem em encargos financeiros (passivos onerosos) e pelos recursos aportados pelos acionistas proprietários da empresa. Ou seja, para calculá-lo, retira-se to Ativo Total o Passivo de Funcionamento (não-oneroso)</t>
        </r>
      </text>
    </comment>
    <comment ref="A294" authorId="0" shapeId="0">
      <text>
        <r>
          <rPr>
            <b/>
            <sz val="9"/>
            <color indexed="81"/>
            <rFont val="Tahoma"/>
            <family val="2"/>
          </rPr>
          <t>Alex Alves:</t>
        </r>
        <r>
          <rPr>
            <sz val="9"/>
            <color indexed="81"/>
            <rFont val="Tahoma"/>
            <family val="2"/>
          </rPr>
          <t xml:space="preserve">
inclui impostos.</t>
        </r>
      </text>
    </comment>
  </commentList>
</comments>
</file>

<file path=xl/sharedStrings.xml><?xml version="1.0" encoding="utf-8"?>
<sst xmlns="http://schemas.openxmlformats.org/spreadsheetml/2006/main" count="2116" uniqueCount="1658">
  <si>
    <t>Item</t>
  </si>
  <si>
    <t>Receitas Operacionais</t>
  </si>
  <si>
    <t>Investimentos</t>
  </si>
  <si>
    <t>terreno</t>
  </si>
  <si>
    <t>gastos indiretos</t>
  </si>
  <si>
    <t>Lucro tributável</t>
  </si>
  <si>
    <t>impostos (30%)</t>
  </si>
  <si>
    <t>Fluxo de Caixa</t>
  </si>
  <si>
    <t>Fluxo de Caixa Acumulado</t>
  </si>
  <si>
    <t>despesas operacionais</t>
  </si>
  <si>
    <t>Taxa de desconto</t>
  </si>
  <si>
    <t>Impostos indiretos</t>
  </si>
  <si>
    <t>Custos Totais</t>
  </si>
  <si>
    <t>Cash surplus</t>
  </si>
  <si>
    <t>IR</t>
  </si>
  <si>
    <t>Receitas</t>
  </si>
  <si>
    <t>Resumo Fluxo de Caixa</t>
  </si>
  <si>
    <t>Receitas (cumulativo)</t>
  </si>
  <si>
    <t>Investimentos (cumulativo)</t>
  </si>
  <si>
    <t>Custos Totais (cumulativo)</t>
  </si>
  <si>
    <t>Impostos indiretos (cumulativo)</t>
  </si>
  <si>
    <t>IR (cumulativo)</t>
  </si>
  <si>
    <t>Fluxo de Caixa (cumulativo)</t>
  </si>
  <si>
    <t>VPL</t>
  </si>
  <si>
    <t>VIR</t>
  </si>
  <si>
    <t>TIR</t>
  </si>
  <si>
    <t>Payout</t>
  </si>
  <si>
    <t>(c) R$ 7 milhões / 10 = R$ 0,70 milhão.</t>
  </si>
  <si>
    <r>
      <t>equipamentos</t>
    </r>
    <r>
      <rPr>
        <vertAlign val="superscript"/>
        <sz val="14"/>
        <rFont val="Arial"/>
        <family val="2"/>
      </rPr>
      <t xml:space="preserve"> (a)</t>
    </r>
  </si>
  <si>
    <r>
      <t xml:space="preserve">mudança no capital de giro </t>
    </r>
    <r>
      <rPr>
        <vertAlign val="superscript"/>
        <sz val="14"/>
        <rFont val="Arial"/>
        <family val="2"/>
      </rPr>
      <t>(b)</t>
    </r>
  </si>
  <si>
    <r>
      <t xml:space="preserve">depreciação </t>
    </r>
    <r>
      <rPr>
        <vertAlign val="superscript"/>
        <sz val="14"/>
        <rFont val="Arial"/>
        <family val="2"/>
      </rPr>
      <t>(c)</t>
    </r>
  </si>
  <si>
    <r>
      <t xml:space="preserve">depreciacao </t>
    </r>
    <r>
      <rPr>
        <vertAlign val="superscript"/>
        <sz val="14"/>
        <rFont val="Arial"/>
        <family val="2"/>
      </rPr>
      <t>(d)</t>
    </r>
  </si>
  <si>
    <t>Ano 0</t>
  </si>
  <si>
    <t>Ano 1</t>
  </si>
  <si>
    <t>Ano 2</t>
  </si>
  <si>
    <t>Ano 3</t>
  </si>
  <si>
    <t>Eletromecânica Cataclisma S.A
Fluxo de Caixa do Projeto (R$ mln)</t>
  </si>
  <si>
    <t>Depreciação</t>
  </si>
  <si>
    <t>Liquidação</t>
  </si>
  <si>
    <t>Imposto de Renda</t>
  </si>
  <si>
    <t>Ano</t>
  </si>
  <si>
    <t>Compra dos tornos com controle numérico</t>
  </si>
  <si>
    <t>Aumento necessidades de capital de giro</t>
  </si>
  <si>
    <t>Venda dos tornos mecânicos</t>
  </si>
  <si>
    <t>Diminuição dos custos operacionais</t>
  </si>
  <si>
    <t>Custos operacionais</t>
  </si>
  <si>
    <t>Depreciação diferencial (incremental)</t>
  </si>
  <si>
    <t>Lucro antes dos impostos</t>
  </si>
  <si>
    <t>Lucro após os impostos</t>
  </si>
  <si>
    <t>Fluxo de Caixa Livre (fluxo econômico)</t>
  </si>
  <si>
    <t>Financiamento</t>
  </si>
  <si>
    <t>Prestação</t>
  </si>
  <si>
    <t>Benefício fiscal dos juros</t>
  </si>
  <si>
    <t>Fluxo de Caixa dos Acionistas (fluxo financeiro)</t>
  </si>
  <si>
    <t>Taxa de juros</t>
  </si>
  <si>
    <t>Valor Prestacao</t>
  </si>
  <si>
    <t>Saldo devedor</t>
  </si>
  <si>
    <t>Período</t>
  </si>
  <si>
    <t>Juros</t>
  </si>
  <si>
    <t>Amortização</t>
  </si>
  <si>
    <t>Residual</t>
  </si>
  <si>
    <t>(a)  O equipamento é liquidado em 2022.</t>
  </si>
  <si>
    <r>
      <t>(b) Mudanças no capital de giro em t=15% x (Receitas</t>
    </r>
    <r>
      <rPr>
        <vertAlign val="subscript"/>
        <sz val="12"/>
        <rFont val="Arial"/>
        <family val="2"/>
      </rPr>
      <t>t+1</t>
    </r>
    <r>
      <rPr>
        <sz val="12"/>
        <rFont val="Arial"/>
        <family val="2"/>
      </rPr>
      <t xml:space="preserve"> - Receitas</t>
    </r>
    <r>
      <rPr>
        <vertAlign val="subscript"/>
        <sz val="12"/>
        <rFont val="Arial"/>
        <family val="2"/>
      </rPr>
      <t>t-1</t>
    </r>
    <r>
      <rPr>
        <sz val="12"/>
        <rFont val="Arial"/>
        <family val="2"/>
      </rPr>
      <t>).</t>
    </r>
  </si>
  <si>
    <t>(e) Como o valor da venda é maior que o valor contábil naquiela data, então há ganho de capital e imposto a pagar sobre esse ganho (30% x 2,10).</t>
  </si>
  <si>
    <t>(d) Após considerado seu efeito fiscal, a depreciação é somada novamente por não ser um item de caixa (não é um fluxo de caixa).</t>
  </si>
  <si>
    <t>Parâmetros para avaliação econômico-financeira</t>
  </si>
  <si>
    <t>- Depreciação</t>
  </si>
  <si>
    <t>Avaliação econômico-financeira</t>
  </si>
  <si>
    <t>Tabela de Amortização do Financiamento do Projeto</t>
  </si>
  <si>
    <t># Prestacoes</t>
  </si>
  <si>
    <t>VPL do Projeto (Fluxo de Caixa Livre)</t>
  </si>
  <si>
    <t>VPL  do acionista (Fluxo de Caixa do Acionista)</t>
  </si>
  <si>
    <t>Custo de oportunidade do capital próprio</t>
  </si>
  <si>
    <t>Custo de oportunidade do capital (próprio e de terceiros)</t>
  </si>
  <si>
    <t>FCA</t>
  </si>
  <si>
    <t>taxa de desconto</t>
  </si>
  <si>
    <t>vpl</t>
  </si>
  <si>
    <t>FCAdescontado</t>
  </si>
  <si>
    <t>Fator desconto</t>
  </si>
  <si>
    <t>Payback desc</t>
  </si>
  <si>
    <t>Fluxo de caixa</t>
  </si>
  <si>
    <t>Lucro líquido</t>
  </si>
  <si>
    <t>Adaptado do  Exemplo 3.15, página 106 do Livro "Gestão de Investimentos e Geração de Valor", página 108.</t>
  </si>
  <si>
    <t>Tabela 1  - R$ mil</t>
  </si>
  <si>
    <t>Item de investimento</t>
  </si>
  <si>
    <t>Valor Aquisição</t>
  </si>
  <si>
    <t>Vida econômica (anos)</t>
  </si>
  <si>
    <t>Depreciação anual</t>
  </si>
  <si>
    <t>Valor contábil ao término de 2 anos</t>
  </si>
  <si>
    <t>Valor de liquidação ao término de 2 anos</t>
  </si>
  <si>
    <t>Edifícios</t>
  </si>
  <si>
    <t>Máquinas</t>
  </si>
  <si>
    <t>Equipamentos</t>
  </si>
  <si>
    <t>Terrenos</t>
  </si>
  <si>
    <t>Capital de giro inicial</t>
  </si>
  <si>
    <t>Tabela 2 - R$ mil</t>
  </si>
  <si>
    <t>Custos de Fabricação (CF)</t>
  </si>
  <si>
    <t>Mão-de-obra</t>
  </si>
  <si>
    <t>Matéria-prima</t>
  </si>
  <si>
    <t>Gastos indiretos de fabricação</t>
  </si>
  <si>
    <t>Despesas operacionais (DO)</t>
  </si>
  <si>
    <t>Administrativos</t>
  </si>
  <si>
    <t>Vendas</t>
  </si>
  <si>
    <t>Total</t>
  </si>
  <si>
    <t>Outras informações</t>
  </si>
  <si>
    <t>Alíquota de I.R.</t>
  </si>
  <si>
    <t>Custo de Oportunidade do Capital (K)</t>
  </si>
  <si>
    <t>Tabela 3 - Demonstração das Mudanças do Capital de Giro da Empresa Ferro S.A. (R$ mil)</t>
  </si>
  <si>
    <t>Custo de fabricação (CF) + Despesas Operacionais (DO)</t>
  </si>
  <si>
    <t>Contas a receber (10% de RO)</t>
  </si>
  <si>
    <t>Estoques (5% de RO)</t>
  </si>
  <si>
    <t>Contas a pagar (15% de soma (CF e DO))</t>
  </si>
  <si>
    <t>Capital de Giro</t>
  </si>
  <si>
    <t>Mudanças no capital de giro</t>
  </si>
  <si>
    <t>Tabela 4- Quadro de Amortização do Financiamento - Sistema SAC (R$ mil)</t>
  </si>
  <si>
    <t xml:space="preserve">Ano </t>
  </si>
  <si>
    <t>Saldo Devedor</t>
  </si>
  <si>
    <t>Tabela 5- Fluxo de Caixa da Empresa Ferro S.A. (R$ mil)</t>
  </si>
  <si>
    <t>Receitas operacionais</t>
  </si>
  <si>
    <t>Investimento inicial</t>
  </si>
  <si>
    <r>
      <t xml:space="preserve">Capital de giro inicial </t>
    </r>
    <r>
      <rPr>
        <vertAlign val="superscript"/>
        <sz val="11"/>
        <color theme="1"/>
        <rFont val="Calibri"/>
        <family val="2"/>
        <scheme val="minor"/>
      </rPr>
      <t>(a)</t>
    </r>
  </si>
  <si>
    <t>Custos de fabricação</t>
  </si>
  <si>
    <t>Mão de obra</t>
  </si>
  <si>
    <t>Gastos indiretos de fabicação</t>
  </si>
  <si>
    <t>Custos e despesas operacionais</t>
  </si>
  <si>
    <r>
      <t xml:space="preserve">Edifícios </t>
    </r>
    <r>
      <rPr>
        <vertAlign val="superscript"/>
        <sz val="11"/>
        <color theme="1"/>
        <rFont val="Calibri"/>
        <family val="2"/>
        <scheme val="minor"/>
      </rPr>
      <t>(b)</t>
    </r>
  </si>
  <si>
    <r>
      <t xml:space="preserve">Máquinas </t>
    </r>
    <r>
      <rPr>
        <vertAlign val="superscript"/>
        <sz val="11"/>
        <color theme="1"/>
        <rFont val="Calibri"/>
        <family val="2"/>
        <scheme val="minor"/>
      </rPr>
      <t>(c)</t>
    </r>
  </si>
  <si>
    <r>
      <t xml:space="preserve">Equipamentos </t>
    </r>
    <r>
      <rPr>
        <vertAlign val="superscript"/>
        <sz val="11"/>
        <color theme="1"/>
        <rFont val="Calibri"/>
        <family val="2"/>
        <scheme val="minor"/>
      </rPr>
      <t>(d)</t>
    </r>
  </si>
  <si>
    <r>
      <t xml:space="preserve">Lucro Antes do IR (LAIR) </t>
    </r>
    <r>
      <rPr>
        <b/>
        <vertAlign val="superscript"/>
        <sz val="11"/>
        <color theme="1"/>
        <rFont val="Calibri"/>
        <family val="2"/>
        <scheme val="minor"/>
      </rPr>
      <t>(e)</t>
    </r>
  </si>
  <si>
    <r>
      <t xml:space="preserve">- Imposto de Renda (50%) </t>
    </r>
    <r>
      <rPr>
        <vertAlign val="superscript"/>
        <sz val="11"/>
        <color theme="1"/>
        <rFont val="Calibri"/>
        <family val="2"/>
        <scheme val="minor"/>
      </rPr>
      <t>(f)</t>
    </r>
  </si>
  <si>
    <r>
      <t xml:space="preserve">+ Depreciação </t>
    </r>
    <r>
      <rPr>
        <vertAlign val="superscript"/>
        <sz val="11"/>
        <color theme="1"/>
        <rFont val="Calibri"/>
        <family val="2"/>
        <scheme val="minor"/>
      </rPr>
      <t>(g)</t>
    </r>
  </si>
  <si>
    <r>
      <t xml:space="preserve">Mudanças no capital de giro </t>
    </r>
    <r>
      <rPr>
        <b/>
        <vertAlign val="superscript"/>
        <sz val="11"/>
        <color theme="1"/>
        <rFont val="Calibri"/>
        <family val="2"/>
        <scheme val="minor"/>
      </rPr>
      <t>(h)</t>
    </r>
  </si>
  <si>
    <t>(i)</t>
  </si>
  <si>
    <t>Fluxo de Caixa Livre (FCL)</t>
  </si>
  <si>
    <t>+ Financiamento tomado</t>
  </si>
  <si>
    <t>+ Prestações pagas pelo financiamento</t>
  </si>
  <si>
    <t>+ Benefício fiscal dos juros do financiamento</t>
  </si>
  <si>
    <t>Fluxo dos acionistas (FDA)</t>
  </si>
  <si>
    <t>Notas</t>
  </si>
  <si>
    <t>(a) valor referente ao caixa disponível em 31 de dezembro do ano 0</t>
  </si>
  <si>
    <t>(b) Conforme Tabela 1</t>
  </si>
  <si>
    <t>(c) Idem</t>
  </si>
  <si>
    <t>(d) Idem</t>
  </si>
  <si>
    <t>(e) Receitas - Custos de Fabricação - Custos Operacionais</t>
  </si>
  <si>
    <t>(f) Como os ativos são vendidos pelo seu valor contábil, não há ganho de capital e, portanto, não incide IR na liquidação dos ativos.</t>
  </si>
  <si>
    <t>(g) A depreciação é somada novamente, pois trata-se de um item não-caixa</t>
  </si>
  <si>
    <t>(h) Conforme Tabela 3</t>
  </si>
  <si>
    <t>(i) Supõe-se que o capital de giro seja totalmente recuperável ao final do período</t>
  </si>
  <si>
    <t>(j) 50% x (juros a cada ano). Ver Tabela 4</t>
  </si>
  <si>
    <t>Demonstrativo do Resultado do Exercício (DRE) da Empresa Ferro S.A.</t>
  </si>
  <si>
    <t>- Custos de fabricação (Custos dos Produtos Vendidos)</t>
  </si>
  <si>
    <t>- Custos operacionais</t>
  </si>
  <si>
    <r>
      <t>- Despesas Financeiras</t>
    </r>
    <r>
      <rPr>
        <vertAlign val="superscript"/>
        <sz val="11"/>
        <color theme="1"/>
        <rFont val="Calibri"/>
        <family val="2"/>
        <scheme val="minor"/>
      </rPr>
      <t>(*)</t>
    </r>
  </si>
  <si>
    <t>Lucro bruto</t>
  </si>
  <si>
    <t>- Impostos (50%)</t>
  </si>
  <si>
    <t>(*) Juros sobre o empréstimo tomado</t>
  </si>
  <si>
    <t>Balanço Patrimonial  da Empresa Ferro S.A. (R$ mil)</t>
  </si>
  <si>
    <t>Ativo</t>
  </si>
  <si>
    <t>Passivo e Patrimônio Líquido</t>
  </si>
  <si>
    <t>Circulante</t>
  </si>
  <si>
    <t>Caixa</t>
  </si>
  <si>
    <t>Contas a receber</t>
  </si>
  <si>
    <t>Estoques</t>
  </si>
  <si>
    <t>Contas a pagar</t>
  </si>
  <si>
    <t>Permanente</t>
  </si>
  <si>
    <t>Exigível a longo prazo</t>
  </si>
  <si>
    <r>
      <t xml:space="preserve"> Financiamentos </t>
    </r>
    <r>
      <rPr>
        <vertAlign val="superscript"/>
        <sz val="11"/>
        <color theme="1"/>
        <rFont val="Calibri"/>
        <family val="2"/>
        <scheme val="minor"/>
      </rPr>
      <t>(d)</t>
    </r>
  </si>
  <si>
    <t>Patrimônio Líquido</t>
  </si>
  <si>
    <t>-Depreciação acumulada</t>
  </si>
  <si>
    <r>
      <t xml:space="preserve">Capital Social </t>
    </r>
    <r>
      <rPr>
        <vertAlign val="superscript"/>
        <sz val="11"/>
        <color theme="1"/>
        <rFont val="Calibri"/>
        <family val="2"/>
        <scheme val="minor"/>
      </rPr>
      <t>(e)</t>
    </r>
  </si>
  <si>
    <r>
      <t xml:space="preserve">Lucros retidos </t>
    </r>
    <r>
      <rPr>
        <vertAlign val="superscript"/>
        <sz val="11"/>
        <color theme="1"/>
        <rFont val="Calibri"/>
        <family val="2"/>
        <scheme val="minor"/>
      </rPr>
      <t>(f)</t>
    </r>
  </si>
  <si>
    <t>- Depreciação acumulada</t>
  </si>
  <si>
    <t>(d) Corresponde ao saldo devedor do financiamento em cada ano</t>
  </si>
  <si>
    <t>(e) Capital próprio aportado pelos acionistas: Investimento - Financiamento</t>
  </si>
  <si>
    <t>(f) Supõe-se que os lucros sejam retidos integralmente.</t>
  </si>
  <si>
    <t>Demonstrativo de Fluxo de Caixa</t>
  </si>
  <si>
    <t>Fluxo de caixa das operações</t>
  </si>
  <si>
    <t>Lucro</t>
  </si>
  <si>
    <t>Outros (ativos e passivos)</t>
  </si>
  <si>
    <t>Outros ajustes</t>
  </si>
  <si>
    <t>Fluxo de caixa dos investimentos</t>
  </si>
  <si>
    <t>Aquisição de bens</t>
  </si>
  <si>
    <t>Aumento intangível</t>
  </si>
  <si>
    <t>Aumento investimentos</t>
  </si>
  <si>
    <t>Aumento diferido</t>
  </si>
  <si>
    <t>Outros</t>
  </si>
  <si>
    <t>Fluxo de caixa dos financiamentos</t>
  </si>
  <si>
    <t>Captações dívida/outros</t>
  </si>
  <si>
    <t>Pagamento dívida/outros</t>
  </si>
  <si>
    <t>Captações acionista</t>
  </si>
  <si>
    <t>Pagamento acionista</t>
  </si>
  <si>
    <t>Variação de caixa</t>
  </si>
  <si>
    <t>Empresa Ferro S.A. - Principais Indicadores Financeiros</t>
  </si>
  <si>
    <t>Indicadores Financeiros</t>
  </si>
  <si>
    <t>Empresa Ferro S.A.</t>
  </si>
  <si>
    <t>EBIT [R$]</t>
  </si>
  <si>
    <t>EBITDA  [R$]</t>
  </si>
  <si>
    <t>D/(D+PL)</t>
  </si>
  <si>
    <t>NOPAT  [R$]</t>
  </si>
  <si>
    <t>PL/(D+PL)</t>
  </si>
  <si>
    <t>Margens</t>
  </si>
  <si>
    <t>Margem EBIT</t>
  </si>
  <si>
    <t>Margem EBITDA</t>
  </si>
  <si>
    <t>Margem Operacional</t>
  </si>
  <si>
    <t>Margem Bruta</t>
  </si>
  <si>
    <t>Indicadores de Lucratividade</t>
  </si>
  <si>
    <t>ROA-Retorno sobre os Ativos</t>
  </si>
  <si>
    <t>ROI-Retorno sobre os Investimentos</t>
  </si>
  <si>
    <t>ROE-Retorno sobre o Patrimonio Liquido</t>
  </si>
  <si>
    <t>Alvancagem Financeira (ROE/ROA)</t>
  </si>
  <si>
    <t>Outros indicadores</t>
  </si>
  <si>
    <t>ROA</t>
  </si>
  <si>
    <t>Economic Value Added (EVA)</t>
  </si>
  <si>
    <t>ROI</t>
  </si>
  <si>
    <t>Market Value Added (MVA)</t>
  </si>
  <si>
    <t>ROE</t>
  </si>
  <si>
    <t>Valor do Empreendimento (em 01 de Janeiro do Ano 0)</t>
  </si>
  <si>
    <t>Índice de cobertura do serviço da dívida</t>
  </si>
  <si>
    <t>Estrutura de Capital</t>
  </si>
  <si>
    <t>D - Dívida</t>
  </si>
  <si>
    <t>PL - Patrimônio Líquido</t>
  </si>
  <si>
    <t>Exemplo 4.8, página 132.</t>
  </si>
  <si>
    <t>Tab. 1</t>
  </si>
  <si>
    <t>Preço de venda (R$)</t>
  </si>
  <si>
    <t>Probabilidade</t>
  </si>
  <si>
    <t>Demanda (unidades/ano)</t>
  </si>
  <si>
    <t>Passo 1 - montar as distribuições cumulativas das variáveis</t>
  </si>
  <si>
    <t>Tab. 2</t>
  </si>
  <si>
    <t>Tab 3</t>
  </si>
  <si>
    <t>Probabilidade cumulativa</t>
  </si>
  <si>
    <t>Faixa representativa</t>
  </si>
  <si>
    <t>Números aleatórios</t>
  </si>
  <si>
    <t>Tab. 3</t>
  </si>
  <si>
    <t>Tab. 4</t>
  </si>
  <si>
    <t>Valor</t>
  </si>
  <si>
    <t>Número Aleatório</t>
  </si>
  <si>
    <t>Preços</t>
  </si>
  <si>
    <t>Demanda</t>
  </si>
  <si>
    <t>Valor (unid/ano)</t>
  </si>
  <si>
    <t>Bloco</t>
  </si>
  <si>
    <t>Freqüência</t>
  </si>
  <si>
    <t>Mais</t>
  </si>
  <si>
    <t>Tab. 5</t>
  </si>
  <si>
    <t>Faixa preços</t>
  </si>
  <si>
    <t>Observacoes</t>
  </si>
  <si>
    <t>Prob</t>
  </si>
  <si>
    <t>Prob Acum</t>
  </si>
  <si>
    <t>Valor Médio x Probabilidade</t>
  </si>
  <si>
    <t>Preço esperado---&gt;</t>
  </si>
  <si>
    <t>Faixa Demanda</t>
  </si>
  <si>
    <t>Demanda esperada---&gt;</t>
  </si>
  <si>
    <t>Cálculo do valor esperado das variáveis</t>
  </si>
  <si>
    <t>Preço ($)</t>
  </si>
  <si>
    <t>Demanda projetada</t>
  </si>
  <si>
    <t>Exercício proposto por Carlos Patrício Samanez (material de apoio ao livro Gestão de investimentos e geração de valor)</t>
  </si>
  <si>
    <t>Determinar o ponto de equilíibrio a partir dos dados a seguir</t>
  </si>
  <si>
    <t>Custos fixos ($ mil)</t>
  </si>
  <si>
    <t>Desp. gerais e administrativas</t>
  </si>
  <si>
    <t>Honorário da adm.</t>
  </si>
  <si>
    <t>Impostos e taxas</t>
  </si>
  <si>
    <t>Outras despesas gerais e adm.</t>
  </si>
  <si>
    <t>Outras despesas operacionais</t>
  </si>
  <si>
    <t>Depreciação ($ mil)</t>
  </si>
  <si>
    <t>Custos variáveis ($ mil)</t>
  </si>
  <si>
    <t>Desp. com vendas</t>
  </si>
  <si>
    <t>Fretes sobre as vendas</t>
  </si>
  <si>
    <t>Outras despesas com vendas</t>
  </si>
  <si>
    <t>Desp. financeiras</t>
  </si>
  <si>
    <t>Unidades vendidas</t>
  </si>
  <si>
    <t>Preço de venda</t>
  </si>
  <si>
    <t>Custo variável unitário</t>
  </si>
  <si>
    <t>Receita total</t>
  </si>
  <si>
    <t>Custo total</t>
  </si>
  <si>
    <t>LAJIR (R$)</t>
  </si>
  <si>
    <t>Ponto de equilíbrio operacional ou contábil</t>
  </si>
  <si>
    <t>&lt;- Quantidades necessárias para atingir o equilíbrio operacional</t>
  </si>
  <si>
    <t>Demonstrativo de Fluxo de Caixa - Empresa Ferro S.A.</t>
  </si>
  <si>
    <t xml:space="preserve">Método 1 - cálculo do valor da empresa a partir da soma dos valores de mercado do capital próprio e da dívida </t>
  </si>
  <si>
    <t>Receita</t>
  </si>
  <si>
    <t>Valor da Empresa = Valor para o acionista + Dívida</t>
  </si>
  <si>
    <t>-custos operacionais</t>
  </si>
  <si>
    <t>-depreciação</t>
  </si>
  <si>
    <t>Custo do capital próprio (CAPM)</t>
  </si>
  <si>
    <t>-IR sobre operações</t>
  </si>
  <si>
    <t>Valor para o acionista</t>
  </si>
  <si>
    <t>Lucro operacional após IR (NOPAT)</t>
  </si>
  <si>
    <t>Valor da dívida</t>
  </si>
  <si>
    <t>+depreciação</t>
  </si>
  <si>
    <t>Valor da empresa</t>
  </si>
  <si>
    <t>-Juros sobre a dívida</t>
  </si>
  <si>
    <t xml:space="preserve">Método 2 - de avaliação: cálculo do valor da empresa a partir do desconto direto do fluxo de caixa livre </t>
  </si>
  <si>
    <t>+Benefício fiscal dos juros</t>
  </si>
  <si>
    <t>Fluxo de Caixa do Acionista (FDA)</t>
  </si>
  <si>
    <t>Participação da dívida</t>
  </si>
  <si>
    <t>+Juros sobre a dívida</t>
  </si>
  <si>
    <t>Participação do capital próprio</t>
  </si>
  <si>
    <t>Fluxo do Capital (FC)</t>
  </si>
  <si>
    <t>Custo Médio Ponderado de Capital (WACC)</t>
  </si>
  <si>
    <t>Valor de mercado da dívida</t>
  </si>
  <si>
    <t>Taxa de juros da dívida</t>
  </si>
  <si>
    <t>Método 3 -  Terceiro método de avaliação: cálculo do valor da empresa a partir do desconto do fluxo de capital</t>
  </si>
  <si>
    <r>
      <t>R</t>
    </r>
    <r>
      <rPr>
        <vertAlign val="subscript"/>
        <sz val="11"/>
        <color theme="1"/>
        <rFont val="Calibri"/>
        <family val="2"/>
        <scheme val="minor"/>
      </rPr>
      <t>f</t>
    </r>
  </si>
  <si>
    <t>aa</t>
  </si>
  <si>
    <t>Beta (empresa)</t>
  </si>
  <si>
    <r>
      <t>R</t>
    </r>
    <r>
      <rPr>
        <vertAlign val="subscript"/>
        <sz val="11"/>
        <color theme="1"/>
        <rFont val="Calibri"/>
        <family val="2"/>
        <scheme val="minor"/>
      </rPr>
      <t>m</t>
    </r>
  </si>
  <si>
    <t>Alíquota de IR</t>
  </si>
  <si>
    <t>Custo Médio Ponderado de Capital -sem efeito fiscal (WACC)</t>
  </si>
  <si>
    <t xml:space="preserve">Método 4 -  Cálculo do valor da empresa pelo método do valor presente ajustado (VPA) </t>
  </si>
  <si>
    <t>Partipação da dívida</t>
  </si>
  <si>
    <t>Retorno operacional dos ativos (custo do capital desalavancado)</t>
  </si>
  <si>
    <t>BALANÇO PATRIMONIAL 2005 e 2004</t>
  </si>
  <si>
    <t>Empresa Alfa S.A.</t>
  </si>
  <si>
    <t>ATIVO</t>
  </si>
  <si>
    <t>PASSIVO</t>
  </si>
  <si>
    <t>Passivo circulante</t>
  </si>
  <si>
    <t>Disponível</t>
  </si>
  <si>
    <t>Fornecedores</t>
  </si>
  <si>
    <t>Aplicações</t>
  </si>
  <si>
    <t>Empréstimos e financiamentos</t>
  </si>
  <si>
    <t>Adiantamentos de controladas</t>
  </si>
  <si>
    <t>Dividendos/juros sobre capital próprio</t>
  </si>
  <si>
    <t>Imposto de renda e contribuição social</t>
  </si>
  <si>
    <t>Créditos tributários</t>
  </si>
  <si>
    <t>Adiantamentos</t>
  </si>
  <si>
    <t>Passivo exigível a longo prazo</t>
  </si>
  <si>
    <t>Demais contas</t>
  </si>
  <si>
    <t>Realizável a longo prazo</t>
  </si>
  <si>
    <t>IR e contribuição social diferidos</t>
  </si>
  <si>
    <t>Investimentos de longo</t>
  </si>
  <si>
    <t>Provisão para contingências</t>
  </si>
  <si>
    <t>Adiantamentos a fornecedores</t>
  </si>
  <si>
    <t>Empresas controladas</t>
  </si>
  <si>
    <t>Participação de minoritário</t>
  </si>
  <si>
    <t>Patrimônio líquido</t>
  </si>
  <si>
    <t>Depósitos judiciais</t>
  </si>
  <si>
    <t>Capital social</t>
  </si>
  <si>
    <t>Demais contas a receber</t>
  </si>
  <si>
    <t>Reserva de capital</t>
  </si>
  <si>
    <t>Reservas de lucros</t>
  </si>
  <si>
    <t>Lucro líquido não realizado</t>
  </si>
  <si>
    <t>Ações em tesouraria</t>
  </si>
  <si>
    <t>Imobilizado</t>
  </si>
  <si>
    <t>TOTAL</t>
  </si>
  <si>
    <t>Diferido</t>
  </si>
  <si>
    <t>DRE — Demonstrativo de Resultados</t>
  </si>
  <si>
    <t>Receita bruta de vendas</t>
  </si>
  <si>
    <t>Mercado externo</t>
  </si>
  <si>
    <t>Mercado interno</t>
  </si>
  <si>
    <t>Impostos e outras deduções de vendas</t>
  </si>
  <si>
    <t>Custo dos produtos vendidos</t>
  </si>
  <si>
    <t>Despesas (receitas) operacionais</t>
  </si>
  <si>
    <t>Comerciais</t>
  </si>
  <si>
    <t>Administrativas</t>
  </si>
  <si>
    <t>Honorários dos administradores</t>
  </si>
  <si>
    <t>Financeiras Despesas</t>
  </si>
  <si>
    <t>Financeiras Receitas</t>
  </si>
  <si>
    <t>Resultado de equivalência patrimonial</t>
  </si>
  <si>
    <t>Provisão para perdas em créditos tributários</t>
  </si>
  <si>
    <t>Amortização de ágio na aquisição de ativos</t>
  </si>
  <si>
    <t>Outras despesas (receitas) líquidas</t>
  </si>
  <si>
    <t>Lucro operacional</t>
  </si>
  <si>
    <t>Resultado não operacional líquido</t>
  </si>
  <si>
    <t>Lucro antes do imposto de renda, da contribuição social,</t>
  </si>
  <si>
    <t>participação de minoritário e da reversão de juros sobre o capital próprio</t>
  </si>
  <si>
    <t>Lucro antes da participação de minoritário e da reversão de juros sobre o capital próprio</t>
  </si>
  <si>
    <t>Lucro antes da reversão de juros sobre o capital próprio</t>
  </si>
  <si>
    <t>Reversão de juros sobre o capital próprio</t>
  </si>
  <si>
    <t>Lucro líquido do exercício</t>
  </si>
  <si>
    <t>Efeito líquido de lucros não realizados com controladas</t>
  </si>
  <si>
    <t>Lucro líquido do exercício da controladora</t>
  </si>
  <si>
    <t>Passo 1 - Separação de dívida onerosa e não onerosa (passivos de funcionamento) a partir dos balanços da empresa</t>
  </si>
  <si>
    <t>Passivo oneroso</t>
  </si>
  <si>
    <t>Passivo de funcionamento</t>
  </si>
  <si>
    <t xml:space="preserve">– </t>
  </si>
  <si>
    <t>Passo 2 - Cálculo do investimento operacional líquido (capital investido)</t>
  </si>
  <si>
    <t>Capital investido</t>
  </si>
  <si>
    <t>Passo 3 - DRE ajustado</t>
  </si>
  <si>
    <t>DRE Operacional Ajustado</t>
  </si>
  <si>
    <t>DRE — Ajustada</t>
  </si>
  <si>
    <t>Ajustado 2005</t>
  </si>
  <si>
    <t>Ajustado 2004</t>
  </si>
  <si>
    <t>Despesas operacionais</t>
  </si>
  <si>
    <t>Financeiras despesas</t>
  </si>
  <si>
    <t>Financeiras receitas</t>
  </si>
  <si>
    <t>Outras despesas (receitas), líquidas</t>
  </si>
  <si>
    <t>Lucro antes de imposto de renda (Ebit)</t>
  </si>
  <si>
    <t>Nopat = Ebit (1 – T)</t>
  </si>
  <si>
    <r>
      <t>Passo 4:</t>
    </r>
    <r>
      <rPr>
        <b/>
        <sz val="16"/>
        <color theme="1"/>
        <rFont val="Times New Roman"/>
        <family val="1"/>
      </rPr>
      <t xml:space="preserve"> </t>
    </r>
    <r>
      <rPr>
        <sz val="16"/>
        <color theme="1"/>
        <rFont val="Times New Roman"/>
        <family val="1"/>
      </rPr>
      <t>Cálculo do custo da dívida, custo do capital próprio e custo médio ponderado do capital</t>
    </r>
  </si>
  <si>
    <r>
      <t>Cálculo do custo da dívida (K</t>
    </r>
    <r>
      <rPr>
        <b/>
        <vertAlign val="subscript"/>
        <sz val="12"/>
        <color theme="1"/>
        <rFont val="Times New Roman"/>
        <family val="1"/>
      </rPr>
      <t>d</t>
    </r>
    <r>
      <rPr>
        <b/>
        <sz val="12"/>
        <color theme="1"/>
        <rFont val="Times New Roman"/>
        <family val="1"/>
      </rPr>
      <t>)</t>
    </r>
  </si>
  <si>
    <r>
      <t>Pelas demonstrações financeiras de 2005,  observou-se que a empresa captou com o BNDES (em dez.2005) cerca de $ 240 milhões a uma taxa que varia de 7,00% a 10,50% a.a., dependendo do prazo. Portanto, já sabemos aproximadamente quanto é o custo da dívida (K</t>
    </r>
    <r>
      <rPr>
        <vertAlign val="subscript"/>
        <sz val="12"/>
        <color theme="1"/>
        <rFont val="Times New Roman"/>
        <family val="1"/>
      </rPr>
      <t>d</t>
    </r>
    <r>
      <rPr>
        <sz val="12"/>
        <color theme="1"/>
        <rFont val="Times New Roman"/>
        <family val="1"/>
      </rPr>
      <t>) da empresa, uma vez que foi uma emissão muito recente.</t>
    </r>
  </si>
  <si>
    <r>
      <t>K</t>
    </r>
    <r>
      <rPr>
        <b/>
        <vertAlign val="subscript"/>
        <sz val="11"/>
        <color theme="1"/>
        <rFont val="Times New Roman"/>
        <family val="1"/>
      </rPr>
      <t>d</t>
    </r>
  </si>
  <si>
    <r>
      <t xml:space="preserve">Esses valores representam o custo da dívida bruta. Alternativamente, seria interessante calcularmos a dívida líquida, ou seja: </t>
    </r>
    <r>
      <rPr>
        <b/>
        <sz val="12"/>
        <color theme="1"/>
        <rFont val="Calibri"/>
        <family val="2"/>
        <scheme val="minor"/>
      </rPr>
      <t>dívida bruta – excedente de caixa</t>
    </r>
    <r>
      <rPr>
        <sz val="12"/>
        <color theme="1"/>
        <rFont val="Calibri"/>
        <family val="2"/>
        <scheme val="minor"/>
      </rPr>
      <t>. O excedente de caixa são as aplicações financeiras, as disponibilidades e os investimentos de curto prazo que possuem liquidez, mas não instantaneamente.</t>
    </r>
  </si>
  <si>
    <t>Excedente 2005</t>
  </si>
  <si>
    <t>Excedente 2004</t>
  </si>
  <si>
    <t>Aplicações CDBs (prazo resg. &gt; 90 dias)</t>
  </si>
  <si>
    <t>Dívida</t>
  </si>
  <si>
    <t>Nova dívida líquida do caixa excedente</t>
  </si>
  <si>
    <t>Custo da dívida (Não considera a dívida líquida)</t>
  </si>
  <si>
    <t>Neste exemplos,  trabalharemos com a dívida bruta</t>
  </si>
  <si>
    <r>
      <t>Cálculo do custo do capital próprio (K</t>
    </r>
    <r>
      <rPr>
        <b/>
        <vertAlign val="subscript"/>
        <sz val="12"/>
        <color theme="1"/>
        <rFont val="Times New Roman"/>
        <family val="1"/>
      </rPr>
      <t>e</t>
    </r>
    <r>
      <rPr>
        <b/>
        <sz val="12"/>
        <color theme="1"/>
        <rFont val="Times New Roman"/>
        <family val="1"/>
      </rPr>
      <t>)</t>
    </r>
  </si>
  <si>
    <t>Por motivos de maior disponibilidade e consistência dos dados, o custo do capital próprio foi estimado por meio de dados do mercado norte-americano, muitos deles retirados do site www.damodaran.com.</t>
  </si>
  <si>
    <t>Graf 1: Rentabilidade dos T-bonds</t>
  </si>
  <si>
    <t>Graf 2: Evolução do Risco-País</t>
  </si>
  <si>
    <r>
      <t>Pela curva do T-Bond (30 anos) norte-americano (rentabilidade que o T-Bond pagava no final de cada ano), observa-se que no final de 2004 o T-Bond (30 anos) pagava 4,22% a.a., e, no final de 2005, pagava 4,39%. Esses valores serão considerados como uma aproximação da rentabilidade das aplicações sem risco (R</t>
    </r>
    <r>
      <rPr>
        <vertAlign val="subscript"/>
        <sz val="12"/>
        <color theme="1"/>
        <rFont val="Times New Roman"/>
        <family val="1"/>
      </rPr>
      <t>f</t>
    </r>
    <r>
      <rPr>
        <sz val="12"/>
        <color theme="1"/>
        <rFont val="Times New Roman"/>
        <family val="1"/>
      </rPr>
      <t>).</t>
    </r>
  </si>
  <si>
    <t>O mesmo procedimento foi seguido para estimar o risco Brasil, que, no final de 2004, foi de 4,18% e no final de 2005 foi de 3,61%. O quadro a seguir mostra os diversos parâmetros retirados de www.damodaran.com:</t>
  </si>
  <si>
    <r>
      <t>US T-Bond (R</t>
    </r>
    <r>
      <rPr>
        <vertAlign val="subscript"/>
        <sz val="9"/>
        <color theme="1"/>
        <rFont val="Times New Roman"/>
        <family val="1"/>
      </rPr>
      <t>f</t>
    </r>
    <r>
      <rPr>
        <sz val="9"/>
        <color theme="1"/>
        <rFont val="Times New Roman"/>
        <family val="1"/>
      </rPr>
      <t>)</t>
    </r>
  </si>
  <si>
    <t>Spread risco Brasil</t>
  </si>
  <si>
    <t>Índice de volatilidade</t>
  </si>
  <si>
    <t>Beta desalavancado (     ) do setor de celulose</t>
  </si>
  <si>
    <t xml:space="preserve">Fonte: www.damodaran.com </t>
  </si>
  <si>
    <t>O beta desalavancado (     ) é do setor de celulose (setor da empresa Alfa S.A.). O índice de volatilidade é utilizado para ajustar o mercado de bonds com o mercado de equity. Multiplicando-se o spread risco Brasil pelo índice de volatilidade, poderemos obter o que é conhecido como country risk.</t>
  </si>
  <si>
    <t>A frase a seguir é retirada do referido site do Damodaran: "you can estimate an adjusted country risk premium by multiplying the default spread by the relative equity market volatility for that market (Standard deviation in country equity market/ Standard deviation in country bond). I have used the emerging market average of 1,5 (equity markets are about 1,5 times more volatile than bond markets) to estimate country risk premium".</t>
  </si>
  <si>
    <t>A partir do beta desalavancado é possível ajustá-lo à relação D/E da empresa (no caso, usamos valores de mercado):</t>
  </si>
  <si>
    <t>No quadro a seguir apresentam-se os valores do beta alavancado do setor de celulose e o USpremium nos dois anos consecutivos:</t>
  </si>
  <si>
    <t>Relação D'/CP'</t>
  </si>
  <si>
    <t>--&gt; Referente a valores de mercado (site do Damodaran)</t>
  </si>
  <si>
    <t>Beta alavancado</t>
  </si>
  <si>
    <t>US Risk premium</t>
  </si>
  <si>
    <t>--&gt; O Us Risk Premium foi calculado com ao média aritmética da rentabilidade anual</t>
  </si>
  <si>
    <t>do mercado de ações norte-americano, menos a média aritmética da rentabilidade anual do</t>
  </si>
  <si>
    <t>mercado de T-bonds dos últimos 77 anos.</t>
  </si>
  <si>
    <t>O cálculo do beta pode então ser obtido da seguinte forma:</t>
  </si>
  <si>
    <r>
      <t>K</t>
    </r>
    <r>
      <rPr>
        <vertAlign val="subscript"/>
        <sz val="11"/>
        <color theme="1"/>
        <rFont val="Times New Roman"/>
        <family val="1"/>
      </rPr>
      <t>CP</t>
    </r>
    <r>
      <rPr>
        <sz val="11"/>
        <color theme="1"/>
        <rFont val="Times New Roman"/>
        <family val="1"/>
      </rPr>
      <t xml:space="preserve"> = R</t>
    </r>
    <r>
      <rPr>
        <vertAlign val="subscript"/>
        <sz val="11"/>
        <color theme="1"/>
        <rFont val="Times New Roman"/>
        <family val="1"/>
      </rPr>
      <t>f</t>
    </r>
    <r>
      <rPr>
        <sz val="11"/>
        <color theme="1"/>
        <rFont val="Times New Roman"/>
        <family val="1"/>
      </rPr>
      <t xml:space="preserve"> + Contry risk + </t>
    </r>
    <r>
      <rPr>
        <sz val="11"/>
        <color theme="1"/>
        <rFont val="Symbol"/>
        <family val="1"/>
        <charset val="2"/>
      </rPr>
      <t>b</t>
    </r>
    <r>
      <rPr>
        <vertAlign val="subscript"/>
        <sz val="11"/>
        <color theme="1"/>
        <rFont val="Times New Roman"/>
        <family val="1"/>
      </rPr>
      <t>a</t>
    </r>
    <r>
      <rPr>
        <sz val="11"/>
        <color theme="1"/>
        <rFont val="Times New Roman"/>
        <family val="1"/>
      </rPr>
      <t xml:space="preserve"> </t>
    </r>
    <r>
      <rPr>
        <sz val="11"/>
        <color theme="1"/>
        <rFont val="Symbol"/>
        <family val="1"/>
        <charset val="2"/>
      </rPr>
      <t>´</t>
    </r>
    <r>
      <rPr>
        <sz val="11"/>
        <color theme="1"/>
        <rFont val="Times New Roman"/>
        <family val="1"/>
      </rPr>
      <t xml:space="preserve"> (USpremium)</t>
    </r>
  </si>
  <si>
    <r>
      <t xml:space="preserve">       = R</t>
    </r>
    <r>
      <rPr>
        <vertAlign val="subscript"/>
        <sz val="11"/>
        <color theme="1"/>
        <rFont val="Times New Roman"/>
        <family val="1"/>
      </rPr>
      <t>f</t>
    </r>
    <r>
      <rPr>
        <sz val="11"/>
        <color theme="1"/>
        <rFont val="Times New Roman"/>
        <family val="1"/>
      </rPr>
      <t xml:space="preserve"> + (Spread risco Brasil </t>
    </r>
    <r>
      <rPr>
        <sz val="11"/>
        <color theme="1"/>
        <rFont val="Symbol"/>
        <family val="1"/>
        <charset val="2"/>
      </rPr>
      <t>´</t>
    </r>
    <r>
      <rPr>
        <sz val="11"/>
        <color theme="1"/>
        <rFont val="Times New Roman"/>
        <family val="1"/>
      </rPr>
      <t xml:space="preserve"> Índice de volatilidade) + </t>
    </r>
    <r>
      <rPr>
        <sz val="11"/>
        <color theme="1"/>
        <rFont val="Symbol"/>
        <family val="1"/>
        <charset val="2"/>
      </rPr>
      <t>b</t>
    </r>
    <r>
      <rPr>
        <vertAlign val="subscript"/>
        <sz val="11"/>
        <color theme="1"/>
        <rFont val="Times New Roman"/>
        <family val="1"/>
      </rPr>
      <t>a</t>
    </r>
    <r>
      <rPr>
        <sz val="11"/>
        <color theme="1"/>
        <rFont val="Times New Roman"/>
        <family val="1"/>
      </rPr>
      <t xml:space="preserve"> </t>
    </r>
    <r>
      <rPr>
        <sz val="11"/>
        <color theme="1"/>
        <rFont val="Symbol"/>
        <family val="1"/>
        <charset val="2"/>
      </rPr>
      <t>´</t>
    </r>
    <r>
      <rPr>
        <sz val="11"/>
        <color theme="1"/>
        <rFont val="Times New Roman"/>
        <family val="1"/>
      </rPr>
      <t xml:space="preserve"> (USpremium)</t>
    </r>
  </si>
  <si>
    <r>
      <t>K</t>
    </r>
    <r>
      <rPr>
        <b/>
        <vertAlign val="subscript"/>
        <sz val="12"/>
        <color theme="1"/>
        <rFont val="Times New Roman"/>
        <family val="1"/>
      </rPr>
      <t>cp</t>
    </r>
  </si>
  <si>
    <t>Cálculo do WACC</t>
  </si>
  <si>
    <t>O custo médio ponderado do capital (WACC) é uma média ponderada dos custos das diversas fontes de recursos que financiam os ativos da empresa. O enfoque do CMPC parte da idéia de que o projeto é financiado simultaneamente com capital próprio e capital de terceiros; portanto, o CMPC é igual à soma das rentabilidades médias dessas fontes de recursos, ponderadas pela participação de cada fonte no financiamento total. Essa média ponderada é a seguinte:</t>
  </si>
  <si>
    <t>onde:</t>
  </si>
  <si>
    <t>K = custo médio ponderado do capital;</t>
  </si>
  <si>
    <r>
      <t>K</t>
    </r>
    <r>
      <rPr>
        <vertAlign val="subscript"/>
        <sz val="11"/>
        <color theme="1"/>
        <rFont val="Times New Roman"/>
        <family val="1"/>
      </rPr>
      <t>cp</t>
    </r>
    <r>
      <rPr>
        <sz val="11"/>
        <color theme="1"/>
        <rFont val="Times New Roman"/>
        <family val="1"/>
      </rPr>
      <t xml:space="preserve"> = custo do capital próprio;</t>
    </r>
  </si>
  <si>
    <r>
      <t>K</t>
    </r>
    <r>
      <rPr>
        <vertAlign val="subscript"/>
        <sz val="11"/>
        <color theme="1"/>
        <rFont val="Times New Roman"/>
        <family val="1"/>
      </rPr>
      <t>d</t>
    </r>
    <r>
      <rPr>
        <sz val="11"/>
        <color theme="1"/>
        <rFont val="Times New Roman"/>
        <family val="1"/>
      </rPr>
      <t xml:space="preserve"> = custo da dívida;</t>
    </r>
  </si>
  <si>
    <t>D= valor da dívida (passivo oneroso);</t>
  </si>
  <si>
    <t>PL= valor do patrimônio líquido;</t>
  </si>
  <si>
    <t>AT= ativo total;</t>
  </si>
  <si>
    <t>T= alíquota de imposto de renda.</t>
  </si>
  <si>
    <r>
      <t>Apresentaremos duas metodologias para o cálculo do WACC: cálculo do WACC usando o valor do patrimônio líquido e o valor da dívida líquida onerosa contábil e o cálculo do WACC usando o valor do equity e da dívida líquida onerosa contábil</t>
    </r>
    <r>
      <rPr>
        <sz val="11"/>
        <color theme="1"/>
        <rFont val="Times New Roman"/>
        <family val="1"/>
      </rPr>
      <t>:</t>
    </r>
  </si>
  <si>
    <t>Cálculo do WACC pelo valor do patrimônio líquido e passivo oneroso contábil (divida líquida):</t>
  </si>
  <si>
    <t>Dívida (passivo oneroso)</t>
  </si>
  <si>
    <t>Dívida líquida (passivo oneroso)</t>
  </si>
  <si>
    <t>Valor total da empresa (usando divida liquida)</t>
  </si>
  <si>
    <t>WACC (NÂO usa a dívida líquida)</t>
  </si>
  <si>
    <t>Cálculo do WACC pelo valor do equity e do passivo oneroso contábil (dívida líquida):</t>
  </si>
  <si>
    <t xml:space="preserve">Quantidade de ações </t>
  </si>
  <si>
    <t>Valor da ação (31.12.2005)</t>
  </si>
  <si>
    <t>Valor da ação (31.12.2004)</t>
  </si>
  <si>
    <t>PNA</t>
  </si>
  <si>
    <t>PNB</t>
  </si>
  <si>
    <t>ON</t>
  </si>
  <si>
    <t>Market value of equity</t>
  </si>
  <si>
    <t>Dívida  (passivo oneroso)</t>
  </si>
  <si>
    <t>Valor total da empresa</t>
  </si>
  <si>
    <t>WACC</t>
  </si>
  <si>
    <r>
      <t>Passo 5:</t>
    </r>
    <r>
      <rPr>
        <b/>
        <sz val="16"/>
        <color theme="1"/>
        <rFont val="Times New Roman"/>
        <family val="1"/>
      </rPr>
      <t xml:space="preserve"> </t>
    </r>
    <r>
      <rPr>
        <sz val="16"/>
        <color theme="1"/>
        <rFont val="Times New Roman"/>
        <family val="1"/>
      </rPr>
      <t>Cálculo dos indicadores de desempenho operacional e financeiro (ROI, ROA, ROE) e do EVA, MVA</t>
    </r>
  </si>
  <si>
    <t xml:space="preserve"> e GAF da empresa Alfa S.A.</t>
  </si>
  <si>
    <r>
      <t xml:space="preserve">Os três principais e mais usados indicadores de rentabilidade são: o retorno operacional sobre os ativos (ROA — </t>
    </r>
    <r>
      <rPr>
        <i/>
        <sz val="12"/>
        <color theme="1"/>
        <rFont val="Calibri"/>
        <family val="2"/>
        <scheme val="minor"/>
      </rPr>
      <t>return on assets</t>
    </r>
    <r>
      <rPr>
        <sz val="12"/>
        <color theme="1"/>
        <rFont val="Calibri"/>
        <family val="2"/>
        <scheme val="minor"/>
      </rPr>
      <t xml:space="preserve">), o retorno sobre o patrimônio líquido (ROE — </t>
    </r>
    <r>
      <rPr>
        <i/>
        <sz val="12"/>
        <color theme="1"/>
        <rFont val="Calibri"/>
        <family val="2"/>
        <scheme val="minor"/>
      </rPr>
      <t>return on equity</t>
    </r>
    <r>
      <rPr>
        <sz val="12"/>
        <color theme="1"/>
        <rFont val="Calibri"/>
        <family val="2"/>
        <scheme val="minor"/>
      </rPr>
      <t xml:space="preserve">) e o retorno sobre o investimento (ROI — </t>
    </r>
    <r>
      <rPr>
        <i/>
        <sz val="12"/>
        <color theme="1"/>
        <rFont val="Calibri"/>
        <family val="2"/>
        <scheme val="minor"/>
      </rPr>
      <t>return on investment</t>
    </r>
    <r>
      <rPr>
        <sz val="12"/>
        <color theme="1"/>
        <rFont val="Calibri"/>
        <family val="2"/>
        <scheme val="minor"/>
      </rPr>
      <t>). O ROA mede a eficiência com que a administração emprega os ativos, o ROE mede a lucratividade dos recursos aplicados pelos acionistas e o ROI mede o retorno sobre o capital investido. As principais bases de comparação adotadas para a análise da rentabilidade de uma empresa são o ativo total, o patrimônio líquido, o capital investido e as receitas de vendas. Os resultados normalmente utilizados são o lucro operacional (lucro gerado pelos ativos) e o lucro líquido.</t>
    </r>
  </si>
  <si>
    <t xml:space="preserve">A alavancagem financeira mede o efeito sobre a rentabilidade e sobre o valor da empresa causado pelos custos fixos de obrigações de dívida. A alavancagem financeira é favorável quando os recursos de terceiros tomados pela empresa para serem aplicados nas operações rendem mais do que custam, aumentando dessa maneira o retorno dos proprietários (ROE).  </t>
  </si>
  <si>
    <t>No quadro a seguir são apresentados os valores dos diversos índices, calculados a partir das informações previamente previamente ajustadas e dos parâmetros calculados nos passos anteriores.</t>
  </si>
  <si>
    <t>Resultados Finais</t>
  </si>
  <si>
    <t>Equity bond value</t>
  </si>
  <si>
    <t>Debt book value</t>
  </si>
  <si>
    <t>Ativo total</t>
  </si>
  <si>
    <t>Equity market value</t>
  </si>
  <si>
    <t>Debt market value</t>
  </si>
  <si>
    <r>
      <t>WACC</t>
    </r>
    <r>
      <rPr>
        <b/>
        <vertAlign val="subscript"/>
        <sz val="16"/>
        <color theme="1"/>
        <rFont val="Calibri"/>
        <family val="2"/>
        <scheme val="minor"/>
      </rPr>
      <t>bookvalue</t>
    </r>
  </si>
  <si>
    <r>
      <t>IOL</t>
    </r>
    <r>
      <rPr>
        <b/>
        <vertAlign val="subscript"/>
        <sz val="16"/>
        <color theme="1"/>
        <rFont val="Calibri"/>
        <family val="2"/>
        <scheme val="minor"/>
      </rPr>
      <t>(capital investido)</t>
    </r>
  </si>
  <si>
    <t>Nopat</t>
  </si>
  <si>
    <r>
      <t>EVA</t>
    </r>
    <r>
      <rPr>
        <b/>
        <vertAlign val="subscript"/>
        <sz val="16"/>
        <color theme="1"/>
        <rFont val="Calibri"/>
        <family val="2"/>
        <scheme val="minor"/>
      </rPr>
      <t>(usando WACC book value)</t>
    </r>
  </si>
  <si>
    <t>MVA</t>
  </si>
  <si>
    <t>Valor da empresa sob ótica econômica</t>
  </si>
  <si>
    <t>Valor patrimonial</t>
  </si>
  <si>
    <t>Valor de mercado da empresa</t>
  </si>
  <si>
    <t>GAF</t>
  </si>
  <si>
    <r>
      <t>Passo 6:</t>
    </r>
    <r>
      <rPr>
        <b/>
        <sz val="16"/>
        <color theme="1"/>
        <rFont val="Times New Roman"/>
        <family val="1"/>
      </rPr>
      <t xml:space="preserve"> </t>
    </r>
    <r>
      <rPr>
        <sz val="16"/>
        <color theme="1"/>
        <rFont val="Times New Roman"/>
        <family val="1"/>
      </rPr>
      <t>Análise do desempenho da empresa - desdobramento do ROA em Margem x Giro dos Ativos (Método Dupont)</t>
    </r>
  </si>
  <si>
    <t>O ROA pode ser desdobrado ou decomposto no produto de duas outras razões: o retorno operacional sobre a receita líquida (margem operacional) e o giro dos ativos:</t>
  </si>
  <si>
    <t>Índice</t>
  </si>
  <si>
    <t>Variação</t>
  </si>
  <si>
    <t>Vendas líquidas</t>
  </si>
  <si>
    <t>Margem operacional</t>
  </si>
  <si>
    <t>Giro</t>
  </si>
  <si>
    <t>Ativo circulante</t>
  </si>
  <si>
    <t>Ativo permanente + RLP</t>
  </si>
  <si>
    <t>Custos dos produtos vendidos (CPV)</t>
  </si>
  <si>
    <t>Podemos reparar que tanto a margem quanto o giro caíram na mesma proporção, –7,82% e –7,39%, respectivamente, ambos colaborando para a queda do ROA.</t>
  </si>
  <si>
    <t>Quando abrimos as contas do giro, observamos que sua variação negativa é devida única e exclusivamente à queda das vendas, uma vez que houve um aumento do o ativo total (5,68%).</t>
  </si>
  <si>
    <t xml:space="preserve">Observando pelo lado da margem, verificamos que não só as vendas líquidas provocaram a queda da margem, mas também o Nopat, que teve uma variação negativa de –9,78% de um ano para outro. Aprofundando mais a análise, verificamos que essa variação negativa do Nopat deve-se à queda das vendas líquidas e à subida dos custos e despesas operacionais. Continuando a análise, a conta ‘custos e despesas operacionais‘ pode ser aberta em despesas operacionais + custo dos produtos vendidos (CPV). Verificamos que, mesmo diminuindo as despesas operacionais, o CPV teve um peso maior, provocando um aumento da conta ’custos e despesas operacionais‘. </t>
  </si>
  <si>
    <t xml:space="preserve">Podemos concluir que a queda do ROA foi devida ao declínio das vendas líquidas e à queda do Nopat. A queda do Nopat foi provocada pelo aumento do CPV. Portanto, deu tudo errado para a empresa Alfa S.A., uma vez que as vendas caíram e os preços dos insumos utilizados subiram. </t>
  </si>
  <si>
    <t>A queda das vendas líquidas pode ser explicada pela queda do dólar frente ao real e pela queda do preço da celulose (US$ 668 em 2005 contra US$ 695 em 2004), uma vez que a maior parte da produção da empresa é exportada. Isso prejudicou a empresa como um todo. O aumento dos custos dos produtos vendidos (CPV) foi devido principalmente ao aumento do preço dos insumos comprados.</t>
  </si>
  <si>
    <t>Exemplo de determinação do WACC</t>
  </si>
  <si>
    <t xml:space="preserve">Fonte: Souza Neto, Oliveira &amp; Junior, Opções Reais: introdução à teoria e à prática, Ed. Qualitymark 2008. </t>
  </si>
  <si>
    <t>Beta desalavancado</t>
  </si>
  <si>
    <t>x Market Risk Premium</t>
  </si>
  <si>
    <t>Prêmio de risco do país</t>
  </si>
  <si>
    <t>(+) Taxa Livre de Risco dos EUA</t>
  </si>
  <si>
    <t>Global 27 Yield</t>
  </si>
  <si>
    <r>
      <t>K</t>
    </r>
    <r>
      <rPr>
        <b/>
        <vertAlign val="subscript"/>
        <sz val="11"/>
        <color theme="1"/>
        <rFont val="Calibri"/>
        <family val="2"/>
        <scheme val="minor"/>
      </rPr>
      <t>0</t>
    </r>
    <r>
      <rPr>
        <b/>
        <sz val="11"/>
        <color theme="1"/>
        <rFont val="Calibri"/>
        <family val="2"/>
        <scheme val="minor"/>
      </rPr>
      <t xml:space="preserve"> - Custo de capital para o risco do negócio - US$ nominal</t>
    </r>
  </si>
  <si>
    <r>
      <t>K</t>
    </r>
    <r>
      <rPr>
        <vertAlign val="subscript"/>
        <sz val="11"/>
        <color theme="1"/>
        <rFont val="Calibri"/>
        <family val="2"/>
        <scheme val="minor"/>
      </rPr>
      <t>d</t>
    </r>
    <r>
      <rPr>
        <sz val="10"/>
        <rFont val="Arial"/>
        <family val="2"/>
      </rPr>
      <t xml:space="preserve"> - Custo da dívida antes dos impostos</t>
    </r>
  </si>
  <si>
    <t>Imposto de renda</t>
  </si>
  <si>
    <t>= Custo da dívida depois do imposto - US$ nominal</t>
  </si>
  <si>
    <t>R$ Nominal</t>
  </si>
  <si>
    <t>Total da divida/capital total</t>
  </si>
  <si>
    <t>Total da divida/capital próprio</t>
  </si>
  <si>
    <r>
      <t>K</t>
    </r>
    <r>
      <rPr>
        <b/>
        <vertAlign val="subscript"/>
        <sz val="11"/>
        <color theme="1"/>
        <rFont val="Calibri"/>
        <family val="2"/>
        <scheme val="minor"/>
      </rPr>
      <t>e</t>
    </r>
    <r>
      <rPr>
        <b/>
        <sz val="11"/>
        <color theme="1"/>
        <rFont val="Calibri"/>
        <family val="2"/>
        <scheme val="minor"/>
      </rPr>
      <t xml:space="preserve"> - Custo do capital próprio - US$ Nominal</t>
    </r>
  </si>
  <si>
    <t/>
  </si>
  <si>
    <t>Custo do capital prório - R$ Real</t>
  </si>
  <si>
    <t>WACC - US$ Nominal</t>
  </si>
  <si>
    <t>- Inflação EUA</t>
  </si>
  <si>
    <t>= WACC US$ real</t>
  </si>
  <si>
    <t>+ Inflacao Brasileira</t>
  </si>
  <si>
    <t>= WACC R$ nominal</t>
  </si>
  <si>
    <t>F. Caixa Acumulado</t>
  </si>
  <si>
    <t>Taxa desc</t>
  </si>
  <si>
    <t>R/I</t>
  </si>
  <si>
    <t>Parâmetros</t>
  </si>
  <si>
    <t>Resultados</t>
  </si>
  <si>
    <t>CAPEX</t>
  </si>
  <si>
    <t>(Capital Exependiture)</t>
  </si>
  <si>
    <t>Ganho de custo operacional</t>
  </si>
  <si>
    <t>Tempo</t>
  </si>
  <si>
    <t>FCL</t>
  </si>
  <si>
    <t>Investimento</t>
  </si>
  <si>
    <t>Rf</t>
  </si>
  <si>
    <t>Rm</t>
  </si>
  <si>
    <t>Kd</t>
  </si>
  <si>
    <t>Kcp</t>
  </si>
  <si>
    <t>CMPC</t>
  </si>
  <si>
    <t>Lucro após impostoa</t>
  </si>
  <si>
    <t>[R$ milhões/ano]</t>
  </si>
  <si>
    <t>Dívida [D]</t>
  </si>
  <si>
    <t>Capital Próprio [CP]</t>
  </si>
  <si>
    <t>Relação D/CP</t>
  </si>
  <si>
    <t>CMPC [WACC]</t>
  </si>
  <si>
    <t>Análises</t>
  </si>
  <si>
    <t>Grafico</t>
  </si>
  <si>
    <t>Dados acessórios</t>
  </si>
  <si>
    <t>D/CP</t>
  </si>
  <si>
    <t>D/(D+CP)</t>
  </si>
  <si>
    <t>CP/(D+CP)</t>
  </si>
  <si>
    <t>FCL Acumulado</t>
  </si>
  <si>
    <t>[R$ milhões]</t>
  </si>
  <si>
    <t>[% ao ano]</t>
  </si>
  <si>
    <t>[ano(s)]</t>
  </si>
  <si>
    <t>P90</t>
  </si>
  <si>
    <t>P10</t>
  </si>
  <si>
    <t>Receitas anuais</t>
  </si>
  <si>
    <t>Custos anuais</t>
  </si>
  <si>
    <t>VP do fluxo de caixa anual</t>
  </si>
  <si>
    <t>VPL do fluxo de caixa anual</t>
  </si>
  <si>
    <t>VPL do projeto</t>
  </si>
  <si>
    <t>Nota: todos os valores estão em $ milhões. Por conta da simplicidade, of fluxos de caixa livres são ignorados (ou seja, investimentos adicionais, depreciação impostos, juros e capital de giro não são considerados). Assume-se que o valor terminal do projeto é zero.</t>
  </si>
  <si>
    <r>
      <t>(a) 1/(1+0,25)</t>
    </r>
    <r>
      <rPr>
        <vertAlign val="superscript"/>
        <sz val="8"/>
        <rFont val="Arial"/>
        <family val="2"/>
      </rPr>
      <t>j</t>
    </r>
    <r>
      <rPr>
        <sz val="8"/>
        <rFont val="Arial"/>
        <family val="2"/>
      </rPr>
      <t>, tendo j como o ano corrente</t>
    </r>
  </si>
  <si>
    <r>
      <t>Fluxo de caixa anual</t>
    </r>
    <r>
      <rPr>
        <vertAlign val="superscript"/>
        <sz val="10"/>
        <rFont val="Arial"/>
        <family val="2"/>
      </rPr>
      <t>a</t>
    </r>
  </si>
  <si>
    <r>
      <t>Fator de desconto</t>
    </r>
    <r>
      <rPr>
        <vertAlign val="superscript"/>
        <sz val="10"/>
        <rFont val="Arial"/>
        <family val="2"/>
      </rPr>
      <t>a</t>
    </r>
  </si>
  <si>
    <t>Projeto GIS
 PSV - RVRT</t>
  </si>
  <si>
    <t xml:space="preserve">   VPL 25%  ($ milhões)</t>
  </si>
  <si>
    <t xml:space="preserve">             Rótulo de dados</t>
  </si>
  <si>
    <t>Custos</t>
  </si>
  <si>
    <t>Simulação de Monte Carlo sobre FC Descontado</t>
  </si>
  <si>
    <t>(Valores de entrada nas células azuis)</t>
  </si>
  <si>
    <t>Dados de entrada</t>
  </si>
  <si>
    <r>
      <t xml:space="preserve">Resultados </t>
    </r>
    <r>
      <rPr>
        <b/>
        <sz val="8"/>
        <rFont val="Georgia"/>
        <family val="1"/>
      </rPr>
      <t>($ milhões)</t>
    </r>
  </si>
  <si>
    <t>milhões</t>
  </si>
  <si>
    <t>Volatilidade das receitas</t>
  </si>
  <si>
    <t>Volatilidade dos custos</t>
  </si>
  <si>
    <t>[%]</t>
  </si>
  <si>
    <t>"+ 1 x Desvio Padrao</t>
  </si>
  <si>
    <t>Distrib cumulativa?</t>
  </si>
  <si>
    <t>Verdadeiro/Falso</t>
  </si>
  <si>
    <t>"- 1 x Desvio Padrao</t>
  </si>
  <si>
    <t>Simulações</t>
  </si>
  <si>
    <t>(todos os valores estão em milhões)</t>
  </si>
  <si>
    <t>Y0 Investimento</t>
  </si>
  <si>
    <t>Y1 Receita</t>
  </si>
  <si>
    <t>Y1 Custo</t>
  </si>
  <si>
    <t>Y2 Receita</t>
  </si>
  <si>
    <t>Y2 Custo</t>
  </si>
  <si>
    <t>Y3 Receita</t>
  </si>
  <si>
    <t>Y3 Custo</t>
  </si>
  <si>
    <t>Y4 Receita</t>
  </si>
  <si>
    <t>Y4 Custo</t>
  </si>
  <si>
    <t>Y5 Receita</t>
  </si>
  <si>
    <t>Y5 Custo</t>
  </si>
  <si>
    <t>Y6 Rec</t>
  </si>
  <si>
    <t>Y6 Custo</t>
  </si>
  <si>
    <t>Y7 Rec</t>
  </si>
  <si>
    <t>Y7 Custo</t>
  </si>
  <si>
    <t>FCL1</t>
  </si>
  <si>
    <t>FCL2</t>
  </si>
  <si>
    <t>FCL3</t>
  </si>
  <si>
    <t>FCL4</t>
  </si>
  <si>
    <t>FCL5</t>
  </si>
  <si>
    <t>FCL6</t>
  </si>
  <si>
    <t>FCL7</t>
  </si>
  <si>
    <t>Normal</t>
  </si>
  <si>
    <t>Caso base</t>
  </si>
  <si>
    <t>Tent11</t>
  </si>
  <si>
    <t>Tent12</t>
  </si>
  <si>
    <t>Tent13</t>
  </si>
  <si>
    <t>Tent14</t>
  </si>
  <si>
    <t>Tent15</t>
  </si>
  <si>
    <t>Tent16</t>
  </si>
  <si>
    <t>Tent17</t>
  </si>
  <si>
    <t>Tent18</t>
  </si>
  <si>
    <t>Tent19</t>
  </si>
  <si>
    <t>Tent20</t>
  </si>
  <si>
    <t>Tent21</t>
  </si>
  <si>
    <t>Tent22</t>
  </si>
  <si>
    <t>Tent23</t>
  </si>
  <si>
    <t>Tent24</t>
  </si>
  <si>
    <t>Tent25</t>
  </si>
  <si>
    <t>Tent26</t>
  </si>
  <si>
    <t>Tent27</t>
  </si>
  <si>
    <t>Tent28</t>
  </si>
  <si>
    <t>Tent29</t>
  </si>
  <si>
    <t>Tent30</t>
  </si>
  <si>
    <t>Tent31</t>
  </si>
  <si>
    <t>Tent32</t>
  </si>
  <si>
    <t>Tent33</t>
  </si>
  <si>
    <t>Tent34</t>
  </si>
  <si>
    <t>Tent35</t>
  </si>
  <si>
    <t>Tent36</t>
  </si>
  <si>
    <t>Tent37</t>
  </si>
  <si>
    <t>Tent38</t>
  </si>
  <si>
    <t>Tent39</t>
  </si>
  <si>
    <t>Tent40</t>
  </si>
  <si>
    <t>Tent41</t>
  </si>
  <si>
    <t>Tent42</t>
  </si>
  <si>
    <t>Tent43</t>
  </si>
  <si>
    <t>Tent44</t>
  </si>
  <si>
    <t>Tent45</t>
  </si>
  <si>
    <t>Tent46</t>
  </si>
  <si>
    <t>Tent47</t>
  </si>
  <si>
    <t>Tent48</t>
  </si>
  <si>
    <t>Tent49</t>
  </si>
  <si>
    <t>Tent50</t>
  </si>
  <si>
    <t>Tent51</t>
  </si>
  <si>
    <t>Tent52</t>
  </si>
  <si>
    <t>Tent53</t>
  </si>
  <si>
    <t>Tent54</t>
  </si>
  <si>
    <t>Tent55</t>
  </si>
  <si>
    <t>Tent56</t>
  </si>
  <si>
    <t>Tent57</t>
  </si>
  <si>
    <t>Tent58</t>
  </si>
  <si>
    <t>Tent59</t>
  </si>
  <si>
    <t>Tent60</t>
  </si>
  <si>
    <t>Tent61</t>
  </si>
  <si>
    <t>Tent62</t>
  </si>
  <si>
    <t>Tent63</t>
  </si>
  <si>
    <t>Tent64</t>
  </si>
  <si>
    <t>Tent65</t>
  </si>
  <si>
    <t>Tent66</t>
  </si>
  <si>
    <t>Tent67</t>
  </si>
  <si>
    <t>Tent68</t>
  </si>
  <si>
    <t>Tent69</t>
  </si>
  <si>
    <t>Tent70</t>
  </si>
  <si>
    <t>Tent71</t>
  </si>
  <si>
    <t>Tent72</t>
  </si>
  <si>
    <t>Tent73</t>
  </si>
  <si>
    <t>Tent74</t>
  </si>
  <si>
    <t>Tent75</t>
  </si>
  <si>
    <t>Tent76</t>
  </si>
  <si>
    <t>Tent77</t>
  </si>
  <si>
    <t>Tent78</t>
  </si>
  <si>
    <t>Tent79</t>
  </si>
  <si>
    <t>Tent80</t>
  </si>
  <si>
    <t>Tent81</t>
  </si>
  <si>
    <t>Tent82</t>
  </si>
  <si>
    <t>Tent83</t>
  </si>
  <si>
    <t>Tent84</t>
  </si>
  <si>
    <t>Tent85</t>
  </si>
  <si>
    <t>Tent86</t>
  </si>
  <si>
    <t>Tent87</t>
  </si>
  <si>
    <t>Tent88</t>
  </si>
  <si>
    <t>Tent89</t>
  </si>
  <si>
    <t>Tent90</t>
  </si>
  <si>
    <t>Tent91</t>
  </si>
  <si>
    <t>Tent92</t>
  </si>
  <si>
    <t>Tent93</t>
  </si>
  <si>
    <t>Tent94</t>
  </si>
  <si>
    <t>Tent95</t>
  </si>
  <si>
    <t>Tent96</t>
  </si>
  <si>
    <t>Tent97</t>
  </si>
  <si>
    <t>Tent98</t>
  </si>
  <si>
    <t>Tent99</t>
  </si>
  <si>
    <t>Tent100</t>
  </si>
  <si>
    <t>Tent101</t>
  </si>
  <si>
    <t>Tent102</t>
  </si>
  <si>
    <t>Tent103</t>
  </si>
  <si>
    <t>Tent104</t>
  </si>
  <si>
    <t>Tent105</t>
  </si>
  <si>
    <t>Tent106</t>
  </si>
  <si>
    <t>Tent107</t>
  </si>
  <si>
    <t>Tent108</t>
  </si>
  <si>
    <t>Tent109</t>
  </si>
  <si>
    <t>Tent110</t>
  </si>
  <si>
    <t>Tent111</t>
  </si>
  <si>
    <t>Tent112</t>
  </si>
  <si>
    <t>Tent113</t>
  </si>
  <si>
    <t>Tent114</t>
  </si>
  <si>
    <t>Tent115</t>
  </si>
  <si>
    <t>Tent116</t>
  </si>
  <si>
    <t>Tent117</t>
  </si>
  <si>
    <t>Tent118</t>
  </si>
  <si>
    <t>Tent119</t>
  </si>
  <si>
    <t>Tent120</t>
  </si>
  <si>
    <t>Tent121</t>
  </si>
  <si>
    <t>Tent122</t>
  </si>
  <si>
    <t>Tent123</t>
  </si>
  <si>
    <t>Tent124</t>
  </si>
  <si>
    <t>Tent125</t>
  </si>
  <si>
    <t>Tent126</t>
  </si>
  <si>
    <t>Tent127</t>
  </si>
  <si>
    <t>Tent128</t>
  </si>
  <si>
    <t>Tent129</t>
  </si>
  <si>
    <t>Tent130</t>
  </si>
  <si>
    <t>Tent131</t>
  </si>
  <si>
    <t>Tent132</t>
  </si>
  <si>
    <t>Tent133</t>
  </si>
  <si>
    <t>Tent134</t>
  </si>
  <si>
    <t>Tent135</t>
  </si>
  <si>
    <t>Tent136</t>
  </si>
  <si>
    <t>Tent137</t>
  </si>
  <si>
    <t>Tent138</t>
  </si>
  <si>
    <t>Tent139</t>
  </si>
  <si>
    <t>Tent140</t>
  </si>
  <si>
    <t>Tent141</t>
  </si>
  <si>
    <t>Tent142</t>
  </si>
  <si>
    <t>Tent143</t>
  </si>
  <si>
    <t>Tent144</t>
  </si>
  <si>
    <t>Tent145</t>
  </si>
  <si>
    <t>Tent146</t>
  </si>
  <si>
    <t>Tent147</t>
  </si>
  <si>
    <t>Tent148</t>
  </si>
  <si>
    <t>Tent149</t>
  </si>
  <si>
    <t>Tent150</t>
  </si>
  <si>
    <t>Tent151</t>
  </si>
  <si>
    <t>Tent152</t>
  </si>
  <si>
    <t>Tent153</t>
  </si>
  <si>
    <t>Tent154</t>
  </si>
  <si>
    <t>Tent155</t>
  </si>
  <si>
    <t>Tent156</t>
  </si>
  <si>
    <t>Tent157</t>
  </si>
  <si>
    <t>Tent158</t>
  </si>
  <si>
    <t>Tent159</t>
  </si>
  <si>
    <t>Tent160</t>
  </si>
  <si>
    <t>Tent161</t>
  </si>
  <si>
    <t>Tent162</t>
  </si>
  <si>
    <t>Tent163</t>
  </si>
  <si>
    <t>Tent164</t>
  </si>
  <si>
    <t>Tent165</t>
  </si>
  <si>
    <t>Tent166</t>
  </si>
  <si>
    <t>Tent167</t>
  </si>
  <si>
    <t>Tent168</t>
  </si>
  <si>
    <t>Tent169</t>
  </si>
  <si>
    <t>Tent170</t>
  </si>
  <si>
    <t>Tent171</t>
  </si>
  <si>
    <t>Tent172</t>
  </si>
  <si>
    <t>Tent173</t>
  </si>
  <si>
    <t>Tent174</t>
  </si>
  <si>
    <t>Tent175</t>
  </si>
  <si>
    <t>Tent176</t>
  </si>
  <si>
    <t>Tent177</t>
  </si>
  <si>
    <t>Tent178</t>
  </si>
  <si>
    <t>Tent179</t>
  </si>
  <si>
    <t>Tent180</t>
  </si>
  <si>
    <t>Tent181</t>
  </si>
  <si>
    <t>Tent182</t>
  </si>
  <si>
    <t>Tent183</t>
  </si>
  <si>
    <t>Tent184</t>
  </si>
  <si>
    <t>Tent185</t>
  </si>
  <si>
    <t>Tent186</t>
  </si>
  <si>
    <t>Tent187</t>
  </si>
  <si>
    <t>Tent188</t>
  </si>
  <si>
    <t>Tent189</t>
  </si>
  <si>
    <t>Tent190</t>
  </si>
  <si>
    <t>Tent191</t>
  </si>
  <si>
    <t>Tent192</t>
  </si>
  <si>
    <t>Tent193</t>
  </si>
  <si>
    <t>Tent194</t>
  </si>
  <si>
    <t>Tent195</t>
  </si>
  <si>
    <t>Tent196</t>
  </si>
  <si>
    <t>Tent197</t>
  </si>
  <si>
    <t>Tent198</t>
  </si>
  <si>
    <t>Tent199</t>
  </si>
  <si>
    <t>Tent200</t>
  </si>
  <si>
    <t>Tent201</t>
  </si>
  <si>
    <t>Tent202</t>
  </si>
  <si>
    <t>Tent203</t>
  </si>
  <si>
    <t>Tent204</t>
  </si>
  <si>
    <t>Tent205</t>
  </si>
  <si>
    <t>Tent206</t>
  </si>
  <si>
    <t>Tent207</t>
  </si>
  <si>
    <t>Tent208</t>
  </si>
  <si>
    <t>Tent209</t>
  </si>
  <si>
    <t>Tent210</t>
  </si>
  <si>
    <t>Tent211</t>
  </si>
  <si>
    <t>Tent212</t>
  </si>
  <si>
    <t>Tent213</t>
  </si>
  <si>
    <t>Tent214</t>
  </si>
  <si>
    <t>Tent215</t>
  </si>
  <si>
    <t>Tent216</t>
  </si>
  <si>
    <t>Tent217</t>
  </si>
  <si>
    <t>Tent218</t>
  </si>
  <si>
    <t>Tent219</t>
  </si>
  <si>
    <t>Tent220</t>
  </si>
  <si>
    <t>Tent221</t>
  </si>
  <si>
    <t>Tent222</t>
  </si>
  <si>
    <t>Tent223</t>
  </si>
  <si>
    <t>Tent224</t>
  </si>
  <si>
    <t>Tent225</t>
  </si>
  <si>
    <t>Tent226</t>
  </si>
  <si>
    <t>Tent227</t>
  </si>
  <si>
    <t>Tent228</t>
  </si>
  <si>
    <t>Tent229</t>
  </si>
  <si>
    <t>Tent230</t>
  </si>
  <si>
    <t>Tent231</t>
  </si>
  <si>
    <t>Tent232</t>
  </si>
  <si>
    <t>Tent233</t>
  </si>
  <si>
    <t>Tent234</t>
  </si>
  <si>
    <t>Tent235</t>
  </si>
  <si>
    <t>Tent236</t>
  </si>
  <si>
    <t>Tent237</t>
  </si>
  <si>
    <t>Tent238</t>
  </si>
  <si>
    <t>Tent239</t>
  </si>
  <si>
    <t>Tent240</t>
  </si>
  <si>
    <t>Tent241</t>
  </si>
  <si>
    <t>Tent242</t>
  </si>
  <si>
    <t>Tent243</t>
  </si>
  <si>
    <t>Tent244</t>
  </si>
  <si>
    <t>Tent245</t>
  </si>
  <si>
    <t>Tent246</t>
  </si>
  <si>
    <t>Tent247</t>
  </si>
  <si>
    <t>Tent248</t>
  </si>
  <si>
    <t>Tent249</t>
  </si>
  <si>
    <t>Tent250</t>
  </si>
  <si>
    <t>Tent251</t>
  </si>
  <si>
    <t>Tent252</t>
  </si>
  <si>
    <t>Tent253</t>
  </si>
  <si>
    <t>Tent254</t>
  </si>
  <si>
    <t>Tent255</t>
  </si>
  <si>
    <t>Tent256</t>
  </si>
  <si>
    <t>Tent257</t>
  </si>
  <si>
    <t>Tent258</t>
  </si>
  <si>
    <t>Tent259</t>
  </si>
  <si>
    <t>Tent260</t>
  </si>
  <si>
    <t>Tent261</t>
  </si>
  <si>
    <t>Tent262</t>
  </si>
  <si>
    <t>Tent263</t>
  </si>
  <si>
    <t>Tent264</t>
  </si>
  <si>
    <t>Tent265</t>
  </si>
  <si>
    <t>Tent266</t>
  </si>
  <si>
    <t>Tent267</t>
  </si>
  <si>
    <t>Tent268</t>
  </si>
  <si>
    <t>Tent269</t>
  </si>
  <si>
    <t>Tent270</t>
  </si>
  <si>
    <t>Tent271</t>
  </si>
  <si>
    <t>Tent272</t>
  </si>
  <si>
    <t>Tent273</t>
  </si>
  <si>
    <t>Tent274</t>
  </si>
  <si>
    <t>Tent275</t>
  </si>
  <si>
    <t>Tent276</t>
  </si>
  <si>
    <t>Tent277</t>
  </si>
  <si>
    <t>Tent278</t>
  </si>
  <si>
    <t>Tent279</t>
  </si>
  <si>
    <t>Tent280</t>
  </si>
  <si>
    <t>Tent281</t>
  </si>
  <si>
    <t>Tent282</t>
  </si>
  <si>
    <t>Tent283</t>
  </si>
  <si>
    <t>Tent284</t>
  </si>
  <si>
    <t>Tent285</t>
  </si>
  <si>
    <t>Tent286</t>
  </si>
  <si>
    <t>Tent287</t>
  </si>
  <si>
    <t>Tent288</t>
  </si>
  <si>
    <t>Tent289</t>
  </si>
  <si>
    <t>Tent290</t>
  </si>
  <si>
    <t>Tent291</t>
  </si>
  <si>
    <t>Tent292</t>
  </si>
  <si>
    <t>Tent293</t>
  </si>
  <si>
    <t>Tent294</t>
  </si>
  <si>
    <t>Tent295</t>
  </si>
  <si>
    <t>Tent296</t>
  </si>
  <si>
    <t>Tent297</t>
  </si>
  <si>
    <t>Tent298</t>
  </si>
  <si>
    <t>Tent299</t>
  </si>
  <si>
    <t>Tent300</t>
  </si>
  <si>
    <t>Tent301</t>
  </si>
  <si>
    <t>Tent302</t>
  </si>
  <si>
    <t>Tent303</t>
  </si>
  <si>
    <t>Tent304</t>
  </si>
  <si>
    <t>Tent305</t>
  </si>
  <si>
    <t>Tent306</t>
  </si>
  <si>
    <t>Tent307</t>
  </si>
  <si>
    <t>Tent308</t>
  </si>
  <si>
    <t>Tent309</t>
  </si>
  <si>
    <t>Tent310</t>
  </si>
  <si>
    <t>Tent311</t>
  </si>
  <si>
    <t>Tent312</t>
  </si>
  <si>
    <t>Tent313</t>
  </si>
  <si>
    <t>Tent314</t>
  </si>
  <si>
    <t>Tent315</t>
  </si>
  <si>
    <t>Tent316</t>
  </si>
  <si>
    <t>Tent317</t>
  </si>
  <si>
    <t>Tent318</t>
  </si>
  <si>
    <t>Tent319</t>
  </si>
  <si>
    <t>Tent320</t>
  </si>
  <si>
    <t>Tent321</t>
  </si>
  <si>
    <t>Tent322</t>
  </si>
  <si>
    <t>Tent323</t>
  </si>
  <si>
    <t>Tent324</t>
  </si>
  <si>
    <t>Tent325</t>
  </si>
  <si>
    <t>Tent326</t>
  </si>
  <si>
    <t>Tent327</t>
  </si>
  <si>
    <t>Tent328</t>
  </si>
  <si>
    <t>Tent329</t>
  </si>
  <si>
    <t>Tent330</t>
  </si>
  <si>
    <t>Tent331</t>
  </si>
  <si>
    <t>Tent332</t>
  </si>
  <si>
    <t>Tent333</t>
  </si>
  <si>
    <t>Tent334</t>
  </si>
  <si>
    <t>Tent335</t>
  </si>
  <si>
    <t>Tent336</t>
  </si>
  <si>
    <t>Tent337</t>
  </si>
  <si>
    <t>Tent338</t>
  </si>
  <si>
    <t>Tent339</t>
  </si>
  <si>
    <t>Tent340</t>
  </si>
  <si>
    <t>Tent341</t>
  </si>
  <si>
    <t>Tent342</t>
  </si>
  <si>
    <t>Tent343</t>
  </si>
  <si>
    <t>Tent344</t>
  </si>
  <si>
    <t>Tent345</t>
  </si>
  <si>
    <t>Tent346</t>
  </si>
  <si>
    <t>Tent347</t>
  </si>
  <si>
    <t>Tent348</t>
  </si>
  <si>
    <t>Tent349</t>
  </si>
  <si>
    <t>Tent350</t>
  </si>
  <si>
    <t>Tent351</t>
  </si>
  <si>
    <t>Tent352</t>
  </si>
  <si>
    <t>Tent353</t>
  </si>
  <si>
    <t>Tent354</t>
  </si>
  <si>
    <t>Tent355</t>
  </si>
  <si>
    <t>Tent356</t>
  </si>
  <si>
    <t>Tent357</t>
  </si>
  <si>
    <t>Tent358</t>
  </si>
  <si>
    <t>Tent359</t>
  </si>
  <si>
    <t>Tent360</t>
  </si>
  <si>
    <t>Tent361</t>
  </si>
  <si>
    <t>Tent362</t>
  </si>
  <si>
    <t>Tent363</t>
  </si>
  <si>
    <t>Tent364</t>
  </si>
  <si>
    <t>Tent365</t>
  </si>
  <si>
    <t>Tent366</t>
  </si>
  <si>
    <t>Tent367</t>
  </si>
  <si>
    <t>Tent368</t>
  </si>
  <si>
    <t>Tent369</t>
  </si>
  <si>
    <t>Tent370</t>
  </si>
  <si>
    <t>Tent371</t>
  </si>
  <si>
    <t>Tent372</t>
  </si>
  <si>
    <t>Tent373</t>
  </si>
  <si>
    <t>Tent374</t>
  </si>
  <si>
    <t>Tent375</t>
  </si>
  <si>
    <t>Tent376</t>
  </si>
  <si>
    <t>Tent377</t>
  </si>
  <si>
    <t>Tent378</t>
  </si>
  <si>
    <t>Tent379</t>
  </si>
  <si>
    <t>Tent380</t>
  </si>
  <si>
    <t>Tent381</t>
  </si>
  <si>
    <t>Tent382</t>
  </si>
  <si>
    <t>Tent383</t>
  </si>
  <si>
    <t>Tent384</t>
  </si>
  <si>
    <t>Tent385</t>
  </si>
  <si>
    <t>Tent386</t>
  </si>
  <si>
    <t>Tent387</t>
  </si>
  <si>
    <t>Tent388</t>
  </si>
  <si>
    <t>Tent389</t>
  </si>
  <si>
    <t>Tent390</t>
  </si>
  <si>
    <t>Tent391</t>
  </si>
  <si>
    <t>Tent392</t>
  </si>
  <si>
    <t>Tent393</t>
  </si>
  <si>
    <t>Tent394</t>
  </si>
  <si>
    <t>Tent395</t>
  </si>
  <si>
    <t>Tent396</t>
  </si>
  <si>
    <t>Tent397</t>
  </si>
  <si>
    <t>Tent398</t>
  </si>
  <si>
    <t>Tent399</t>
  </si>
  <si>
    <t>Tent400</t>
  </si>
  <si>
    <t>Tent401</t>
  </si>
  <si>
    <t>Tent402</t>
  </si>
  <si>
    <t>Tent403</t>
  </si>
  <si>
    <t>Tent404</t>
  </si>
  <si>
    <t>Tent405</t>
  </si>
  <si>
    <t>Tent406</t>
  </si>
  <si>
    <t>Tent407</t>
  </si>
  <si>
    <t>Tent408</t>
  </si>
  <si>
    <t>Tent409</t>
  </si>
  <si>
    <t>Tent410</t>
  </si>
  <si>
    <t>Tent411</t>
  </si>
  <si>
    <t>Tent412</t>
  </si>
  <si>
    <t>Tent413</t>
  </si>
  <si>
    <t>Tent414</t>
  </si>
  <si>
    <t>Tent415</t>
  </si>
  <si>
    <t>Tent416</t>
  </si>
  <si>
    <t>Tent417</t>
  </si>
  <si>
    <t>Tent418</t>
  </si>
  <si>
    <t>Tent419</t>
  </si>
  <si>
    <t>Tent420</t>
  </si>
  <si>
    <t>Tent421</t>
  </si>
  <si>
    <t>Tent422</t>
  </si>
  <si>
    <t>Tent423</t>
  </si>
  <si>
    <t>Tent424</t>
  </si>
  <si>
    <t>Tent425</t>
  </si>
  <si>
    <t>Tent426</t>
  </si>
  <si>
    <t>Tent427</t>
  </si>
  <si>
    <t>Tent428</t>
  </si>
  <si>
    <t>Tent429</t>
  </si>
  <si>
    <t>Tent430</t>
  </si>
  <si>
    <t>Tent431</t>
  </si>
  <si>
    <t>Tent432</t>
  </si>
  <si>
    <t>Tent433</t>
  </si>
  <si>
    <t>Tent434</t>
  </si>
  <si>
    <t>Tent435</t>
  </si>
  <si>
    <t>Tent436</t>
  </si>
  <si>
    <t>Tent437</t>
  </si>
  <si>
    <t>Tent438</t>
  </si>
  <si>
    <t>Tent439</t>
  </si>
  <si>
    <t>Tent440</t>
  </si>
  <si>
    <t>Tent441</t>
  </si>
  <si>
    <t>Tent442</t>
  </si>
  <si>
    <t>Tent443</t>
  </si>
  <si>
    <t>Tent444</t>
  </si>
  <si>
    <t>Tent445</t>
  </si>
  <si>
    <t>Tent446</t>
  </si>
  <si>
    <t>Tent447</t>
  </si>
  <si>
    <t>Tent448</t>
  </si>
  <si>
    <t>Tent449</t>
  </si>
  <si>
    <t>Tent450</t>
  </si>
  <si>
    <t>Tent451</t>
  </si>
  <si>
    <t>Tent452</t>
  </si>
  <si>
    <t>Tent453</t>
  </si>
  <si>
    <t>Tent454</t>
  </si>
  <si>
    <t>Tent455</t>
  </si>
  <si>
    <t>Tent456</t>
  </si>
  <si>
    <t>Tent457</t>
  </si>
  <si>
    <t>Tent458</t>
  </si>
  <si>
    <t>Tent459</t>
  </si>
  <si>
    <t>Tent460</t>
  </si>
  <si>
    <t>Tent461</t>
  </si>
  <si>
    <t>Tent462</t>
  </si>
  <si>
    <t>Tent463</t>
  </si>
  <si>
    <t>Tent464</t>
  </si>
  <si>
    <t>Tent465</t>
  </si>
  <si>
    <t>Tent466</t>
  </si>
  <si>
    <t>Tent467</t>
  </si>
  <si>
    <t>Tent468</t>
  </si>
  <si>
    <t>Tent469</t>
  </si>
  <si>
    <t>Tent470</t>
  </si>
  <si>
    <t>Tent471</t>
  </si>
  <si>
    <t>Tent472</t>
  </si>
  <si>
    <t>Tent473</t>
  </si>
  <si>
    <t>Tent474</t>
  </si>
  <si>
    <t>Tent475</t>
  </si>
  <si>
    <t>Tent476</t>
  </si>
  <si>
    <t>Tent477</t>
  </si>
  <si>
    <t>Tent478</t>
  </si>
  <si>
    <t>Tent479</t>
  </si>
  <si>
    <t>Tent480</t>
  </si>
  <si>
    <t>Tent481</t>
  </si>
  <si>
    <t>Tent482</t>
  </si>
  <si>
    <t>Tent483</t>
  </si>
  <si>
    <t>Tent484</t>
  </si>
  <si>
    <t>Tent485</t>
  </si>
  <si>
    <t>Tent486</t>
  </si>
  <si>
    <t>Tent487</t>
  </si>
  <si>
    <t>Tent488</t>
  </si>
  <si>
    <t>Tent489</t>
  </si>
  <si>
    <t>Tent490</t>
  </si>
  <si>
    <t>Tent491</t>
  </si>
  <si>
    <t>Tent492</t>
  </si>
  <si>
    <t>Tent493</t>
  </si>
  <si>
    <t>Tent494</t>
  </si>
  <si>
    <t>Tent495</t>
  </si>
  <si>
    <t>Tent496</t>
  </si>
  <si>
    <t>Tent497</t>
  </si>
  <si>
    <t>Tent498</t>
  </si>
  <si>
    <t>Tent499</t>
  </si>
  <si>
    <t>Tent500</t>
  </si>
  <si>
    <t>Tent501</t>
  </si>
  <si>
    <t>Tent502</t>
  </si>
  <si>
    <t>Tent503</t>
  </si>
  <si>
    <t>Tent504</t>
  </si>
  <si>
    <t>Tent505</t>
  </si>
  <si>
    <t>Tent506</t>
  </si>
  <si>
    <t>Tent507</t>
  </si>
  <si>
    <t>Tent508</t>
  </si>
  <si>
    <t>Tent509</t>
  </si>
  <si>
    <t>Tent510</t>
  </si>
  <si>
    <t>Tent511</t>
  </si>
  <si>
    <t>Tent512</t>
  </si>
  <si>
    <t>Tent513</t>
  </si>
  <si>
    <t>Tent514</t>
  </si>
  <si>
    <t>Tent515</t>
  </si>
  <si>
    <t>Tent516</t>
  </si>
  <si>
    <t>Tent517</t>
  </si>
  <si>
    <t>Tent518</t>
  </si>
  <si>
    <t>Tent519</t>
  </si>
  <si>
    <t>Tent520</t>
  </si>
  <si>
    <t>Tent521</t>
  </si>
  <si>
    <t>Tent522</t>
  </si>
  <si>
    <t>Tent523</t>
  </si>
  <si>
    <t>Tent524</t>
  </si>
  <si>
    <t>Tent525</t>
  </si>
  <si>
    <t>Tent526</t>
  </si>
  <si>
    <t>Tent527</t>
  </si>
  <si>
    <t>Tent528</t>
  </si>
  <si>
    <t>Tent529</t>
  </si>
  <si>
    <t>Tent530</t>
  </si>
  <si>
    <t>Tent531</t>
  </si>
  <si>
    <t>Tent532</t>
  </si>
  <si>
    <t>Tent533</t>
  </si>
  <si>
    <t>Tent534</t>
  </si>
  <si>
    <t>Tent535</t>
  </si>
  <si>
    <t>Tent536</t>
  </si>
  <si>
    <t>Tent537</t>
  </si>
  <si>
    <t>Tent538</t>
  </si>
  <si>
    <t>Tent539</t>
  </si>
  <si>
    <t>Tent540</t>
  </si>
  <si>
    <t>Tent541</t>
  </si>
  <si>
    <t>Tent542</t>
  </si>
  <si>
    <t>Tent543</t>
  </si>
  <si>
    <t>Tent544</t>
  </si>
  <si>
    <t>Tent545</t>
  </si>
  <si>
    <t>Tent546</t>
  </si>
  <si>
    <t>Tent547</t>
  </si>
  <si>
    <t>Tent548</t>
  </si>
  <si>
    <t>Tent549</t>
  </si>
  <si>
    <t>Tent550</t>
  </si>
  <si>
    <t>Tent551</t>
  </si>
  <si>
    <t>Tent552</t>
  </si>
  <si>
    <t>Tent553</t>
  </si>
  <si>
    <t>Tent554</t>
  </si>
  <si>
    <t>Tent555</t>
  </si>
  <si>
    <t>Tent556</t>
  </si>
  <si>
    <t>Tent557</t>
  </si>
  <si>
    <t>Tent558</t>
  </si>
  <si>
    <t>Tent559</t>
  </si>
  <si>
    <t>Tent560</t>
  </si>
  <si>
    <t>Tent561</t>
  </si>
  <si>
    <t>Tent562</t>
  </si>
  <si>
    <t>Tent563</t>
  </si>
  <si>
    <t>Tent564</t>
  </si>
  <si>
    <t>Tent565</t>
  </si>
  <si>
    <t>Tent566</t>
  </si>
  <si>
    <t>Tent567</t>
  </si>
  <si>
    <t>Tent568</t>
  </si>
  <si>
    <t>Tent569</t>
  </si>
  <si>
    <t>Tent570</t>
  </si>
  <si>
    <t>Tent571</t>
  </si>
  <si>
    <t>Tent572</t>
  </si>
  <si>
    <t>Tent573</t>
  </si>
  <si>
    <t>Tent574</t>
  </si>
  <si>
    <t>Tent575</t>
  </si>
  <si>
    <t>Tent576</t>
  </si>
  <si>
    <t>Tent577</t>
  </si>
  <si>
    <t>Tent578</t>
  </si>
  <si>
    <t>Tent579</t>
  </si>
  <si>
    <t>Tent580</t>
  </si>
  <si>
    <t>Tent581</t>
  </si>
  <si>
    <t>Tent582</t>
  </si>
  <si>
    <t>Tent583</t>
  </si>
  <si>
    <t>Tent584</t>
  </si>
  <si>
    <t>Tent585</t>
  </si>
  <si>
    <t>Tent586</t>
  </si>
  <si>
    <t>Tent587</t>
  </si>
  <si>
    <t>Tent588</t>
  </si>
  <si>
    <t>Tent589</t>
  </si>
  <si>
    <t>Tent590</t>
  </si>
  <si>
    <t>Tent591</t>
  </si>
  <si>
    <t>Tent592</t>
  </si>
  <si>
    <t>Tent593</t>
  </si>
  <si>
    <t>Tent594</t>
  </si>
  <si>
    <t>Tent595</t>
  </si>
  <si>
    <t>Tent596</t>
  </si>
  <si>
    <t>Tent597</t>
  </si>
  <si>
    <t>Tent598</t>
  </si>
  <si>
    <t>Tent599</t>
  </si>
  <si>
    <t>Tent600</t>
  </si>
  <si>
    <t>Tent601</t>
  </si>
  <si>
    <t>Tent602</t>
  </si>
  <si>
    <t>Tent603</t>
  </si>
  <si>
    <t>Tent604</t>
  </si>
  <si>
    <t>Tent605</t>
  </si>
  <si>
    <t>Tent606</t>
  </si>
  <si>
    <t>Tent607</t>
  </si>
  <si>
    <t>Tent608</t>
  </si>
  <si>
    <t>Tent609</t>
  </si>
  <si>
    <t>Tent610</t>
  </si>
  <si>
    <t>Tent611</t>
  </si>
  <si>
    <t>Tent612</t>
  </si>
  <si>
    <t>Tent613</t>
  </si>
  <si>
    <t>Tent614</t>
  </si>
  <si>
    <t>Tent615</t>
  </si>
  <si>
    <t>Tent616</t>
  </si>
  <si>
    <t>Tent617</t>
  </si>
  <si>
    <t>Tent618</t>
  </si>
  <si>
    <t>Tent619</t>
  </si>
  <si>
    <t>Tent620</t>
  </si>
  <si>
    <t>Tent621</t>
  </si>
  <si>
    <t>Tent622</t>
  </si>
  <si>
    <t>Tent623</t>
  </si>
  <si>
    <t>Tent624</t>
  </si>
  <si>
    <t>Tent625</t>
  </si>
  <si>
    <t>Tent626</t>
  </si>
  <si>
    <t>Tent627</t>
  </si>
  <si>
    <t>Tent628</t>
  </si>
  <si>
    <t>Tent629</t>
  </si>
  <si>
    <t>Tent630</t>
  </si>
  <si>
    <t>Tent631</t>
  </si>
  <si>
    <t>Tent632</t>
  </si>
  <si>
    <t>Tent633</t>
  </si>
  <si>
    <t>Tent634</t>
  </si>
  <si>
    <t>Tent635</t>
  </si>
  <si>
    <t>Tent636</t>
  </si>
  <si>
    <t>Tent637</t>
  </si>
  <si>
    <t>Tent638</t>
  </si>
  <si>
    <t>Tent639</t>
  </si>
  <si>
    <t>Tent640</t>
  </si>
  <si>
    <t>Tent641</t>
  </si>
  <si>
    <t>Tent642</t>
  </si>
  <si>
    <t>Tent643</t>
  </si>
  <si>
    <t>Tent644</t>
  </si>
  <si>
    <t>Tent645</t>
  </si>
  <si>
    <t>Tent646</t>
  </si>
  <si>
    <t>Tent647</t>
  </si>
  <si>
    <t>Tent648</t>
  </si>
  <si>
    <t>Tent649</t>
  </si>
  <si>
    <t>Tent650</t>
  </si>
  <si>
    <t>Tent651</t>
  </si>
  <si>
    <t>Tent652</t>
  </si>
  <si>
    <t>Tent653</t>
  </si>
  <si>
    <t>Tent654</t>
  </si>
  <si>
    <t>Tent655</t>
  </si>
  <si>
    <t>Tent656</t>
  </si>
  <si>
    <t>Tent657</t>
  </si>
  <si>
    <t>Tent658</t>
  </si>
  <si>
    <t>Tent659</t>
  </si>
  <si>
    <t>Tent660</t>
  </si>
  <si>
    <t>Tent661</t>
  </si>
  <si>
    <t>Tent662</t>
  </si>
  <si>
    <t>Tent663</t>
  </si>
  <si>
    <t>Tent664</t>
  </si>
  <si>
    <t>Tent665</t>
  </si>
  <si>
    <t>Tent666</t>
  </si>
  <si>
    <t>Tent667</t>
  </si>
  <si>
    <t>Tent668</t>
  </si>
  <si>
    <t>Tent669</t>
  </si>
  <si>
    <t>Tent670</t>
  </si>
  <si>
    <t>Tent671</t>
  </si>
  <si>
    <t>Tent672</t>
  </si>
  <si>
    <t>Tent673</t>
  </si>
  <si>
    <t>Tent674</t>
  </si>
  <si>
    <t>Tent675</t>
  </si>
  <si>
    <t>Tent676</t>
  </si>
  <si>
    <t>Tent677</t>
  </si>
  <si>
    <t>Tent678</t>
  </si>
  <si>
    <t>Tent679</t>
  </si>
  <si>
    <t>Tent680</t>
  </si>
  <si>
    <t>Tent681</t>
  </si>
  <si>
    <t>Tent682</t>
  </si>
  <si>
    <t>Tent683</t>
  </si>
  <si>
    <t>Tent684</t>
  </si>
  <si>
    <t>Tent685</t>
  </si>
  <si>
    <t>Tent686</t>
  </si>
  <si>
    <t>Tent687</t>
  </si>
  <si>
    <t>Tent688</t>
  </si>
  <si>
    <t>Tent689</t>
  </si>
  <si>
    <t>Tent690</t>
  </si>
  <si>
    <t>Tent691</t>
  </si>
  <si>
    <t>Tent692</t>
  </si>
  <si>
    <t>Tent693</t>
  </si>
  <si>
    <t>Tent694</t>
  </si>
  <si>
    <t>Tent695</t>
  </si>
  <si>
    <t>Tent696</t>
  </si>
  <si>
    <t>Tent697</t>
  </si>
  <si>
    <t>Tent698</t>
  </si>
  <si>
    <t>Tent699</t>
  </si>
  <si>
    <t>Tent700</t>
  </si>
  <si>
    <t>Tent701</t>
  </si>
  <si>
    <t>Tent702</t>
  </si>
  <si>
    <t>Tent703</t>
  </si>
  <si>
    <t>Tent704</t>
  </si>
  <si>
    <t>Tent705</t>
  </si>
  <si>
    <t>Tent706</t>
  </si>
  <si>
    <t>Tent707</t>
  </si>
  <si>
    <t>Tent708</t>
  </si>
  <si>
    <t>Tent709</t>
  </si>
  <si>
    <t>Tent710</t>
  </si>
  <si>
    <t>Tent711</t>
  </si>
  <si>
    <t>Tent712</t>
  </si>
  <si>
    <t>Tent713</t>
  </si>
  <si>
    <t>Tent714</t>
  </si>
  <si>
    <t>Tent715</t>
  </si>
  <si>
    <t>Tent716</t>
  </si>
  <si>
    <t>Tent717</t>
  </si>
  <si>
    <t>Tent718</t>
  </si>
  <si>
    <t>Tent719</t>
  </si>
  <si>
    <t>Tent720</t>
  </si>
  <si>
    <t>Tent721</t>
  </si>
  <si>
    <t>Tent722</t>
  </si>
  <si>
    <t>Tent723</t>
  </si>
  <si>
    <t>Tent724</t>
  </si>
  <si>
    <t>Tent725</t>
  </si>
  <si>
    <t>Tent726</t>
  </si>
  <si>
    <t>Tent727</t>
  </si>
  <si>
    <t>Tent728</t>
  </si>
  <si>
    <t>Tent729</t>
  </si>
  <si>
    <t>Tent730</t>
  </si>
  <si>
    <t>Tent731</t>
  </si>
  <si>
    <t>Tent732</t>
  </si>
  <si>
    <t>Tent733</t>
  </si>
  <si>
    <t>Tent734</t>
  </si>
  <si>
    <t>Tent735</t>
  </si>
  <si>
    <t>Tent736</t>
  </si>
  <si>
    <t>Tent737</t>
  </si>
  <si>
    <t>Tent738</t>
  </si>
  <si>
    <t>Tent739</t>
  </si>
  <si>
    <t>Tent740</t>
  </si>
  <si>
    <t>Tent741</t>
  </si>
  <si>
    <t>Tent742</t>
  </si>
  <si>
    <t>Tent743</t>
  </si>
  <si>
    <t>Tent744</t>
  </si>
  <si>
    <t>Tent745</t>
  </si>
  <si>
    <t>Tent746</t>
  </si>
  <si>
    <t>Tent747</t>
  </si>
  <si>
    <t>Tent748</t>
  </si>
  <si>
    <t>Tent749</t>
  </si>
  <si>
    <t>Tent750</t>
  </si>
  <si>
    <t>Tent751</t>
  </si>
  <si>
    <t>Tent752</t>
  </si>
  <si>
    <t>Tent753</t>
  </si>
  <si>
    <t>Tent754</t>
  </si>
  <si>
    <t>Tent755</t>
  </si>
  <si>
    <t>Tent756</t>
  </si>
  <si>
    <t>Tent757</t>
  </si>
  <si>
    <t>Tent758</t>
  </si>
  <si>
    <t>Tent759</t>
  </si>
  <si>
    <t>Tent760</t>
  </si>
  <si>
    <t>Tent761</t>
  </si>
  <si>
    <t>Tent762</t>
  </si>
  <si>
    <t>Tent763</t>
  </si>
  <si>
    <t>Tent764</t>
  </si>
  <si>
    <t>Tent765</t>
  </si>
  <si>
    <t>Tent766</t>
  </si>
  <si>
    <t>Tent767</t>
  </si>
  <si>
    <t>Tent768</t>
  </si>
  <si>
    <t>Tent769</t>
  </si>
  <si>
    <t>Tent770</t>
  </si>
  <si>
    <t>Tent771</t>
  </si>
  <si>
    <t>Tent772</t>
  </si>
  <si>
    <t>Tent773</t>
  </si>
  <si>
    <t>Tent774</t>
  </si>
  <si>
    <t>Tent775</t>
  </si>
  <si>
    <t>Tent776</t>
  </si>
  <si>
    <t>Tent777</t>
  </si>
  <si>
    <t>Tent778</t>
  </si>
  <si>
    <t>Tent779</t>
  </si>
  <si>
    <t>Tent780</t>
  </si>
  <si>
    <t>Tent781</t>
  </si>
  <si>
    <t>Tent782</t>
  </si>
  <si>
    <t>Tent783</t>
  </si>
  <si>
    <t>Tent784</t>
  </si>
  <si>
    <t>Tent785</t>
  </si>
  <si>
    <t>Tent786</t>
  </si>
  <si>
    <t>Tent787</t>
  </si>
  <si>
    <t>Tent788</t>
  </si>
  <si>
    <t>Tent789</t>
  </si>
  <si>
    <t>Tent790</t>
  </si>
  <si>
    <t>Tent791</t>
  </si>
  <si>
    <t>Tent792</t>
  </si>
  <si>
    <t>Tent793</t>
  </si>
  <si>
    <t>Tent794</t>
  </si>
  <si>
    <t>Tent795</t>
  </si>
  <si>
    <t>Tent796</t>
  </si>
  <si>
    <t>Tent797</t>
  </si>
  <si>
    <t>Tent798</t>
  </si>
  <si>
    <t>Tent799</t>
  </si>
  <si>
    <t>Tent800</t>
  </si>
  <si>
    <t>Tent801</t>
  </si>
  <si>
    <t>Tent802</t>
  </si>
  <si>
    <t>Tent803</t>
  </si>
  <si>
    <t>Tent804</t>
  </si>
  <si>
    <t>Tent805</t>
  </si>
  <si>
    <t>Tent806</t>
  </si>
  <si>
    <t>Tent807</t>
  </si>
  <si>
    <t>Tent808</t>
  </si>
  <si>
    <t>Tent809</t>
  </si>
  <si>
    <t>Tent810</t>
  </si>
  <si>
    <t>Tent811</t>
  </si>
  <si>
    <t>Tent812</t>
  </si>
  <si>
    <t>Tent813</t>
  </si>
  <si>
    <t>Tent814</t>
  </si>
  <si>
    <t>Tent815</t>
  </si>
  <si>
    <t>Tent816</t>
  </si>
  <si>
    <t>Tent817</t>
  </si>
  <si>
    <t>Tent818</t>
  </si>
  <si>
    <t>Tent819</t>
  </si>
  <si>
    <t>Tent820</t>
  </si>
  <si>
    <t>Tent821</t>
  </si>
  <si>
    <t>Tent822</t>
  </si>
  <si>
    <t>Tent823</t>
  </si>
  <si>
    <t>Tent824</t>
  </si>
  <si>
    <t>Tent825</t>
  </si>
  <si>
    <t>Tent826</t>
  </si>
  <si>
    <t>Tent827</t>
  </si>
  <si>
    <t>Tent828</t>
  </si>
  <si>
    <t>Tent829</t>
  </si>
  <si>
    <t>Tent830</t>
  </si>
  <si>
    <t>Tent831</t>
  </si>
  <si>
    <t>Tent832</t>
  </si>
  <si>
    <t>Tent833</t>
  </si>
  <si>
    <t>Tent834</t>
  </si>
  <si>
    <t>Tent835</t>
  </si>
  <si>
    <t>Tent836</t>
  </si>
  <si>
    <t>Tent837</t>
  </si>
  <si>
    <t>Tent838</t>
  </si>
  <si>
    <t>Tent839</t>
  </si>
  <si>
    <t>Tent840</t>
  </si>
  <si>
    <t>Tent841</t>
  </si>
  <si>
    <t>Tent842</t>
  </si>
  <si>
    <t>Tent843</t>
  </si>
  <si>
    <t>Tent844</t>
  </si>
  <si>
    <t>Tent845</t>
  </si>
  <si>
    <t>Tent846</t>
  </si>
  <si>
    <t>Tent847</t>
  </si>
  <si>
    <t>Tent848</t>
  </si>
  <si>
    <t>Tent849</t>
  </si>
  <si>
    <t>Tent850</t>
  </si>
  <si>
    <t>Tent851</t>
  </si>
  <si>
    <t>Tent852</t>
  </si>
  <si>
    <t>Tent853</t>
  </si>
  <si>
    <t>Tent854</t>
  </si>
  <si>
    <t>Tent855</t>
  </si>
  <si>
    <t>Tent856</t>
  </si>
  <si>
    <t>Tent857</t>
  </si>
  <si>
    <t>Tent858</t>
  </si>
  <si>
    <t>Tent859</t>
  </si>
  <si>
    <t>Tent860</t>
  </si>
  <si>
    <t>Tent861</t>
  </si>
  <si>
    <t>Tent862</t>
  </si>
  <si>
    <t>Tent863</t>
  </si>
  <si>
    <t>Tent864</t>
  </si>
  <si>
    <t>Tent865</t>
  </si>
  <si>
    <t>Tent866</t>
  </si>
  <si>
    <t>Tent867</t>
  </si>
  <si>
    <t>Tent868</t>
  </si>
  <si>
    <t>Tent869</t>
  </si>
  <si>
    <t>Tent870</t>
  </si>
  <si>
    <t>Tent871</t>
  </si>
  <si>
    <t>Tent872</t>
  </si>
  <si>
    <t>Tent873</t>
  </si>
  <si>
    <t>Tent874</t>
  </si>
  <si>
    <t>Tent875</t>
  </si>
  <si>
    <t>Tent876</t>
  </si>
  <si>
    <t>Tent877</t>
  </si>
  <si>
    <t>Tent878</t>
  </si>
  <si>
    <t>Tent879</t>
  </si>
  <si>
    <t>Tent880</t>
  </si>
  <si>
    <t>Tent881</t>
  </si>
  <si>
    <t>Tent882</t>
  </si>
  <si>
    <t>Tent883</t>
  </si>
  <si>
    <t>Tent884</t>
  </si>
  <si>
    <t>Tent885</t>
  </si>
  <si>
    <t>Tent886</t>
  </si>
  <si>
    <t>Tent887</t>
  </si>
  <si>
    <t>Tent888</t>
  </si>
  <si>
    <t>Tent889</t>
  </si>
  <si>
    <t>Tent890</t>
  </si>
  <si>
    <t>Tent891</t>
  </si>
  <si>
    <t>Tent892</t>
  </si>
  <si>
    <t>Tent893</t>
  </si>
  <si>
    <t>Tent894</t>
  </si>
  <si>
    <t>Tent895</t>
  </si>
  <si>
    <t>Tent896</t>
  </si>
  <si>
    <t>Tent897</t>
  </si>
  <si>
    <t>Tent898</t>
  </si>
  <si>
    <t>Tent899</t>
  </si>
  <si>
    <t>Tent900</t>
  </si>
  <si>
    <t>Tent901</t>
  </si>
  <si>
    <t>Tent902</t>
  </si>
  <si>
    <t>Tent903</t>
  </si>
  <si>
    <t>Tent904</t>
  </si>
  <si>
    <t>Tent905</t>
  </si>
  <si>
    <t>Tent906</t>
  </si>
  <si>
    <t>Tent907</t>
  </si>
  <si>
    <t>Tent908</t>
  </si>
  <si>
    <t>Tent909</t>
  </si>
  <si>
    <t>Tent910</t>
  </si>
  <si>
    <t>Tent911</t>
  </si>
  <si>
    <t>Tent912</t>
  </si>
  <si>
    <t>Tent913</t>
  </si>
  <si>
    <t>Tent914</t>
  </si>
  <si>
    <t>Tent915</t>
  </si>
  <si>
    <t>Tent916</t>
  </si>
  <si>
    <t>Tent917</t>
  </si>
  <si>
    <t>Tent918</t>
  </si>
  <si>
    <t>Tent919</t>
  </si>
  <si>
    <t>Tent920</t>
  </si>
  <si>
    <t>Tent921</t>
  </si>
  <si>
    <t>Tent922</t>
  </si>
  <si>
    <t>Tent923</t>
  </si>
  <si>
    <t>Tent924</t>
  </si>
  <si>
    <t>Tent925</t>
  </si>
  <si>
    <t>Tent926</t>
  </si>
  <si>
    <t>Tent927</t>
  </si>
  <si>
    <t>Tent928</t>
  </si>
  <si>
    <t>Tent929</t>
  </si>
  <si>
    <t>Tent930</t>
  </si>
  <si>
    <t>Tent931</t>
  </si>
  <si>
    <t>Tent932</t>
  </si>
  <si>
    <t>Tent933</t>
  </si>
  <si>
    <t>Tent934</t>
  </si>
  <si>
    <t>Tent935</t>
  </si>
  <si>
    <t>Tent936</t>
  </si>
  <si>
    <t>Tent937</t>
  </si>
  <si>
    <t>Tent938</t>
  </si>
  <si>
    <t>Tent939</t>
  </si>
  <si>
    <t>Tent940</t>
  </si>
  <si>
    <t>Tent941</t>
  </si>
  <si>
    <t>Tent942</t>
  </si>
  <si>
    <t>Tent943</t>
  </si>
  <si>
    <t>Tent944</t>
  </si>
  <si>
    <t>Tent945</t>
  </si>
  <si>
    <t>Tent946</t>
  </si>
  <si>
    <t>Tent947</t>
  </si>
  <si>
    <t>Tent948</t>
  </si>
  <si>
    <t>Tent949</t>
  </si>
  <si>
    <t>Tent950</t>
  </si>
  <si>
    <t>Tent951</t>
  </si>
  <si>
    <t>Tent952</t>
  </si>
  <si>
    <t>Tent953</t>
  </si>
  <si>
    <t>Tent954</t>
  </si>
  <si>
    <t>Tent955</t>
  </si>
  <si>
    <t>Tent956</t>
  </si>
  <si>
    <t>Tent957</t>
  </si>
  <si>
    <t>Tent958</t>
  </si>
  <si>
    <t>Tent959</t>
  </si>
  <si>
    <t>Tent960</t>
  </si>
  <si>
    <t>Tent961</t>
  </si>
  <si>
    <t>Tent962</t>
  </si>
  <si>
    <t>Tent963</t>
  </si>
  <si>
    <t>Tent964</t>
  </si>
  <si>
    <t>Tent965</t>
  </si>
  <si>
    <t>Tent966</t>
  </si>
  <si>
    <t>Tent967</t>
  </si>
  <si>
    <t>Tent968</t>
  </si>
  <si>
    <t>Tent969</t>
  </si>
  <si>
    <t>Tent970</t>
  </si>
  <si>
    <t>Tent971</t>
  </si>
  <si>
    <t>Tent972</t>
  </si>
  <si>
    <t>Tent973</t>
  </si>
  <si>
    <t>Tent974</t>
  </si>
  <si>
    <t>Tent975</t>
  </si>
  <si>
    <t>Tent976</t>
  </si>
  <si>
    <t>Tent977</t>
  </si>
  <si>
    <t>Tent978</t>
  </si>
  <si>
    <t>Tent979</t>
  </si>
  <si>
    <t>Tent980</t>
  </si>
  <si>
    <t>Tent981</t>
  </si>
  <si>
    <t>Tent982</t>
  </si>
  <si>
    <t>Tent983</t>
  </si>
  <si>
    <t>Tent984</t>
  </si>
  <si>
    <t>Tent985</t>
  </si>
  <si>
    <t>Tent986</t>
  </si>
  <si>
    <t>Tent987</t>
  </si>
  <si>
    <t>Tent988</t>
  </si>
  <si>
    <t>Tent989</t>
  </si>
  <si>
    <t>Tent990</t>
  </si>
  <si>
    <t>Tent991</t>
  </si>
  <si>
    <t>Tent992</t>
  </si>
  <si>
    <t>Tent993</t>
  </si>
  <si>
    <t>Tent994</t>
  </si>
  <si>
    <t>Tent995</t>
  </si>
  <si>
    <t>Tent996</t>
  </si>
  <si>
    <t>Tent997</t>
  </si>
  <si>
    <t>Tent998</t>
  </si>
  <si>
    <t>Tent999</t>
  </si>
  <si>
    <t>Tent1000</t>
  </si>
  <si>
    <t>VPL médio</t>
  </si>
  <si>
    <t>Desv padrão do VPL</t>
  </si>
  <si>
    <t>VPL máximo</t>
  </si>
  <si>
    <t>VPL mínimo</t>
  </si>
  <si>
    <t>Prob VPL &gt; 0</t>
  </si>
  <si>
    <t>Estimativa do VPL</t>
  </si>
  <si>
    <t>Fluxo de caixa (FC)</t>
  </si>
  <si>
    <t>FC Descontado</t>
  </si>
  <si>
    <t>Tabela 12.1</t>
  </si>
  <si>
    <t>Tabela 12.8</t>
  </si>
  <si>
    <t>Declaração simplificada de renda e de ativos da planta da empresa Quayle City (valores em US$ milhões)</t>
  </si>
  <si>
    <t>Renda</t>
  </si>
  <si>
    <t>Ativos</t>
  </si>
  <si>
    <t>Renda prevista e taxa de retoreno para o investimento no projeto da loja Nodhead. Renda econômica iguala-se a fluxo de caixa, acrescido da mudança no valor present.</t>
  </si>
  <si>
    <t>A taxa de retorno é a renda econômica dividida pelo valor presente do empreendimento no ano inicial.</t>
  </si>
  <si>
    <t>Receita bruta</t>
  </si>
  <si>
    <r>
      <t>Capital de giro líquido</t>
    </r>
    <r>
      <rPr>
        <vertAlign val="superscript"/>
        <sz val="11"/>
        <color theme="1"/>
        <rFont val="Calibri"/>
        <family val="2"/>
        <scheme val="minor"/>
      </rPr>
      <t>b</t>
    </r>
  </si>
  <si>
    <r>
      <t>Custo das mercadorias vendidas</t>
    </r>
    <r>
      <rPr>
        <vertAlign val="superscript"/>
        <sz val="11"/>
        <color theme="1"/>
        <rFont val="Calibri"/>
        <family val="2"/>
        <scheme val="minor"/>
      </rPr>
      <t>a</t>
    </r>
  </si>
  <si>
    <t>Imobilizado (propriedades, planta, investimento em</t>
  </si>
  <si>
    <t>Valor do investimento</t>
  </si>
  <si>
    <t>Despesas de venda, gerais e administrativas</t>
  </si>
  <si>
    <t>equipamentos)</t>
  </si>
  <si>
    <t>LAIR</t>
  </si>
  <si>
    <t>Depreciação acumulada</t>
  </si>
  <si>
    <t>Investimento líquido</t>
  </si>
  <si>
    <t>Impostos (35%)</t>
  </si>
  <si>
    <t>Outros ativos</t>
  </si>
  <si>
    <t>Lucro líquido (NOPAT)</t>
  </si>
  <si>
    <t>Ativos totais</t>
  </si>
  <si>
    <r>
      <t>Mudança de valor no ano (P</t>
    </r>
    <r>
      <rPr>
        <vertAlign val="subscript"/>
        <sz val="11"/>
        <color theme="1"/>
        <rFont val="Calibri"/>
        <family val="2"/>
        <scheme val="minor"/>
      </rPr>
      <t>1</t>
    </r>
    <r>
      <rPr>
        <sz val="10"/>
        <rFont val="Arial"/>
        <family val="2"/>
      </rPr>
      <t>-P</t>
    </r>
    <r>
      <rPr>
        <vertAlign val="subscript"/>
        <sz val="11"/>
        <color theme="1"/>
        <rFont val="Calibri"/>
        <family val="2"/>
        <scheme val="minor"/>
      </rPr>
      <t>0</t>
    </r>
    <r>
      <rPr>
        <sz val="10"/>
        <rFont val="Arial"/>
        <family val="2"/>
      </rPr>
      <t>)</t>
    </r>
  </si>
  <si>
    <r>
      <rPr>
        <vertAlign val="superscript"/>
        <sz val="11"/>
        <color theme="1"/>
        <rFont val="Calibri"/>
        <family val="2"/>
        <scheme val="minor"/>
      </rPr>
      <t>a</t>
    </r>
    <r>
      <rPr>
        <sz val="10"/>
        <rFont val="Arial"/>
        <family val="2"/>
      </rPr>
      <t xml:space="preserve"> Inclui despesas com depreciação</t>
    </r>
  </si>
  <si>
    <t>Renda econômica</t>
  </si>
  <si>
    <r>
      <rPr>
        <vertAlign val="superscript"/>
        <sz val="11"/>
        <color theme="1"/>
        <rFont val="Calibri"/>
        <family val="2"/>
        <scheme val="minor"/>
      </rPr>
      <t>b</t>
    </r>
    <r>
      <rPr>
        <sz val="10"/>
        <rFont val="Arial"/>
        <family val="2"/>
      </rPr>
      <t xml:space="preserve"> Ativo circulante - Passivo circulante</t>
    </r>
  </si>
  <si>
    <t>Taxa de retorno</t>
  </si>
  <si>
    <t>Este exemplo que não há dívida, ou seja, que o empreendimento se financia integralmente com capital próprio.</t>
  </si>
  <si>
    <t>Depreciação econômica</t>
  </si>
  <si>
    <t>EVA</t>
  </si>
  <si>
    <t>Dados:</t>
  </si>
  <si>
    <t>Custo do capital</t>
  </si>
  <si>
    <t>Alguns cálculos importantes</t>
  </si>
  <si>
    <t>1) Retorno sobre o investimento (ROI)</t>
  </si>
  <si>
    <t>2) Retorno residual ou EVA</t>
  </si>
  <si>
    <t>Exercício 5 página 344 - Capítulo 12</t>
  </si>
  <si>
    <t>Demonstração de Resultado (2001)</t>
  </si>
  <si>
    <t>Ativos (em 31 Dez 2001)</t>
  </si>
  <si>
    <t>Capital de giro líquido</t>
  </si>
  <si>
    <t>Custos das matérias-primas</t>
  </si>
  <si>
    <t>Investimentos em plantas e equipamentos</t>
  </si>
  <si>
    <t>Investimento líq em plantas e equipamentos</t>
  </si>
  <si>
    <t>Lucro antes do IR</t>
  </si>
  <si>
    <t>IR (35%)</t>
  </si>
  <si>
    <t>Solução</t>
  </si>
  <si>
    <t>(a) EVA= (ROI - K) x Capital Investido=</t>
  </si>
  <si>
    <t>ou EVA= Licro líquido x (K x Capital Investido)</t>
  </si>
  <si>
    <t>ROI=</t>
  </si>
  <si>
    <t>K=</t>
  </si>
  <si>
    <t>Capital Investido=</t>
  </si>
  <si>
    <t>EVA=</t>
  </si>
  <si>
    <t>(b) EVA= (ROI - K) x Capital Investido=</t>
  </si>
  <si>
    <t>Valor de venda=</t>
  </si>
  <si>
    <t>O valor de mercado da empresa deve ser usado para capturar o real custo de oportunidade do capital.</t>
  </si>
  <si>
    <t>= Premio de risco do negocio (c/ beta alavancado)</t>
  </si>
  <si>
    <t>Investimento de capital</t>
  </si>
  <si>
    <t>Volatilidade da tx de cresc. (g)</t>
  </si>
  <si>
    <t>Perpetuidade</t>
  </si>
  <si>
    <t>Economic Value Added (EVA) - sem perpetuidade</t>
  </si>
  <si>
    <t>Market Value Added (MVA) - sem perpetuidade</t>
  </si>
  <si>
    <t>Valor do Empreendimento (em 01/01/Ano 0)</t>
  </si>
  <si>
    <t>Taxa de crescimento na perpetuidade</t>
  </si>
  <si>
    <t>Taxa "g"</t>
  </si>
  <si>
    <t>Taxa de reinvestimento dos fluxos de caixa</t>
  </si>
  <si>
    <t>-&gt; Sugere-se não usar valores do projeto, mas valores da indústria</t>
  </si>
  <si>
    <t xml:space="preserve">Payback </t>
  </si>
  <si>
    <t>Payback linear</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</si>
</sst>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3" formatCode="_-* #,##0.00_-;\-* #,##0.00_-;_-* &quot;-&quot;??_-;_-@_-"/>
    <numFmt numFmtId="164" formatCode="&quot;R$ &quot;#,##0.00_);[Red]\(&quot;R$ &quot;#,##0.00\)"/>
    <numFmt numFmtId="165" formatCode="_(* #,##0.00_);_(* \(#,##0.00\);_(* &quot;-&quot;??_);_(@_)"/>
    <numFmt numFmtId="166" formatCode="_(* #,##0.0_);_(* \(#,##0.0\);_(* &quot;-&quot;??_);_(@_)"/>
    <numFmt numFmtId="167" formatCode="0.0%"/>
    <numFmt numFmtId="168" formatCode="_(* #,##0_);_(* \(#,##0\);_(* &quot;-&quot;??_);_(@_)"/>
    <numFmt numFmtId="169" formatCode="_-* #,##0_-;\-* #,##0_-;_-* &quot;-&quot;??_-;_-@_-"/>
    <numFmt numFmtId="170" formatCode="_-* #,##0.000_-;\-* #,##0.000_-;_-* &quot;-&quot;??_-;_-@_-"/>
    <numFmt numFmtId="171" formatCode="#,##0_);[Red]\(#,##0\)"/>
    <numFmt numFmtId="172" formatCode="_(* #,##0.0000_);_(* \(#,##0.0000\);_(* &quot;-&quot;??_);_(@_)"/>
    <numFmt numFmtId="173" formatCode="0.0000"/>
    <numFmt numFmtId="174" formatCode="_-[$€]\ * #,##0.00_-;\-[$€]\ * #,##0.00_-;_-[$€]\ * &quot;-&quot;??_-;_-@_-"/>
    <numFmt numFmtId="175" formatCode="0.000"/>
    <numFmt numFmtId="176" formatCode="&quot;$&quot;#,##0"/>
    <numFmt numFmtId="177" formatCode="&quot;$&quot;#,##0.00"/>
  </numFmts>
  <fonts count="7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10"/>
      <name val="Arial"/>
      <family val="2"/>
    </font>
    <font>
      <b/>
      <sz val="12"/>
      <name val="Arial"/>
      <family val="2"/>
    </font>
    <font>
      <sz val="12"/>
      <name val="Arial"/>
      <family val="2"/>
    </font>
    <font>
      <vertAlign val="subscript"/>
      <sz val="12"/>
      <name val="Arial"/>
      <family val="2"/>
    </font>
    <font>
      <b/>
      <sz val="14"/>
      <name val="Arial"/>
      <family val="2"/>
    </font>
    <font>
      <sz val="14"/>
      <name val="Arial"/>
      <family val="2"/>
    </font>
    <font>
      <vertAlign val="superscript"/>
      <sz val="14"/>
      <name val="Arial"/>
      <family val="2"/>
    </font>
    <font>
      <b/>
      <sz val="16"/>
      <name val="Arial"/>
      <family val="2"/>
    </font>
    <font>
      <sz val="10"/>
      <name val="Arial"/>
      <family val="2"/>
    </font>
    <font>
      <sz val="10"/>
      <name val="Arial"/>
      <family val="2"/>
    </font>
    <font>
      <sz val="11"/>
      <color rgb="FF000000"/>
      <name val="Calibri"/>
      <family val="2"/>
    </font>
    <font>
      <vertAlign val="superscript"/>
      <sz val="11"/>
      <color theme="1"/>
      <name val="Calibri"/>
      <family val="2"/>
      <scheme val="minor"/>
    </font>
    <font>
      <vertAlign val="subscript"/>
      <sz val="11"/>
      <color theme="1"/>
      <name val="Calibri"/>
      <family val="2"/>
      <scheme val="minor"/>
    </font>
    <font>
      <b/>
      <sz val="14"/>
      <color theme="1"/>
      <name val="Calibri"/>
      <family val="2"/>
      <scheme val="minor"/>
    </font>
    <font>
      <b/>
      <sz val="11"/>
      <color theme="1"/>
      <name val="Calibri"/>
      <family val="2"/>
      <scheme val="minor"/>
    </font>
    <font>
      <b/>
      <vertAlign val="superscript"/>
      <sz val="11"/>
      <color theme="1"/>
      <name val="Calibri"/>
      <family val="2"/>
      <scheme val="minor"/>
    </font>
    <font>
      <sz val="9"/>
      <color theme="1"/>
      <name val="Calibri"/>
      <family val="2"/>
      <scheme val="minor"/>
    </font>
    <font>
      <sz val="10"/>
      <color theme="1"/>
      <name val="Calibri"/>
      <family val="2"/>
      <scheme val="minor"/>
    </font>
    <font>
      <b/>
      <sz val="9"/>
      <color indexed="81"/>
      <name val="Tahoma"/>
      <family val="2"/>
    </font>
    <font>
      <sz val="9"/>
      <color indexed="81"/>
      <name val="Tahoma"/>
      <family val="2"/>
    </font>
    <font>
      <b/>
      <sz val="11"/>
      <color rgb="FFFF0000"/>
      <name val="Calibri"/>
      <family val="2"/>
      <scheme val="minor"/>
    </font>
    <font>
      <i/>
      <sz val="11"/>
      <color theme="1"/>
      <name val="Calibri"/>
      <family val="2"/>
      <scheme val="minor"/>
    </font>
    <font>
      <b/>
      <sz val="11"/>
      <color theme="1"/>
      <name val="Times New Roman"/>
      <family val="1"/>
    </font>
    <font>
      <b/>
      <sz val="16"/>
      <color theme="1"/>
      <name val="Calibri"/>
      <family val="2"/>
      <scheme val="minor"/>
    </font>
    <font>
      <b/>
      <sz val="16"/>
      <color theme="1"/>
      <name val="Times New Roman"/>
      <family val="1"/>
    </font>
    <font>
      <sz val="16"/>
      <color theme="1"/>
      <name val="Times New Roman"/>
      <family val="1"/>
    </font>
    <font>
      <b/>
      <sz val="12"/>
      <color theme="1"/>
      <name val="Times New Roman"/>
      <family val="1"/>
    </font>
    <font>
      <b/>
      <vertAlign val="subscript"/>
      <sz val="12"/>
      <color theme="1"/>
      <name val="Times New Roman"/>
      <family val="1"/>
    </font>
    <font>
      <sz val="12"/>
      <color theme="1"/>
      <name val="Calibri"/>
      <family val="2"/>
      <scheme val="minor"/>
    </font>
    <font>
      <vertAlign val="subscript"/>
      <sz val="12"/>
      <color theme="1"/>
      <name val="Times New Roman"/>
      <family val="1"/>
    </font>
    <font>
      <sz val="12"/>
      <color theme="1"/>
      <name val="Times New Roman"/>
      <family val="1"/>
    </font>
    <font>
      <b/>
      <vertAlign val="subscript"/>
      <sz val="11"/>
      <color theme="1"/>
      <name val="Times New Roman"/>
      <family val="1"/>
    </font>
    <font>
      <b/>
      <sz val="9"/>
      <color theme="1"/>
      <name val="Times New Roman"/>
      <family val="1"/>
    </font>
    <font>
      <sz val="9"/>
      <color theme="1"/>
      <name val="Times New Roman"/>
      <family val="1"/>
    </font>
    <font>
      <b/>
      <sz val="12"/>
      <color theme="1"/>
      <name val="Calibri"/>
      <family val="2"/>
      <scheme val="minor"/>
    </font>
    <font>
      <vertAlign val="subscript"/>
      <sz val="9"/>
      <color theme="1"/>
      <name val="Times New Roman"/>
      <family val="1"/>
    </font>
    <font>
      <sz val="11"/>
      <color theme="1"/>
      <name val="Times New Roman"/>
      <family val="1"/>
    </font>
    <font>
      <vertAlign val="subscript"/>
      <sz val="11"/>
      <color theme="1"/>
      <name val="Times New Roman"/>
      <family val="1"/>
    </font>
    <font>
      <sz val="11"/>
      <color theme="1"/>
      <name val="Symbol"/>
      <family val="1"/>
      <charset val="2"/>
    </font>
    <font>
      <b/>
      <sz val="10"/>
      <color theme="1"/>
      <name val="Times New Roman"/>
      <family val="1"/>
    </font>
    <font>
      <i/>
      <sz val="12"/>
      <color theme="1"/>
      <name val="Calibri"/>
      <family val="2"/>
      <scheme val="minor"/>
    </font>
    <font>
      <b/>
      <vertAlign val="subscript"/>
      <sz val="16"/>
      <color theme="1"/>
      <name val="Calibri"/>
      <family val="2"/>
      <scheme val="minor"/>
    </font>
    <font>
      <b/>
      <vertAlign val="subscript"/>
      <sz val="11"/>
      <color theme="1"/>
      <name val="Calibri"/>
      <family val="2"/>
      <scheme val="minor"/>
    </font>
    <font>
      <b/>
      <sz val="11"/>
      <name val="Calibri"/>
      <family val="2"/>
      <scheme val="minor"/>
    </font>
    <font>
      <sz val="10"/>
      <color rgb="FF000000"/>
      <name val="Arial"/>
      <family val="2"/>
    </font>
    <font>
      <b/>
      <sz val="10"/>
      <color rgb="FF000000"/>
      <name val="Arial"/>
      <family val="2"/>
    </font>
    <font>
      <sz val="8"/>
      <name val="Arial"/>
      <family val="2"/>
    </font>
    <font>
      <b/>
      <sz val="8"/>
      <name val="Arial"/>
      <family val="2"/>
    </font>
    <font>
      <b/>
      <sz val="8"/>
      <color indexed="23"/>
      <name val="Arial"/>
      <family val="2"/>
    </font>
    <font>
      <sz val="8"/>
      <color indexed="23"/>
      <name val="Arial"/>
      <family val="2"/>
    </font>
    <font>
      <vertAlign val="superscript"/>
      <sz val="10"/>
      <name val="Arial"/>
      <family val="2"/>
    </font>
    <font>
      <vertAlign val="superscript"/>
      <sz val="8"/>
      <name val="Arial"/>
      <family val="2"/>
    </font>
    <font>
      <b/>
      <sz val="24"/>
      <name val="Georgia"/>
      <family val="1"/>
    </font>
    <font>
      <b/>
      <sz val="18"/>
      <name val="Georgia"/>
      <family val="1"/>
    </font>
    <font>
      <b/>
      <sz val="14"/>
      <name val="Georgia"/>
      <family val="1"/>
    </font>
    <font>
      <b/>
      <sz val="8"/>
      <name val="Georgia"/>
      <family val="1"/>
    </font>
    <font>
      <b/>
      <sz val="9"/>
      <color indexed="81"/>
      <name val="Segoe UI"/>
      <family val="2"/>
    </font>
    <font>
      <sz val="9"/>
      <color indexed="81"/>
      <name val="Segoe UI"/>
      <family val="2"/>
    </font>
  </fonts>
  <fills count="13">
    <fill>
      <patternFill patternType="none"/>
    </fill>
    <fill>
      <patternFill patternType="gray125"/>
    </fill>
    <fill>
      <patternFill patternType="solid">
        <fgColor rgb="FFFFC000"/>
        <bgColor indexed="64"/>
      </patternFill>
    </fill>
    <fill>
      <patternFill patternType="solid">
        <fgColor rgb="FFFFFF00"/>
        <bgColor indexed="64"/>
      </patternFill>
    </fill>
    <fill>
      <patternFill patternType="solid">
        <fgColor theme="9" tint="0.79998168889431442"/>
        <bgColor indexed="64"/>
      </patternFill>
    </fill>
    <fill>
      <patternFill patternType="solid">
        <fgColor theme="0"/>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rgb="FFFF9900"/>
        <bgColor indexed="64"/>
      </patternFill>
    </fill>
    <fill>
      <patternFill patternType="solid">
        <fgColor rgb="FFCCCCCC"/>
        <bgColor indexed="64"/>
      </patternFill>
    </fill>
    <fill>
      <patternFill patternType="solid">
        <fgColor indexed="26"/>
        <bgColor indexed="64"/>
      </patternFill>
    </fill>
    <fill>
      <patternFill patternType="solid">
        <fgColor indexed="9"/>
        <bgColor indexed="64"/>
      </patternFill>
    </fill>
    <fill>
      <patternFill patternType="solid">
        <fgColor indexed="22"/>
        <bgColor indexed="64"/>
      </patternFill>
    </fill>
  </fills>
  <borders count="12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000000"/>
      </left>
      <right style="thin">
        <color rgb="FF000000"/>
      </right>
      <top/>
      <bottom/>
      <diagonal/>
    </border>
    <border>
      <left/>
      <right/>
      <top style="thin">
        <color indexed="64"/>
      </top>
      <bottom style="dotted">
        <color indexed="64"/>
      </bottom>
      <diagonal/>
    </border>
    <border>
      <left/>
      <right/>
      <top style="dotted">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diagonal/>
    </border>
    <border>
      <left style="thin">
        <color indexed="64"/>
      </left>
      <right/>
      <top/>
      <bottom style="dotted">
        <color indexed="64"/>
      </bottom>
      <diagonal/>
    </border>
    <border>
      <left/>
      <right/>
      <top/>
      <bottom style="dotted">
        <color auto="1"/>
      </bottom>
      <diagonal/>
    </border>
    <border>
      <left/>
      <right style="thin">
        <color indexed="64"/>
      </right>
      <top/>
      <bottom style="dotted">
        <color indexed="64"/>
      </bottom>
      <diagonal/>
    </border>
    <border>
      <left style="thin">
        <color indexed="64"/>
      </left>
      <right style="thin">
        <color indexed="64"/>
      </right>
      <top/>
      <bottom style="dotted">
        <color auto="1"/>
      </bottom>
      <diagonal/>
    </border>
    <border>
      <left/>
      <right/>
      <top style="medium">
        <color indexed="64"/>
      </top>
      <bottom style="thin">
        <color indexed="64"/>
      </bottom>
      <diagonal/>
    </border>
    <border>
      <left/>
      <right/>
      <top/>
      <bottom style="medium">
        <color indexed="64"/>
      </bottom>
      <diagonal/>
    </border>
    <border>
      <left style="thick">
        <color indexed="64"/>
      </left>
      <right/>
      <top style="thick">
        <color indexed="64"/>
      </top>
      <bottom/>
      <diagonal/>
    </border>
    <border>
      <left/>
      <right style="medium">
        <color rgb="FF000000"/>
      </right>
      <top style="thick">
        <color indexed="64"/>
      </top>
      <bottom/>
      <diagonal/>
    </border>
    <border>
      <left style="medium">
        <color rgb="FF000000"/>
      </left>
      <right style="medium">
        <color indexed="64"/>
      </right>
      <top style="thick">
        <color indexed="64"/>
      </top>
      <bottom/>
      <diagonal/>
    </border>
    <border>
      <left/>
      <right style="medium">
        <color indexed="64"/>
      </right>
      <top style="thick">
        <color indexed="64"/>
      </top>
      <bottom/>
      <diagonal/>
    </border>
    <border>
      <left style="medium">
        <color indexed="64"/>
      </left>
      <right style="medium">
        <color indexed="64"/>
      </right>
      <top style="thick">
        <color indexed="64"/>
      </top>
      <bottom/>
      <diagonal/>
    </border>
    <border>
      <left/>
      <right style="thick">
        <color indexed="64"/>
      </right>
      <top style="thick">
        <color indexed="64"/>
      </top>
      <bottom/>
      <diagonal/>
    </border>
    <border>
      <left style="thick">
        <color indexed="64"/>
      </left>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style="thick">
        <color indexed="64"/>
      </right>
      <top/>
      <bottom style="medium">
        <color indexed="64"/>
      </bottom>
      <diagonal/>
    </border>
    <border>
      <left style="thick">
        <color indexed="64"/>
      </left>
      <right/>
      <top style="medium">
        <color indexed="64"/>
      </top>
      <bottom/>
      <diagonal/>
    </border>
    <border>
      <left/>
      <right style="medium">
        <color rgb="FF000000"/>
      </right>
      <top style="medium">
        <color indexed="64"/>
      </top>
      <bottom/>
      <diagonal/>
    </border>
    <border>
      <left style="thick">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right style="medium">
        <color indexed="64"/>
      </right>
      <top/>
      <bottom style="thick">
        <color indexed="64"/>
      </bottom>
      <diagonal/>
    </border>
    <border>
      <left style="thick">
        <color indexed="64"/>
      </left>
      <right/>
      <top style="thick">
        <color indexed="64"/>
      </top>
      <bottom style="thick">
        <color indexed="64"/>
      </bottom>
      <diagonal/>
    </border>
    <border>
      <left/>
      <right style="medium">
        <color rgb="FF000000"/>
      </right>
      <top style="thick">
        <color indexed="64"/>
      </top>
      <bottom style="thick">
        <color indexed="64"/>
      </bottom>
      <diagonal/>
    </border>
    <border>
      <left/>
      <right style="medium">
        <color indexed="64"/>
      </right>
      <top style="thick">
        <color indexed="64"/>
      </top>
      <bottom style="thick">
        <color indexed="64"/>
      </bottom>
      <diagonal/>
    </border>
    <border>
      <left/>
      <right/>
      <top/>
      <bottom style="thick">
        <color indexed="64"/>
      </bottom>
      <diagonal/>
    </border>
    <border>
      <left style="thick">
        <color indexed="64"/>
      </left>
      <right style="medium">
        <color indexed="64"/>
      </right>
      <top style="thick">
        <color indexed="64"/>
      </top>
      <bottom/>
      <diagonal/>
    </border>
    <border>
      <left/>
      <right/>
      <top style="thick">
        <color indexed="64"/>
      </top>
      <bottom/>
      <diagonal/>
    </border>
    <border>
      <left style="medium">
        <color indexed="64"/>
      </left>
      <right style="thick">
        <color indexed="64"/>
      </right>
      <top style="thick">
        <color indexed="64"/>
      </top>
      <bottom/>
      <diagonal/>
    </border>
    <border>
      <left style="medium">
        <color indexed="64"/>
      </left>
      <right style="medium">
        <color indexed="64"/>
      </right>
      <top/>
      <bottom/>
      <diagonal/>
    </border>
    <border>
      <left/>
      <right style="thick">
        <color indexed="64"/>
      </right>
      <top/>
      <bottom/>
      <diagonal/>
    </border>
    <border>
      <left style="thick">
        <color indexed="64"/>
      </left>
      <right/>
      <top/>
      <bottom style="thick">
        <color indexed="64"/>
      </bottom>
      <diagonal/>
    </border>
    <border>
      <left style="medium">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medium">
        <color indexed="64"/>
      </right>
      <top style="thick">
        <color indexed="64"/>
      </top>
      <bottom style="medium">
        <color indexed="64"/>
      </bottom>
      <diagonal/>
    </border>
    <border>
      <left/>
      <right style="medium">
        <color indexed="64"/>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style="medium">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style="thick">
        <color indexed="64"/>
      </left>
      <right style="medium">
        <color indexed="64"/>
      </right>
      <top/>
      <bottom style="medium">
        <color indexed="64"/>
      </bottom>
      <diagonal/>
    </border>
    <border>
      <left style="medium">
        <color indexed="64"/>
      </left>
      <right style="medium">
        <color indexed="64"/>
      </right>
      <top style="medium">
        <color indexed="64"/>
      </top>
      <bottom style="thick">
        <color indexed="64"/>
      </bottom>
      <diagonal/>
    </border>
    <border>
      <left style="medium">
        <color indexed="64"/>
      </left>
      <right style="thick">
        <color indexed="64"/>
      </right>
      <top style="medium">
        <color indexed="64"/>
      </top>
      <bottom style="thick">
        <color indexed="64"/>
      </bottom>
      <diagonal/>
    </border>
    <border>
      <left style="medium">
        <color indexed="64"/>
      </left>
      <right style="medium">
        <color indexed="64"/>
      </right>
      <top style="thick">
        <color indexed="64"/>
      </top>
      <bottom style="medium">
        <color indexed="64"/>
      </bottom>
      <diagonal/>
    </border>
    <border>
      <left style="thick">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thick">
        <color indexed="64"/>
      </right>
      <top style="medium">
        <color indexed="64"/>
      </top>
      <bottom/>
      <diagonal/>
    </border>
    <border>
      <left style="medium">
        <color indexed="64"/>
      </left>
      <right style="thick">
        <color indexed="64"/>
      </right>
      <top/>
      <bottom style="thick">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ck">
        <color indexed="64"/>
      </right>
      <top style="thick">
        <color indexed="64"/>
      </top>
      <bottom/>
      <diagonal/>
    </border>
    <border>
      <left style="thick">
        <color indexed="64"/>
      </left>
      <right style="thick">
        <color indexed="64"/>
      </right>
      <top/>
      <bottom/>
      <diagonal/>
    </border>
    <border>
      <left style="thick">
        <color indexed="64"/>
      </left>
      <right style="thick">
        <color auto="1"/>
      </right>
      <top/>
      <bottom style="thick">
        <color auto="1"/>
      </bottom>
      <diagonal/>
    </border>
    <border>
      <left style="medium">
        <color indexed="64"/>
      </left>
      <right/>
      <top/>
      <bottom style="medium">
        <color indexed="64"/>
      </bottom>
      <diagonal/>
    </border>
    <border>
      <left style="thick">
        <color indexed="48"/>
      </left>
      <right style="medium">
        <color indexed="64"/>
      </right>
      <top style="thick">
        <color indexed="48"/>
      </top>
      <bottom style="medium">
        <color indexed="64"/>
      </bottom>
      <diagonal/>
    </border>
    <border>
      <left style="medium">
        <color indexed="64"/>
      </left>
      <right/>
      <top style="thick">
        <color indexed="48"/>
      </top>
      <bottom style="medium">
        <color indexed="64"/>
      </bottom>
      <diagonal/>
    </border>
    <border>
      <left/>
      <right style="thick">
        <color indexed="48"/>
      </right>
      <top style="thick">
        <color indexed="48"/>
      </top>
      <bottom style="medium">
        <color indexed="64"/>
      </bottom>
      <diagonal/>
    </border>
    <border>
      <left style="thick">
        <color indexed="48"/>
      </left>
      <right style="medium">
        <color indexed="64"/>
      </right>
      <top/>
      <bottom/>
      <diagonal/>
    </border>
    <border>
      <left/>
      <right style="thick">
        <color indexed="48"/>
      </right>
      <top/>
      <bottom/>
      <diagonal/>
    </border>
    <border>
      <left style="thick">
        <color indexed="48"/>
      </left>
      <right style="medium">
        <color indexed="64"/>
      </right>
      <top/>
      <bottom style="thick">
        <color indexed="48"/>
      </bottom>
      <diagonal/>
    </border>
    <border>
      <left style="medium">
        <color indexed="64"/>
      </left>
      <right/>
      <top/>
      <bottom style="thick">
        <color indexed="48"/>
      </bottom>
      <diagonal/>
    </border>
    <border>
      <left/>
      <right style="thick">
        <color indexed="48"/>
      </right>
      <top/>
      <bottom style="thick">
        <color indexed="48"/>
      </bottom>
      <diagonal/>
    </border>
    <border>
      <left/>
      <right/>
      <top style="thin">
        <color indexed="64"/>
      </top>
      <bottom style="medium">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top/>
      <bottom style="double">
        <color indexed="64"/>
      </bottom>
      <diagonal/>
    </border>
    <border>
      <left/>
      <right/>
      <top style="double">
        <color indexed="64"/>
      </top>
      <bottom style="thin">
        <color indexed="64"/>
      </bottom>
      <diagonal/>
    </border>
    <border>
      <left style="thin">
        <color rgb="FF000000"/>
      </left>
      <right style="thin">
        <color rgb="FF000000"/>
      </right>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style="thin">
        <color rgb="FF000000"/>
      </right>
      <top style="hair">
        <color rgb="FF000000"/>
      </top>
      <bottom style="thin">
        <color rgb="FF000000"/>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
      <left/>
      <right style="thin">
        <color rgb="FF000000"/>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style="thin">
        <color indexed="64"/>
      </right>
      <top style="thin">
        <color rgb="FF000000"/>
      </top>
      <bottom style="thin">
        <color indexed="64"/>
      </bottom>
      <diagonal/>
    </border>
  </borders>
  <cellStyleXfs count="35">
    <xf numFmtId="0" fontId="0" fillId="0" borderId="0"/>
    <xf numFmtId="43" fontId="12" fillId="0" borderId="0" applyFont="0" applyFill="0" applyBorder="0" applyAlignment="0" applyProtection="0"/>
    <xf numFmtId="0" fontId="12" fillId="0" borderId="0"/>
    <xf numFmtId="9" fontId="10" fillId="0" borderId="0" applyFont="0" applyFill="0" applyBorder="0" applyAlignment="0" applyProtection="0"/>
    <xf numFmtId="165" fontId="10" fillId="0" borderId="0" applyFont="0" applyFill="0" applyBorder="0" applyAlignment="0" applyProtection="0"/>
    <xf numFmtId="0" fontId="9" fillId="0" borderId="0"/>
    <xf numFmtId="43" fontId="9" fillId="0" borderId="0" applyFont="0" applyFill="0" applyBorder="0" applyAlignment="0" applyProtection="0"/>
    <xf numFmtId="9" fontId="9" fillId="0" borderId="0" applyFont="0" applyFill="0" applyBorder="0" applyAlignment="0" applyProtection="0"/>
    <xf numFmtId="0" fontId="8" fillId="0" borderId="0"/>
    <xf numFmtId="165" fontId="8" fillId="0" borderId="0" applyFont="0" applyFill="0" applyBorder="0" applyAlignment="0" applyProtection="0"/>
    <xf numFmtId="9" fontId="8" fillId="0" borderId="0" applyFont="0" applyFill="0" applyBorder="0" applyAlignment="0" applyProtection="0"/>
    <xf numFmtId="0" fontId="10" fillId="0" borderId="0" applyFont="0" applyFill="0" applyBorder="0" applyAlignment="0" applyProtection="0"/>
    <xf numFmtId="174" fontId="10" fillId="0" borderId="0" applyFont="0" applyFill="0" applyBorder="0" applyAlignment="0" applyProtection="0"/>
    <xf numFmtId="169" fontId="10" fillId="0" borderId="0" applyFont="0" applyFill="0" applyBorder="0" applyAlignment="0" applyProtection="0"/>
    <xf numFmtId="9" fontId="10" fillId="0" borderId="0" applyFont="0" applyFill="0" applyBorder="0" applyAlignment="0" applyProtection="0"/>
    <xf numFmtId="0" fontId="7" fillId="0" borderId="0"/>
    <xf numFmtId="43" fontId="7" fillId="0" borderId="0" applyFont="0" applyFill="0" applyBorder="0" applyAlignment="0" applyProtection="0"/>
    <xf numFmtId="9" fontId="7" fillId="0" borderId="0" applyFont="0" applyFill="0" applyBorder="0" applyAlignment="0" applyProtection="0"/>
    <xf numFmtId="0" fontId="6" fillId="0" borderId="0"/>
    <xf numFmtId="43" fontId="6"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4" fillId="0" borderId="0"/>
    <xf numFmtId="9" fontId="4" fillId="0" borderId="0" applyFont="0" applyFill="0" applyBorder="0" applyAlignment="0" applyProtection="0"/>
    <xf numFmtId="0" fontId="10" fillId="0" borderId="0"/>
    <xf numFmtId="43" fontId="10"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165" fontId="10" fillId="0" borderId="0" applyFont="0" applyFill="0" applyBorder="0" applyAlignment="0" applyProtection="0"/>
    <xf numFmtId="9" fontId="10" fillId="0" borderId="0" applyFont="0" applyFill="0" applyBorder="0" applyAlignment="0" applyProtection="0"/>
    <xf numFmtId="0" fontId="1" fillId="0" borderId="0"/>
    <xf numFmtId="43" fontId="1" fillId="0" borderId="0" applyFont="0" applyFill="0" applyBorder="0" applyAlignment="0" applyProtection="0"/>
  </cellStyleXfs>
  <cellXfs count="758">
    <xf numFmtId="0" fontId="0" fillId="0" borderId="0" xfId="0"/>
    <xf numFmtId="165" fontId="17" fillId="4" borderId="0" xfId="4" applyFont="1" applyFill="1" applyBorder="1" applyAlignment="1">
      <alignment horizontal="left" vertical="center"/>
    </xf>
    <xf numFmtId="165" fontId="16" fillId="4" borderId="2" xfId="4" applyFont="1" applyFill="1" applyBorder="1" applyAlignment="1">
      <alignment horizontal="left" vertical="center"/>
    </xf>
    <xf numFmtId="164" fontId="0" fillId="4" borderId="4" xfId="0" applyNumberFormat="1" applyFill="1" applyBorder="1"/>
    <xf numFmtId="0" fontId="0" fillId="5" borderId="0" xfId="0" applyFill="1"/>
    <xf numFmtId="0" fontId="12" fillId="5" borderId="0" xfId="0" applyFont="1" applyFill="1"/>
    <xf numFmtId="9" fontId="0" fillId="5" borderId="0" xfId="0" applyNumberFormat="1" applyFill="1"/>
    <xf numFmtId="0" fontId="11" fillId="5" borderId="0" xfId="0" applyFont="1" applyFill="1"/>
    <xf numFmtId="0" fontId="13" fillId="5" borderId="2" xfId="0" applyFont="1" applyFill="1" applyBorder="1" applyAlignment="1">
      <alignment horizontal="center" vertical="center"/>
    </xf>
    <xf numFmtId="0" fontId="16" fillId="5" borderId="0" xfId="0" applyFont="1" applyFill="1" applyBorder="1" applyAlignment="1">
      <alignment horizontal="left" vertical="center"/>
    </xf>
    <xf numFmtId="0" fontId="16" fillId="5" borderId="4" xfId="0" applyFont="1" applyFill="1" applyBorder="1" applyAlignment="1">
      <alignment horizontal="left" vertical="center"/>
    </xf>
    <xf numFmtId="165" fontId="16" fillId="5" borderId="1" xfId="4" applyFont="1" applyFill="1" applyBorder="1" applyAlignment="1">
      <alignment horizontal="left" vertical="center"/>
    </xf>
    <xf numFmtId="165" fontId="16" fillId="5" borderId="2" xfId="4" applyFont="1" applyFill="1" applyBorder="1" applyAlignment="1">
      <alignment horizontal="left" vertical="center"/>
    </xf>
    <xf numFmtId="165" fontId="16" fillId="5" borderId="6" xfId="4" applyFont="1" applyFill="1" applyBorder="1" applyAlignment="1">
      <alignment horizontal="left" vertical="center"/>
    </xf>
    <xf numFmtId="0" fontId="16" fillId="5" borderId="3" xfId="0" applyFont="1" applyFill="1" applyBorder="1" applyAlignment="1">
      <alignment horizontal="left" vertical="center"/>
    </xf>
    <xf numFmtId="165" fontId="17" fillId="5" borderId="2" xfId="4" applyFont="1" applyFill="1" applyBorder="1" applyAlignment="1">
      <alignment horizontal="left" vertical="center"/>
    </xf>
    <xf numFmtId="165" fontId="17" fillId="5" borderId="6" xfId="4" applyFont="1" applyFill="1" applyBorder="1" applyAlignment="1">
      <alignment horizontal="left" vertical="center"/>
    </xf>
    <xf numFmtId="0" fontId="17" fillId="5" borderId="4" xfId="0" applyFont="1" applyFill="1" applyBorder="1" applyAlignment="1">
      <alignment horizontal="left" vertical="center" indent="1"/>
    </xf>
    <xf numFmtId="165" fontId="17" fillId="5" borderId="0" xfId="4" applyFont="1" applyFill="1" applyBorder="1" applyAlignment="1">
      <alignment horizontal="left" vertical="center"/>
    </xf>
    <xf numFmtId="165" fontId="17" fillId="5" borderId="7" xfId="4" applyFont="1" applyFill="1" applyBorder="1" applyAlignment="1">
      <alignment horizontal="left" vertical="center"/>
    </xf>
    <xf numFmtId="0" fontId="16" fillId="5" borderId="5" xfId="0" applyFont="1" applyFill="1" applyBorder="1" applyAlignment="1">
      <alignment horizontal="left" vertical="center"/>
    </xf>
    <xf numFmtId="165" fontId="10" fillId="5" borderId="0" xfId="4" applyFill="1"/>
    <xf numFmtId="164" fontId="0" fillId="5" borderId="0" xfId="0" applyNumberFormat="1" applyFill="1"/>
    <xf numFmtId="167" fontId="0" fillId="5" borderId="0" xfId="0" applyNumberFormat="1" applyFill="1"/>
    <xf numFmtId="165" fontId="20" fillId="5" borderId="0" xfId="4" applyFont="1" applyFill="1"/>
    <xf numFmtId="2" fontId="0" fillId="5" borderId="0" xfId="0" applyNumberFormat="1" applyFill="1"/>
    <xf numFmtId="0" fontId="16" fillId="5" borderId="8" xfId="0" applyFont="1" applyFill="1" applyBorder="1" applyAlignment="1">
      <alignment horizontal="left" vertical="center"/>
    </xf>
    <xf numFmtId="0" fontId="11" fillId="5" borderId="8" xfId="0" applyFont="1" applyFill="1" applyBorder="1" applyAlignment="1">
      <alignment horizontal="center" vertical="center"/>
    </xf>
    <xf numFmtId="0" fontId="11" fillId="5" borderId="2" xfId="0" applyFont="1" applyFill="1" applyBorder="1" applyAlignment="1">
      <alignment horizontal="center" vertical="center"/>
    </xf>
    <xf numFmtId="0" fontId="11" fillId="5" borderId="6" xfId="0" applyFont="1" applyFill="1" applyBorder="1" applyAlignment="1">
      <alignment horizontal="center" vertical="center"/>
    </xf>
    <xf numFmtId="0" fontId="11" fillId="5" borderId="4" xfId="0" applyFont="1" applyFill="1" applyBorder="1" applyAlignment="1">
      <alignment horizontal="left" vertical="center"/>
    </xf>
    <xf numFmtId="165" fontId="10" fillId="5" borderId="1" xfId="4" applyFill="1" applyBorder="1" applyAlignment="1">
      <alignment horizontal="left" vertical="center"/>
    </xf>
    <xf numFmtId="165" fontId="10" fillId="5" borderId="2" xfId="4" applyFill="1" applyBorder="1" applyAlignment="1">
      <alignment horizontal="left" vertical="center"/>
    </xf>
    <xf numFmtId="165" fontId="10" fillId="5" borderId="6" xfId="4" applyFill="1" applyBorder="1" applyAlignment="1">
      <alignment horizontal="left" vertical="center"/>
    </xf>
    <xf numFmtId="165" fontId="10" fillId="5" borderId="0" xfId="4" applyFill="1" applyBorder="1" applyAlignment="1">
      <alignment horizontal="left" vertical="center"/>
    </xf>
    <xf numFmtId="165" fontId="10" fillId="5" borderId="7" xfId="4" applyFill="1" applyBorder="1" applyAlignment="1">
      <alignment horizontal="left" vertical="center"/>
    </xf>
    <xf numFmtId="0" fontId="11" fillId="5" borderId="8" xfId="0" applyFont="1" applyFill="1" applyBorder="1" applyAlignment="1">
      <alignment horizontal="left" vertical="center"/>
    </xf>
    <xf numFmtId="165" fontId="0" fillId="5" borderId="0" xfId="0" applyNumberFormat="1" applyFill="1"/>
    <xf numFmtId="9" fontId="10" fillId="5" borderId="0" xfId="3" applyFill="1"/>
    <xf numFmtId="166" fontId="10" fillId="5" borderId="0" xfId="4" applyNumberFormat="1" applyFill="1"/>
    <xf numFmtId="0" fontId="12" fillId="5" borderId="8" xfId="0" applyFont="1" applyFill="1" applyBorder="1"/>
    <xf numFmtId="0" fontId="0" fillId="5" borderId="8" xfId="0" applyFill="1" applyBorder="1"/>
    <xf numFmtId="165" fontId="0" fillId="5" borderId="8" xfId="0" applyNumberFormat="1" applyFill="1" applyBorder="1"/>
    <xf numFmtId="165" fontId="20" fillId="4" borderId="8" xfId="4" applyFont="1" applyFill="1" applyBorder="1"/>
    <xf numFmtId="9" fontId="0" fillId="4" borderId="8" xfId="0" applyNumberFormat="1" applyFill="1" applyBorder="1"/>
    <xf numFmtId="0" fontId="0" fillId="4" borderId="8" xfId="0" applyFill="1" applyBorder="1"/>
    <xf numFmtId="168" fontId="20" fillId="4" borderId="8" xfId="4" applyNumberFormat="1" applyFont="1" applyFill="1" applyBorder="1"/>
    <xf numFmtId="168" fontId="0" fillId="4" borderId="8" xfId="0" applyNumberFormat="1" applyFill="1" applyBorder="1"/>
    <xf numFmtId="10" fontId="0" fillId="5" borderId="0" xfId="0" applyNumberFormat="1" applyFill="1"/>
    <xf numFmtId="2" fontId="16" fillId="4" borderId="5" xfId="0" applyNumberFormat="1" applyFont="1" applyFill="1" applyBorder="1" applyAlignment="1">
      <alignment horizontal="left" vertical="center"/>
    </xf>
    <xf numFmtId="10" fontId="16" fillId="4" borderId="3" xfId="3" applyNumberFormat="1" applyFont="1" applyFill="1" applyBorder="1" applyAlignment="1">
      <alignment horizontal="left" vertical="center"/>
    </xf>
    <xf numFmtId="10" fontId="16" fillId="4" borderId="4" xfId="0" applyNumberFormat="1" applyFont="1" applyFill="1" applyBorder="1" applyAlignment="1">
      <alignment horizontal="left" vertical="center"/>
    </xf>
    <xf numFmtId="9" fontId="12" fillId="5" borderId="0" xfId="0" applyNumberFormat="1" applyFont="1" applyFill="1"/>
    <xf numFmtId="165" fontId="21" fillId="5" borderId="0" xfId="4" applyFont="1" applyFill="1"/>
    <xf numFmtId="165" fontId="16" fillId="4" borderId="4" xfId="0" applyNumberFormat="1" applyFont="1" applyFill="1" applyBorder="1" applyAlignment="1">
      <alignment horizontal="left" vertical="center"/>
    </xf>
    <xf numFmtId="43" fontId="0" fillId="5" borderId="8" xfId="0" applyNumberFormat="1" applyFill="1" applyBorder="1"/>
    <xf numFmtId="165" fontId="20" fillId="5" borderId="8" xfId="4" applyFont="1" applyFill="1" applyBorder="1"/>
    <xf numFmtId="0" fontId="8" fillId="5" borderId="0" xfId="8" applyFill="1"/>
    <xf numFmtId="0" fontId="26" fillId="2" borderId="9" xfId="8" applyFont="1" applyFill="1" applyBorder="1" applyAlignment="1">
      <alignment horizontal="center" vertical="center" wrapText="1"/>
    </xf>
    <xf numFmtId="0" fontId="26" fillId="2" borderId="10" xfId="8" applyFont="1" applyFill="1" applyBorder="1" applyAlignment="1">
      <alignment horizontal="center" vertical="center" wrapText="1"/>
    </xf>
    <xf numFmtId="0" fontId="26" fillId="2" borderId="11" xfId="8" applyFont="1" applyFill="1" applyBorder="1" applyAlignment="1">
      <alignment horizontal="center" vertical="center" wrapText="1"/>
    </xf>
    <xf numFmtId="0" fontId="8" fillId="5" borderId="9" xfId="8" applyFill="1" applyBorder="1"/>
    <xf numFmtId="168" fontId="0" fillId="5" borderId="10" xfId="9" applyNumberFormat="1" applyFont="1" applyFill="1" applyBorder="1"/>
    <xf numFmtId="0" fontId="0" fillId="5" borderId="10" xfId="9" applyNumberFormat="1" applyFont="1" applyFill="1" applyBorder="1" applyAlignment="1">
      <alignment horizontal="center"/>
    </xf>
    <xf numFmtId="168" fontId="0" fillId="5" borderId="11" xfId="9" applyNumberFormat="1" applyFont="1" applyFill="1" applyBorder="1"/>
    <xf numFmtId="0" fontId="8" fillId="5" borderId="12" xfId="8" applyFill="1" applyBorder="1"/>
    <xf numFmtId="168" fontId="0" fillId="5" borderId="0" xfId="9" applyNumberFormat="1" applyFont="1" applyFill="1" applyBorder="1"/>
    <xf numFmtId="0" fontId="0" fillId="5" borderId="0" xfId="9" applyNumberFormat="1" applyFont="1" applyFill="1" applyBorder="1" applyAlignment="1">
      <alignment horizontal="center"/>
    </xf>
    <xf numFmtId="168" fontId="0" fillId="5" borderId="7" xfId="9" applyNumberFormat="1" applyFont="1" applyFill="1" applyBorder="1"/>
    <xf numFmtId="0" fontId="8" fillId="5" borderId="13" xfId="8" applyFill="1" applyBorder="1"/>
    <xf numFmtId="168" fontId="0" fillId="5" borderId="14" xfId="9" applyNumberFormat="1" applyFont="1" applyFill="1" applyBorder="1"/>
    <xf numFmtId="0" fontId="0" fillId="5" borderId="14" xfId="9" applyNumberFormat="1" applyFont="1" applyFill="1" applyBorder="1" applyAlignment="1">
      <alignment horizontal="center"/>
    </xf>
    <xf numFmtId="168" fontId="0" fillId="5" borderId="15" xfId="9" applyNumberFormat="1" applyFont="1" applyFill="1" applyBorder="1"/>
    <xf numFmtId="0" fontId="26" fillId="2" borderId="0" xfId="8" applyFont="1" applyFill="1" applyAlignment="1">
      <alignment horizontal="center" vertical="center" wrapText="1"/>
    </xf>
    <xf numFmtId="0" fontId="26" fillId="5" borderId="0" xfId="8" applyFont="1" applyFill="1" applyBorder="1"/>
    <xf numFmtId="0" fontId="8" fillId="5" borderId="0" xfId="8" applyFill="1" applyBorder="1" applyAlignment="1">
      <alignment horizontal="left" indent="1"/>
    </xf>
    <xf numFmtId="168" fontId="0" fillId="5" borderId="0" xfId="9" applyNumberFormat="1" applyFont="1" applyFill="1"/>
    <xf numFmtId="0" fontId="26" fillId="5" borderId="2" xfId="8" applyFont="1" applyFill="1" applyBorder="1"/>
    <xf numFmtId="0" fontId="8" fillId="5" borderId="2" xfId="8" applyFill="1" applyBorder="1"/>
    <xf numFmtId="168" fontId="0" fillId="5" borderId="2" xfId="9" applyNumberFormat="1" applyFont="1" applyFill="1" applyBorder="1"/>
    <xf numFmtId="0" fontId="8" fillId="5" borderId="0" xfId="8" applyFill="1" applyBorder="1"/>
    <xf numFmtId="0" fontId="26" fillId="2" borderId="0" xfId="8" applyFont="1" applyFill="1" applyBorder="1"/>
    <xf numFmtId="0" fontId="8" fillId="2" borderId="0" xfId="8" applyFill="1" applyBorder="1"/>
    <xf numFmtId="168" fontId="0" fillId="2" borderId="0" xfId="9" applyNumberFormat="1" applyFont="1" applyFill="1" applyBorder="1"/>
    <xf numFmtId="0" fontId="26" fillId="5" borderId="9" xfId="8" applyFont="1" applyFill="1" applyBorder="1"/>
    <xf numFmtId="0" fontId="8" fillId="5" borderId="10" xfId="8" applyFill="1" applyBorder="1"/>
    <xf numFmtId="9" fontId="0" fillId="5" borderId="11" xfId="10" applyFont="1" applyFill="1" applyBorder="1"/>
    <xf numFmtId="0" fontId="26" fillId="5" borderId="13" xfId="8" applyFont="1" applyFill="1" applyBorder="1"/>
    <xf numFmtId="0" fontId="8" fillId="5" borderId="14" xfId="8" applyFill="1" applyBorder="1"/>
    <xf numFmtId="9" fontId="0" fillId="5" borderId="15" xfId="10" applyFont="1" applyFill="1" applyBorder="1"/>
    <xf numFmtId="0" fontId="8" fillId="0" borderId="0" xfId="8"/>
    <xf numFmtId="168" fontId="0" fillId="5" borderId="17" xfId="9" applyNumberFormat="1" applyFont="1" applyFill="1" applyBorder="1" applyAlignment="1">
      <alignment vertical="center"/>
    </xf>
    <xf numFmtId="168" fontId="0" fillId="5" borderId="18" xfId="9" applyNumberFormat="1" applyFont="1" applyFill="1" applyBorder="1" applyAlignment="1">
      <alignment vertical="center"/>
    </xf>
    <xf numFmtId="168" fontId="0" fillId="5" borderId="14" xfId="9" applyNumberFormat="1" applyFont="1" applyFill="1" applyBorder="1" applyAlignment="1">
      <alignment vertical="center"/>
    </xf>
    <xf numFmtId="0" fontId="8" fillId="5" borderId="9" xfId="8" applyFill="1" applyBorder="1" applyAlignment="1">
      <alignment horizontal="center"/>
    </xf>
    <xf numFmtId="0" fontId="8" fillId="5" borderId="12" xfId="8" applyFill="1" applyBorder="1" applyAlignment="1">
      <alignment horizontal="center"/>
    </xf>
    <xf numFmtId="0" fontId="8" fillId="5" borderId="13" xfId="8" applyFill="1" applyBorder="1" applyAlignment="1">
      <alignment horizontal="center"/>
    </xf>
    <xf numFmtId="0" fontId="26" fillId="2" borderId="13" xfId="8" applyFont="1" applyFill="1" applyBorder="1" applyAlignment="1">
      <alignment horizontal="center" vertical="center" wrapText="1"/>
    </xf>
    <xf numFmtId="0" fontId="26" fillId="2" borderId="14" xfId="8" applyFont="1" applyFill="1" applyBorder="1" applyAlignment="1">
      <alignment horizontal="center" vertical="center" wrapText="1"/>
    </xf>
    <xf numFmtId="0" fontId="26" fillId="2" borderId="15" xfId="8" applyFont="1" applyFill="1" applyBorder="1" applyAlignment="1">
      <alignment horizontal="center" vertical="center" wrapText="1"/>
    </xf>
    <xf numFmtId="0" fontId="26" fillId="5" borderId="19" xfId="8" applyFont="1" applyFill="1" applyBorder="1"/>
    <xf numFmtId="0" fontId="8" fillId="5" borderId="17" xfId="8" applyFill="1" applyBorder="1"/>
    <xf numFmtId="171" fontId="26" fillId="5" borderId="17" xfId="8" applyNumberFormat="1" applyFont="1" applyFill="1" applyBorder="1"/>
    <xf numFmtId="171" fontId="26" fillId="5" borderId="20" xfId="8" applyNumberFormat="1" applyFont="1" applyFill="1" applyBorder="1"/>
    <xf numFmtId="0" fontId="26" fillId="5" borderId="21" xfId="8" applyFont="1" applyFill="1" applyBorder="1"/>
    <xf numFmtId="0" fontId="8" fillId="5" borderId="18" xfId="8" applyFill="1" applyBorder="1"/>
    <xf numFmtId="171" fontId="26" fillId="5" borderId="18" xfId="8" applyNumberFormat="1" applyFont="1" applyFill="1" applyBorder="1"/>
    <xf numFmtId="171" fontId="26" fillId="5" borderId="22" xfId="8" applyNumberFormat="1" applyFont="1" applyFill="1" applyBorder="1"/>
    <xf numFmtId="0" fontId="8" fillId="5" borderId="21" xfId="8" applyFill="1" applyBorder="1" applyAlignment="1">
      <alignment horizontal="left" indent="1"/>
    </xf>
    <xf numFmtId="171" fontId="8" fillId="5" borderId="18" xfId="8" applyNumberFormat="1" applyFill="1" applyBorder="1"/>
    <xf numFmtId="171" fontId="8" fillId="5" borderId="22" xfId="8" applyNumberFormat="1" applyFill="1" applyBorder="1"/>
    <xf numFmtId="0" fontId="26" fillId="5" borderId="21" xfId="8" applyFont="1" applyFill="1" applyBorder="1" applyAlignment="1">
      <alignment horizontal="left"/>
    </xf>
    <xf numFmtId="171" fontId="26" fillId="5" borderId="18" xfId="9" applyNumberFormat="1" applyFont="1" applyFill="1" applyBorder="1"/>
    <xf numFmtId="171" fontId="0" fillId="5" borderId="18" xfId="9" applyNumberFormat="1" applyFont="1" applyFill="1" applyBorder="1"/>
    <xf numFmtId="171" fontId="26" fillId="5" borderId="22" xfId="9" applyNumberFormat="1" applyFont="1" applyFill="1" applyBorder="1"/>
    <xf numFmtId="171" fontId="8" fillId="5" borderId="18" xfId="9" applyNumberFormat="1" applyFont="1" applyFill="1" applyBorder="1"/>
    <xf numFmtId="171" fontId="8" fillId="5" borderId="22" xfId="9" applyNumberFormat="1" applyFont="1" applyFill="1" applyBorder="1"/>
    <xf numFmtId="0" fontId="8" fillId="5" borderId="21" xfId="8" quotePrefix="1" applyFill="1" applyBorder="1" applyAlignment="1">
      <alignment horizontal="left" indent="1"/>
    </xf>
    <xf numFmtId="0" fontId="26" fillId="5" borderId="23" xfId="8" applyFont="1" applyFill="1" applyBorder="1"/>
    <xf numFmtId="0" fontId="8" fillId="5" borderId="24" xfId="8" applyFill="1" applyBorder="1"/>
    <xf numFmtId="171" fontId="8" fillId="5" borderId="24" xfId="8" applyNumberFormat="1" applyFill="1" applyBorder="1"/>
    <xf numFmtId="171" fontId="26" fillId="5" borderId="24" xfId="8" applyNumberFormat="1" applyFont="1" applyFill="1" applyBorder="1"/>
    <xf numFmtId="171" fontId="26" fillId="5" borderId="25" xfId="8" applyNumberFormat="1" applyFont="1" applyFill="1" applyBorder="1"/>
    <xf numFmtId="0" fontId="27" fillId="5" borderId="0" xfId="8" applyFont="1" applyFill="1"/>
    <xf numFmtId="0" fontId="26" fillId="5" borderId="1" xfId="8" applyFont="1" applyFill="1" applyBorder="1"/>
    <xf numFmtId="171" fontId="8" fillId="5" borderId="2" xfId="8" applyNumberFormat="1" applyFill="1" applyBorder="1"/>
    <xf numFmtId="171" fontId="8" fillId="5" borderId="6" xfId="8" applyNumberFormat="1" applyFill="1" applyBorder="1"/>
    <xf numFmtId="171" fontId="8" fillId="5" borderId="0" xfId="8" applyNumberFormat="1" applyFill="1"/>
    <xf numFmtId="0" fontId="8" fillId="5" borderId="12" xfId="8" quotePrefix="1" applyFill="1" applyBorder="1" applyAlignment="1">
      <alignment horizontal="left" indent="1"/>
    </xf>
    <xf numFmtId="171" fontId="8" fillId="5" borderId="0" xfId="8" applyNumberFormat="1" applyFill="1" applyBorder="1"/>
    <xf numFmtId="171" fontId="8" fillId="5" borderId="7" xfId="8" applyNumberFormat="1" applyFill="1" applyBorder="1"/>
    <xf numFmtId="0" fontId="28" fillId="5" borderId="9" xfId="8" applyFont="1" applyFill="1" applyBorder="1" applyAlignment="1">
      <alignment wrapText="1"/>
    </xf>
    <xf numFmtId="0" fontId="28" fillId="5" borderId="10" xfId="8" applyFont="1" applyFill="1" applyBorder="1" applyAlignment="1">
      <alignment wrapText="1"/>
    </xf>
    <xf numFmtId="0" fontId="28" fillId="5" borderId="11" xfId="8" applyFont="1" applyFill="1" applyBorder="1" applyAlignment="1">
      <alignment wrapText="1"/>
    </xf>
    <xf numFmtId="0" fontId="26" fillId="2" borderId="1" xfId="8" applyFont="1" applyFill="1" applyBorder="1" applyAlignment="1">
      <alignment horizontal="center" vertical="center" wrapText="1"/>
    </xf>
    <xf numFmtId="0" fontId="26" fillId="2" borderId="2" xfId="8" applyFont="1" applyFill="1" applyBorder="1" applyAlignment="1">
      <alignment horizontal="center" vertical="center" wrapText="1"/>
    </xf>
    <xf numFmtId="0" fontId="26" fillId="2" borderId="6" xfId="8" applyFont="1" applyFill="1" applyBorder="1" applyAlignment="1">
      <alignment horizontal="center" vertical="center" wrapText="1"/>
    </xf>
    <xf numFmtId="168" fontId="8" fillId="5" borderId="17" xfId="8" applyNumberFormat="1" applyFill="1" applyBorder="1"/>
    <xf numFmtId="168" fontId="8" fillId="5" borderId="20" xfId="8" applyNumberFormat="1" applyFill="1" applyBorder="1"/>
    <xf numFmtId="0" fontId="8" fillId="5" borderId="12" xfId="8" quotePrefix="1" applyFill="1" applyBorder="1"/>
    <xf numFmtId="168" fontId="8" fillId="5" borderId="0" xfId="8" applyNumberFormat="1" applyFill="1" applyBorder="1"/>
    <xf numFmtId="168" fontId="8" fillId="5" borderId="7" xfId="8" applyNumberFormat="1" applyFill="1" applyBorder="1"/>
    <xf numFmtId="168" fontId="8" fillId="5" borderId="18" xfId="8" applyNumberFormat="1" applyFill="1" applyBorder="1"/>
    <xf numFmtId="168" fontId="8" fillId="5" borderId="22" xfId="8" applyNumberFormat="1" applyFill="1" applyBorder="1"/>
    <xf numFmtId="0" fontId="26" fillId="5" borderId="26" xfId="8" applyFont="1" applyFill="1" applyBorder="1"/>
    <xf numFmtId="0" fontId="8" fillId="5" borderId="27" xfId="8" applyFill="1" applyBorder="1"/>
    <xf numFmtId="168" fontId="8" fillId="5" borderId="27" xfId="8" applyNumberFormat="1" applyFill="1" applyBorder="1"/>
    <xf numFmtId="168" fontId="8" fillId="5" borderId="28" xfId="8" applyNumberFormat="1" applyFill="1" applyBorder="1"/>
    <xf numFmtId="0" fontId="28" fillId="5" borderId="1" xfId="8" applyFont="1" applyFill="1" applyBorder="1"/>
    <xf numFmtId="0" fontId="28" fillId="5" borderId="2" xfId="8" applyFont="1" applyFill="1" applyBorder="1"/>
    <xf numFmtId="0" fontId="28" fillId="5" borderId="6" xfId="8" applyFont="1" applyFill="1" applyBorder="1"/>
    <xf numFmtId="38" fontId="8" fillId="5" borderId="29" xfId="8" applyNumberFormat="1" applyFill="1" applyBorder="1"/>
    <xf numFmtId="38" fontId="8" fillId="5" borderId="22" xfId="8" applyNumberFormat="1" applyFill="1" applyBorder="1"/>
    <xf numFmtId="38" fontId="8" fillId="5" borderId="0" xfId="8" applyNumberFormat="1" applyFill="1"/>
    <xf numFmtId="0" fontId="8" fillId="5" borderId="21" xfId="8" applyFill="1" applyBorder="1"/>
    <xf numFmtId="0" fontId="8" fillId="5" borderId="23" xfId="8" applyFill="1" applyBorder="1"/>
    <xf numFmtId="38" fontId="8" fillId="5" borderId="30" xfId="8" applyNumberFormat="1" applyFill="1" applyBorder="1"/>
    <xf numFmtId="38" fontId="8" fillId="5" borderId="25" xfId="8" applyNumberFormat="1" applyFill="1" applyBorder="1"/>
    <xf numFmtId="38" fontId="8" fillId="5" borderId="4" xfId="8" applyNumberFormat="1" applyFill="1" applyBorder="1"/>
    <xf numFmtId="38" fontId="8" fillId="5" borderId="7" xfId="8" applyNumberFormat="1" applyFill="1" applyBorder="1"/>
    <xf numFmtId="0" fontId="26" fillId="5" borderId="1" xfId="8" applyFont="1" applyFill="1" applyBorder="1" applyAlignment="1">
      <alignment horizontal="left" indent="1"/>
    </xf>
    <xf numFmtId="38" fontId="8" fillId="5" borderId="8" xfId="8" applyNumberFormat="1" applyFill="1" applyBorder="1"/>
    <xf numFmtId="38" fontId="8" fillId="5" borderId="6" xfId="8" applyNumberFormat="1" applyFill="1" applyBorder="1"/>
    <xf numFmtId="0" fontId="29" fillId="5" borderId="9" xfId="8" applyFont="1" applyFill="1" applyBorder="1"/>
    <xf numFmtId="0" fontId="29" fillId="5" borderId="10" xfId="8" applyFont="1" applyFill="1" applyBorder="1"/>
    <xf numFmtId="0" fontId="29" fillId="5" borderId="11" xfId="8" applyFont="1" applyFill="1" applyBorder="1"/>
    <xf numFmtId="0" fontId="29" fillId="5" borderId="12" xfId="8" applyFont="1" applyFill="1" applyBorder="1"/>
    <xf numFmtId="0" fontId="29" fillId="5" borderId="0" xfId="8" applyFont="1" applyFill="1" applyBorder="1"/>
    <xf numFmtId="0" fontId="29" fillId="5" borderId="7" xfId="8" applyFont="1" applyFill="1" applyBorder="1"/>
    <xf numFmtId="0" fontId="29" fillId="5" borderId="13" xfId="8" applyFont="1" applyFill="1" applyBorder="1"/>
    <xf numFmtId="0" fontId="29" fillId="5" borderId="14" xfId="8" applyFont="1" applyFill="1" applyBorder="1"/>
    <xf numFmtId="0" fontId="29" fillId="5" borderId="15" xfId="8" applyFont="1" applyFill="1" applyBorder="1"/>
    <xf numFmtId="171" fontId="8" fillId="5" borderId="17" xfId="8" applyNumberFormat="1" applyFill="1" applyBorder="1" applyAlignment="1">
      <alignment vertical="center"/>
    </xf>
    <xf numFmtId="171" fontId="8" fillId="5" borderId="0" xfId="8" applyNumberFormat="1" applyFill="1" applyBorder="1" applyAlignment="1">
      <alignment vertical="center"/>
    </xf>
    <xf numFmtId="171" fontId="8" fillId="5" borderId="7" xfId="8" applyNumberFormat="1" applyFill="1" applyBorder="1" applyAlignment="1">
      <alignment vertical="center"/>
    </xf>
    <xf numFmtId="0" fontId="8" fillId="5" borderId="31" xfId="8" applyFill="1" applyBorder="1" applyAlignment="1">
      <alignment vertical="center" wrapText="1"/>
    </xf>
    <xf numFmtId="0" fontId="8" fillId="5" borderId="32" xfId="8" applyFill="1" applyBorder="1" applyAlignment="1">
      <alignment vertical="center" wrapText="1"/>
    </xf>
    <xf numFmtId="171" fontId="8" fillId="5" borderId="18" xfId="8" applyNumberFormat="1" applyFill="1" applyBorder="1" applyAlignment="1">
      <alignment vertical="center"/>
    </xf>
    <xf numFmtId="171" fontId="8" fillId="5" borderId="22" xfId="8" applyNumberFormat="1" applyFill="1" applyBorder="1" applyAlignment="1">
      <alignment vertical="center"/>
    </xf>
    <xf numFmtId="171" fontId="8" fillId="5" borderId="14" xfId="8" applyNumberFormat="1" applyFill="1" applyBorder="1" applyAlignment="1">
      <alignment vertical="center"/>
    </xf>
    <xf numFmtId="171" fontId="8" fillId="5" borderId="15" xfId="8" applyNumberFormat="1" applyFill="1" applyBorder="1" applyAlignment="1">
      <alignment vertical="center"/>
    </xf>
    <xf numFmtId="0" fontId="26" fillId="5" borderId="0" xfId="8" applyFont="1" applyFill="1" applyBorder="1" applyAlignment="1">
      <alignment vertical="center" wrapText="1"/>
    </xf>
    <xf numFmtId="38" fontId="8" fillId="0" borderId="0" xfId="8" applyNumberFormat="1"/>
    <xf numFmtId="0" fontId="26" fillId="2" borderId="2" xfId="8" applyFont="1" applyFill="1" applyBorder="1" applyAlignment="1">
      <alignment horizontal="right" vertical="center" wrapText="1"/>
    </xf>
    <xf numFmtId="0" fontId="26" fillId="5" borderId="0" xfId="8" applyFont="1" applyFill="1" applyBorder="1" applyAlignment="1">
      <alignment horizontal="right" vertical="center" wrapText="1"/>
    </xf>
    <xf numFmtId="0" fontId="8" fillId="5" borderId="0" xfId="8" applyFill="1" applyAlignment="1">
      <alignment horizontal="right"/>
    </xf>
    <xf numFmtId="9" fontId="8" fillId="5" borderId="0" xfId="8" applyNumberFormat="1" applyFill="1"/>
    <xf numFmtId="0" fontId="26" fillId="5" borderId="18" xfId="8" applyFont="1" applyFill="1" applyBorder="1"/>
    <xf numFmtId="0" fontId="8" fillId="5" borderId="18" xfId="8" applyFont="1" applyFill="1" applyBorder="1"/>
    <xf numFmtId="0" fontId="8" fillId="5" borderId="18" xfId="8" applyNumberFormat="1" applyFill="1" applyBorder="1"/>
    <xf numFmtId="9" fontId="0" fillId="5" borderId="18" xfId="10" applyFont="1" applyFill="1" applyBorder="1"/>
    <xf numFmtId="165" fontId="0" fillId="5" borderId="18" xfId="9" applyFont="1" applyFill="1" applyBorder="1"/>
    <xf numFmtId="0" fontId="8" fillId="5" borderId="0" xfId="8" applyFill="1" applyAlignment="1">
      <alignment horizontal="center"/>
    </xf>
    <xf numFmtId="0" fontId="26" fillId="5" borderId="0" xfId="8" applyFont="1" applyFill="1"/>
    <xf numFmtId="9" fontId="0" fillId="5" borderId="0" xfId="10" applyFont="1" applyFill="1" applyAlignment="1">
      <alignment horizontal="center"/>
    </xf>
    <xf numFmtId="9" fontId="0" fillId="5" borderId="0" xfId="10" applyFont="1" applyFill="1"/>
    <xf numFmtId="168" fontId="8" fillId="5" borderId="0" xfId="8" applyNumberFormat="1" applyFont="1" applyFill="1" applyBorder="1"/>
    <xf numFmtId="165" fontId="8" fillId="5" borderId="18" xfId="8" applyNumberFormat="1" applyFill="1" applyBorder="1"/>
    <xf numFmtId="168" fontId="0" fillId="5" borderId="18" xfId="9" applyNumberFormat="1" applyFont="1" applyFill="1" applyBorder="1"/>
    <xf numFmtId="0" fontId="32" fillId="3" borderId="1" xfId="8" applyFont="1" applyFill="1" applyBorder="1" applyAlignment="1">
      <alignment horizontal="center" vertical="center" wrapText="1"/>
    </xf>
    <xf numFmtId="0" fontId="32" fillId="3" borderId="6" xfId="8" applyFont="1" applyFill="1" applyBorder="1" applyAlignment="1">
      <alignment horizontal="center" vertical="center" wrapText="1"/>
    </xf>
    <xf numFmtId="0" fontId="32" fillId="3" borderId="2" xfId="8" applyFont="1" applyFill="1" applyBorder="1" applyAlignment="1">
      <alignment horizontal="center" vertical="center" wrapText="1"/>
    </xf>
    <xf numFmtId="165" fontId="0" fillId="5" borderId="9" xfId="9" applyFont="1" applyFill="1" applyBorder="1"/>
    <xf numFmtId="165" fontId="0" fillId="5" borderId="12" xfId="9" applyFont="1" applyFill="1" applyBorder="1"/>
    <xf numFmtId="9" fontId="0" fillId="5" borderId="7" xfId="10" applyFont="1" applyFill="1" applyBorder="1"/>
    <xf numFmtId="165" fontId="0" fillId="5" borderId="13" xfId="9" applyFont="1" applyFill="1" applyBorder="1"/>
    <xf numFmtId="0" fontId="8" fillId="5" borderId="15" xfId="8" applyFill="1" applyBorder="1"/>
    <xf numFmtId="9" fontId="0" fillId="5" borderId="10" xfId="10" applyFont="1" applyFill="1" applyBorder="1"/>
    <xf numFmtId="9" fontId="8" fillId="5" borderId="11" xfId="8" applyNumberFormat="1" applyFill="1" applyBorder="1"/>
    <xf numFmtId="165" fontId="8" fillId="5" borderId="0" xfId="8" applyNumberFormat="1" applyFill="1"/>
    <xf numFmtId="0" fontId="8" fillId="5" borderId="11" xfId="8" applyFill="1" applyBorder="1"/>
    <xf numFmtId="9" fontId="0" fillId="5" borderId="0" xfId="10" applyFont="1" applyFill="1" applyBorder="1"/>
    <xf numFmtId="9" fontId="8" fillId="5" borderId="7" xfId="8" applyNumberFormat="1" applyFill="1" applyBorder="1"/>
    <xf numFmtId="0" fontId="8" fillId="5" borderId="7" xfId="8" applyFill="1" applyBorder="1"/>
    <xf numFmtId="9" fontId="0" fillId="5" borderId="14" xfId="10" applyFont="1" applyFill="1" applyBorder="1"/>
    <xf numFmtId="9" fontId="8" fillId="5" borderId="15" xfId="8" applyNumberFormat="1" applyFill="1" applyBorder="1"/>
    <xf numFmtId="168" fontId="0" fillId="5" borderId="9" xfId="9" applyNumberFormat="1" applyFont="1" applyFill="1" applyBorder="1"/>
    <xf numFmtId="168" fontId="8" fillId="5" borderId="0" xfId="8" applyNumberFormat="1" applyFill="1"/>
    <xf numFmtId="168" fontId="0" fillId="5" borderId="12" xfId="9" applyNumberFormat="1" applyFont="1" applyFill="1" applyBorder="1"/>
    <xf numFmtId="168" fontId="0" fillId="5" borderId="13" xfId="9" applyNumberFormat="1" applyFont="1" applyFill="1" applyBorder="1"/>
    <xf numFmtId="0" fontId="8" fillId="5" borderId="8" xfId="8" applyFill="1" applyBorder="1"/>
    <xf numFmtId="0" fontId="33" fillId="5" borderId="35" xfId="8" applyFont="1" applyFill="1" applyBorder="1" applyAlignment="1">
      <alignment horizontal="center"/>
    </xf>
    <xf numFmtId="9" fontId="0" fillId="5" borderId="9" xfId="10" applyFont="1" applyFill="1" applyBorder="1"/>
    <xf numFmtId="165" fontId="0" fillId="5" borderId="11" xfId="9" applyFont="1" applyFill="1" applyBorder="1"/>
    <xf numFmtId="168" fontId="8" fillId="5" borderId="0" xfId="8" applyNumberFormat="1" applyFill="1" applyBorder="1" applyAlignment="1"/>
    <xf numFmtId="0" fontId="8" fillId="5" borderId="0" xfId="8" applyFill="1" applyBorder="1" applyAlignment="1"/>
    <xf numFmtId="9" fontId="0" fillId="5" borderId="12" xfId="10" applyFont="1" applyFill="1" applyBorder="1"/>
    <xf numFmtId="165" fontId="0" fillId="5" borderId="7" xfId="9" applyFont="1" applyFill="1" applyBorder="1"/>
    <xf numFmtId="0" fontId="8" fillId="5" borderId="36" xfId="8" applyFill="1" applyBorder="1" applyAlignment="1"/>
    <xf numFmtId="9" fontId="0" fillId="5" borderId="13" xfId="10" applyFont="1" applyFill="1" applyBorder="1"/>
    <xf numFmtId="165" fontId="0" fillId="5" borderId="15" xfId="9" applyFont="1" applyFill="1" applyBorder="1"/>
    <xf numFmtId="9" fontId="0" fillId="5" borderId="8" xfId="10" applyFont="1" applyFill="1" applyBorder="1"/>
    <xf numFmtId="9" fontId="8" fillId="5" borderId="8" xfId="8" applyNumberFormat="1" applyFill="1" applyBorder="1"/>
    <xf numFmtId="165" fontId="0" fillId="5" borderId="8" xfId="9" applyFont="1" applyFill="1" applyBorder="1"/>
    <xf numFmtId="9" fontId="8" fillId="5" borderId="0" xfId="8" applyNumberFormat="1" applyFill="1" applyBorder="1"/>
    <xf numFmtId="165" fontId="0" fillId="5" borderId="0" xfId="9" applyFont="1" applyFill="1"/>
    <xf numFmtId="168" fontId="8" fillId="5" borderId="8" xfId="8" applyNumberFormat="1" applyFill="1" applyBorder="1"/>
    <xf numFmtId="168" fontId="0" fillId="5" borderId="8" xfId="9" applyNumberFormat="1" applyFont="1" applyFill="1" applyBorder="1"/>
    <xf numFmtId="0" fontId="8" fillId="5" borderId="8" xfId="8" applyFill="1" applyBorder="1" applyAlignment="1">
      <alignment horizontal="center"/>
    </xf>
    <xf numFmtId="165" fontId="8" fillId="5" borderId="8" xfId="8" applyNumberFormat="1" applyFill="1" applyBorder="1"/>
    <xf numFmtId="0" fontId="26" fillId="5" borderId="8" xfId="8" applyFont="1" applyFill="1" applyBorder="1" applyAlignment="1">
      <alignment horizontal="center"/>
    </xf>
    <xf numFmtId="0" fontId="26" fillId="5" borderId="6" xfId="8" applyFont="1" applyFill="1" applyBorder="1" applyAlignment="1">
      <alignment horizontal="center"/>
    </xf>
    <xf numFmtId="0" fontId="26" fillId="5" borderId="4" xfId="8" applyFont="1" applyFill="1" applyBorder="1"/>
    <xf numFmtId="168" fontId="0" fillId="5" borderId="4" xfId="9" applyNumberFormat="1" applyFont="1" applyFill="1" applyBorder="1"/>
    <xf numFmtId="0" fontId="8" fillId="5" borderId="4" xfId="8" applyFill="1" applyBorder="1" applyAlignment="1">
      <alignment horizontal="left" indent="1"/>
    </xf>
    <xf numFmtId="165" fontId="0" fillId="5" borderId="4" xfId="9" applyNumberFormat="1" applyFont="1" applyFill="1" applyBorder="1"/>
    <xf numFmtId="165" fontId="0" fillId="5" borderId="7" xfId="9" applyNumberFormat="1" applyFont="1" applyFill="1" applyBorder="1"/>
    <xf numFmtId="0" fontId="26" fillId="5" borderId="5" xfId="8" applyFont="1" applyFill="1" applyBorder="1"/>
    <xf numFmtId="165" fontId="0" fillId="5" borderId="5" xfId="9" applyNumberFormat="1" applyFont="1" applyFill="1" applyBorder="1"/>
    <xf numFmtId="165" fontId="0" fillId="5" borderId="15" xfId="9" applyNumberFormat="1" applyFont="1" applyFill="1" applyBorder="1"/>
    <xf numFmtId="0" fontId="26" fillId="5" borderId="8" xfId="8" applyFont="1" applyFill="1" applyBorder="1"/>
    <xf numFmtId="0" fontId="8" fillId="5" borderId="0" xfId="8" quotePrefix="1" applyFill="1"/>
    <xf numFmtId="0" fontId="26" fillId="5" borderId="6" xfId="8" applyFont="1" applyFill="1" applyBorder="1"/>
    <xf numFmtId="9" fontId="0" fillId="5" borderId="2" xfId="10" applyFont="1" applyFill="1" applyBorder="1"/>
    <xf numFmtId="0" fontId="26" fillId="5" borderId="1" xfId="8" applyFont="1" applyFill="1" applyBorder="1" applyAlignment="1">
      <alignment horizontal="left"/>
    </xf>
    <xf numFmtId="0" fontId="26" fillId="5" borderId="7" xfId="8" applyFont="1" applyFill="1" applyBorder="1"/>
    <xf numFmtId="9" fontId="8" fillId="5" borderId="2" xfId="8" applyNumberFormat="1" applyFill="1" applyBorder="1"/>
    <xf numFmtId="9" fontId="8" fillId="5" borderId="14" xfId="8" applyNumberFormat="1" applyFill="1" applyBorder="1"/>
    <xf numFmtId="10" fontId="8" fillId="5" borderId="0" xfId="8" applyNumberFormat="1" applyFill="1"/>
    <xf numFmtId="0" fontId="8" fillId="5" borderId="0" xfId="8" applyNumberFormat="1" applyFill="1"/>
    <xf numFmtId="0" fontId="26" fillId="2" borderId="7" xfId="8" applyFont="1" applyFill="1" applyBorder="1"/>
    <xf numFmtId="0" fontId="26" fillId="5" borderId="12" xfId="8" applyFont="1" applyFill="1" applyBorder="1"/>
    <xf numFmtId="168" fontId="26" fillId="5" borderId="0" xfId="8" applyNumberFormat="1" applyFont="1" applyFill="1" applyBorder="1"/>
    <xf numFmtId="168" fontId="26" fillId="5" borderId="0" xfId="9" applyNumberFormat="1" applyFont="1" applyFill="1" applyBorder="1"/>
    <xf numFmtId="168" fontId="26" fillId="5" borderId="7" xfId="9" applyNumberFormat="1" applyFont="1" applyFill="1" applyBorder="1"/>
    <xf numFmtId="168" fontId="0" fillId="6" borderId="0" xfId="9" applyNumberFormat="1" applyFont="1" applyFill="1" applyBorder="1"/>
    <xf numFmtId="168" fontId="0" fillId="7" borderId="0" xfId="9" applyNumberFormat="1" applyFont="1" applyFill="1" applyBorder="1"/>
    <xf numFmtId="168" fontId="0" fillId="7" borderId="7" xfId="9" applyNumberFormat="1" applyFont="1" applyFill="1" applyBorder="1"/>
    <xf numFmtId="0" fontId="8" fillId="6" borderId="0" xfId="8" applyFill="1" applyBorder="1"/>
    <xf numFmtId="3" fontId="8" fillId="5" borderId="0" xfId="8" applyNumberFormat="1" applyFill="1"/>
    <xf numFmtId="172" fontId="8" fillId="5" borderId="0" xfId="8" applyNumberFormat="1" applyFill="1"/>
    <xf numFmtId="168" fontId="26" fillId="5" borderId="14" xfId="9" applyNumberFormat="1" applyFont="1" applyFill="1" applyBorder="1"/>
    <xf numFmtId="3" fontId="8" fillId="5" borderId="9" xfId="8" applyNumberFormat="1" applyFill="1" applyBorder="1"/>
    <xf numFmtId="0" fontId="8" fillId="7" borderId="0" xfId="8" applyFill="1" applyBorder="1"/>
    <xf numFmtId="0" fontId="8" fillId="7" borderId="7" xfId="8" applyFill="1" applyBorder="1"/>
    <xf numFmtId="3" fontId="8" fillId="7" borderId="0" xfId="8" applyNumberFormat="1" applyFill="1" applyBorder="1"/>
    <xf numFmtId="3" fontId="8" fillId="7" borderId="7" xfId="8" applyNumberFormat="1" applyFill="1" applyBorder="1"/>
    <xf numFmtId="3" fontId="26" fillId="5" borderId="0" xfId="8" applyNumberFormat="1" applyFont="1" applyFill="1" applyBorder="1"/>
    <xf numFmtId="3" fontId="26" fillId="5" borderId="7" xfId="8" applyNumberFormat="1" applyFont="1" applyFill="1" applyBorder="1"/>
    <xf numFmtId="3" fontId="26" fillId="5" borderId="14" xfId="8" applyNumberFormat="1" applyFont="1" applyFill="1" applyBorder="1"/>
    <xf numFmtId="3" fontId="26" fillId="5" borderId="15" xfId="8" applyNumberFormat="1" applyFont="1" applyFill="1" applyBorder="1"/>
    <xf numFmtId="0" fontId="25" fillId="5" borderId="0" xfId="8" applyFont="1" applyFill="1" applyBorder="1"/>
    <xf numFmtId="0" fontId="26" fillId="8" borderId="40" xfId="8" applyFont="1" applyFill="1" applyBorder="1" applyAlignment="1">
      <alignment horizontal="center"/>
    </xf>
    <xf numFmtId="0" fontId="26" fillId="8" borderId="42" xfId="8" applyFont="1" applyFill="1" applyBorder="1" applyAlignment="1">
      <alignment horizontal="center"/>
    </xf>
    <xf numFmtId="0" fontId="26" fillId="8" borderId="46" xfId="8" applyFont="1" applyFill="1" applyBorder="1" applyAlignment="1">
      <alignment horizontal="center"/>
    </xf>
    <xf numFmtId="0" fontId="26" fillId="8" borderId="48" xfId="8" applyFont="1" applyFill="1" applyBorder="1" applyAlignment="1">
      <alignment horizontal="center"/>
    </xf>
    <xf numFmtId="0" fontId="8" fillId="0" borderId="46" xfId="8" applyFont="1" applyBorder="1" applyAlignment="1">
      <alignment horizontal="center"/>
    </xf>
    <xf numFmtId="165" fontId="0" fillId="0" borderId="46" xfId="9" applyFont="1" applyBorder="1" applyAlignment="1">
      <alignment horizontal="center"/>
    </xf>
    <xf numFmtId="168" fontId="0" fillId="0" borderId="36" xfId="9" applyNumberFormat="1" applyFont="1" applyBorder="1" applyAlignment="1">
      <alignment horizontal="center"/>
    </xf>
    <xf numFmtId="168" fontId="0" fillId="0" borderId="47" xfId="9" applyNumberFormat="1" applyFont="1" applyBorder="1" applyAlignment="1">
      <alignment horizontal="center"/>
    </xf>
    <xf numFmtId="168" fontId="0" fillId="0" borderId="48" xfId="9" applyNumberFormat="1" applyFont="1" applyBorder="1"/>
    <xf numFmtId="168" fontId="0" fillId="0" borderId="46" xfId="9" applyNumberFormat="1" applyFont="1" applyBorder="1" applyAlignment="1">
      <alignment horizontal="center"/>
    </xf>
    <xf numFmtId="0" fontId="8" fillId="5" borderId="51" xfId="8" applyFont="1" applyFill="1" applyBorder="1"/>
    <xf numFmtId="0" fontId="8" fillId="5" borderId="52" xfId="8" applyFont="1" applyFill="1" applyBorder="1"/>
    <xf numFmtId="0" fontId="8" fillId="5" borderId="46" xfId="8" applyFont="1" applyFill="1" applyBorder="1"/>
    <xf numFmtId="168" fontId="0" fillId="0" borderId="53" xfId="9" applyNumberFormat="1" applyFont="1" applyBorder="1" applyAlignment="1">
      <alignment horizontal="center"/>
    </xf>
    <xf numFmtId="3" fontId="34" fillId="0" borderId="54" xfId="8" applyNumberFormat="1" applyFont="1" applyBorder="1" applyAlignment="1">
      <alignment horizontal="center"/>
    </xf>
    <xf numFmtId="0" fontId="26" fillId="8" borderId="41" xfId="8" applyFont="1" applyFill="1" applyBorder="1" applyAlignment="1">
      <alignment horizontal="center"/>
    </xf>
    <xf numFmtId="3" fontId="34" fillId="0" borderId="57" xfId="8" applyNumberFormat="1" applyFont="1" applyBorder="1" applyAlignment="1">
      <alignment horizontal="center"/>
    </xf>
    <xf numFmtId="0" fontId="26" fillId="5" borderId="59" xfId="8" applyFont="1" applyFill="1" applyBorder="1"/>
    <xf numFmtId="0" fontId="26" fillId="2" borderId="60" xfId="8" applyFont="1" applyFill="1" applyBorder="1" applyAlignment="1">
      <alignment horizontal="center"/>
    </xf>
    <xf numFmtId="0" fontId="26" fillId="2" borderId="61" xfId="8" applyFont="1" applyFill="1" applyBorder="1" applyAlignment="1">
      <alignment horizontal="center"/>
    </xf>
    <xf numFmtId="0" fontId="26" fillId="5" borderId="51" xfId="8" applyFont="1" applyFill="1" applyBorder="1"/>
    <xf numFmtId="168" fontId="0" fillId="5" borderId="62" xfId="9" applyNumberFormat="1" applyFont="1" applyFill="1" applyBorder="1" applyAlignment="1">
      <alignment horizontal="center"/>
    </xf>
    <xf numFmtId="168" fontId="0" fillId="5" borderId="63" xfId="9" applyNumberFormat="1" applyFont="1" applyFill="1" applyBorder="1" applyAlignment="1">
      <alignment horizontal="center"/>
    </xf>
    <xf numFmtId="0" fontId="26" fillId="5" borderId="64" xfId="8" applyFont="1" applyFill="1" applyBorder="1"/>
    <xf numFmtId="168" fontId="0" fillId="5" borderId="65" xfId="9" applyNumberFormat="1" applyFont="1" applyFill="1" applyBorder="1" applyAlignment="1">
      <alignment horizontal="center"/>
    </xf>
    <xf numFmtId="168" fontId="0" fillId="5" borderId="66" xfId="9" applyNumberFormat="1" applyFont="1" applyFill="1" applyBorder="1" applyAlignment="1">
      <alignment horizontal="center"/>
    </xf>
    <xf numFmtId="0" fontId="35" fillId="5" borderId="0" xfId="8" applyFont="1" applyFill="1" applyBorder="1"/>
    <xf numFmtId="0" fontId="34" fillId="0" borderId="0" xfId="8" applyFont="1" applyAlignment="1">
      <alignment horizontal="justify"/>
    </xf>
    <xf numFmtId="0" fontId="38" fillId="5" borderId="0" xfId="8" applyFont="1" applyFill="1" applyAlignment="1">
      <alignment horizontal="justify"/>
    </xf>
    <xf numFmtId="0" fontId="8" fillId="5" borderId="0" xfId="8" applyFill="1" applyAlignment="1">
      <alignment wrapText="1"/>
    </xf>
    <xf numFmtId="0" fontId="34" fillId="8" borderId="67" xfId="8" applyFont="1" applyFill="1" applyBorder="1"/>
    <xf numFmtId="0" fontId="44" fillId="8" borderId="68" xfId="8" applyFont="1" applyFill="1" applyBorder="1" applyAlignment="1">
      <alignment horizontal="center"/>
    </xf>
    <xf numFmtId="0" fontId="44" fillId="8" borderId="69" xfId="8" applyFont="1" applyFill="1" applyBorder="1" applyAlignment="1">
      <alignment horizontal="center"/>
    </xf>
    <xf numFmtId="0" fontId="45" fillId="0" borderId="70" xfId="8" applyFont="1" applyBorder="1"/>
    <xf numFmtId="10" fontId="44" fillId="0" borderId="54" xfId="8" applyNumberFormat="1" applyFont="1" applyBorder="1" applyAlignment="1">
      <alignment horizontal="center"/>
    </xf>
    <xf numFmtId="10" fontId="44" fillId="0" borderId="66" xfId="8" applyNumberFormat="1" applyFont="1" applyBorder="1" applyAlignment="1">
      <alignment horizontal="center"/>
    </xf>
    <xf numFmtId="0" fontId="42" fillId="5" borderId="0" xfId="8" applyFont="1" applyFill="1" applyAlignment="1">
      <alignment horizontal="justify"/>
    </xf>
    <xf numFmtId="0" fontId="45" fillId="5" borderId="68" xfId="8" applyFont="1" applyFill="1" applyBorder="1"/>
    <xf numFmtId="0" fontId="44" fillId="5" borderId="68" xfId="8" applyFont="1" applyFill="1" applyBorder="1" applyAlignment="1">
      <alignment horizontal="center"/>
    </xf>
    <xf numFmtId="0" fontId="44" fillId="5" borderId="69" xfId="8" applyFont="1" applyFill="1" applyBorder="1" applyAlignment="1">
      <alignment horizontal="center"/>
    </xf>
    <xf numFmtId="0" fontId="44" fillId="5" borderId="51" xfId="8" applyFont="1" applyFill="1" applyBorder="1"/>
    <xf numFmtId="0" fontId="45" fillId="5" borderId="0" xfId="8" applyFont="1" applyFill="1"/>
    <xf numFmtId="0" fontId="45" fillId="5" borderId="62" xfId="8" applyFont="1" applyFill="1" applyBorder="1" applyAlignment="1">
      <alignment horizontal="center"/>
    </xf>
    <xf numFmtId="0" fontId="45" fillId="5" borderId="0" xfId="8" applyFont="1" applyFill="1" applyAlignment="1">
      <alignment horizontal="center"/>
    </xf>
    <xf numFmtId="0" fontId="45" fillId="5" borderId="63" xfId="8" applyFont="1" applyFill="1" applyBorder="1" applyAlignment="1">
      <alignment horizontal="center"/>
    </xf>
    <xf numFmtId="0" fontId="45" fillId="5" borderId="51" xfId="8" applyFont="1" applyFill="1" applyBorder="1"/>
    <xf numFmtId="3" fontId="45" fillId="5" borderId="62" xfId="8" applyNumberFormat="1" applyFont="1" applyFill="1" applyBorder="1" applyAlignment="1">
      <alignment horizontal="center"/>
    </xf>
    <xf numFmtId="3" fontId="45" fillId="5" borderId="0" xfId="8" applyNumberFormat="1" applyFont="1" applyFill="1" applyAlignment="1">
      <alignment horizontal="center"/>
    </xf>
    <xf numFmtId="3" fontId="45" fillId="5" borderId="63" xfId="8" applyNumberFormat="1" applyFont="1" applyFill="1" applyBorder="1" applyAlignment="1">
      <alignment horizontal="center"/>
    </xf>
    <xf numFmtId="0" fontId="45" fillId="5" borderId="43" xfId="8" applyFont="1" applyFill="1" applyBorder="1"/>
    <xf numFmtId="0" fontId="45" fillId="5" borderId="36" xfId="8" applyFont="1" applyFill="1" applyBorder="1"/>
    <xf numFmtId="3" fontId="45" fillId="5" borderId="47" xfId="8" applyNumberFormat="1" applyFont="1" applyFill="1" applyBorder="1" applyAlignment="1">
      <alignment horizontal="center"/>
    </xf>
    <xf numFmtId="3" fontId="45" fillId="5" borderId="36" xfId="8" applyNumberFormat="1" applyFont="1" applyFill="1" applyBorder="1" applyAlignment="1">
      <alignment horizontal="center"/>
    </xf>
    <xf numFmtId="3" fontId="45" fillId="5" borderId="48" xfId="8" applyNumberFormat="1" applyFont="1" applyFill="1" applyBorder="1" applyAlignment="1">
      <alignment horizontal="center"/>
    </xf>
    <xf numFmtId="0" fontId="45" fillId="5" borderId="52" xfId="8" applyFont="1" applyFill="1" applyBorder="1"/>
    <xf numFmtId="3" fontId="45" fillId="5" borderId="52" xfId="8" applyNumberFormat="1" applyFont="1" applyFill="1" applyBorder="1" applyAlignment="1">
      <alignment horizontal="center"/>
    </xf>
    <xf numFmtId="0" fontId="45" fillId="5" borderId="52" xfId="8" applyFont="1" applyFill="1" applyBorder="1" applyAlignment="1">
      <alignment horizontal="center"/>
    </xf>
    <xf numFmtId="3" fontId="45" fillId="5" borderId="54" xfId="8" applyNumberFormat="1" applyFont="1" applyFill="1" applyBorder="1" applyAlignment="1">
      <alignment horizontal="center"/>
    </xf>
    <xf numFmtId="0" fontId="45" fillId="5" borderId="54" xfId="8" applyFont="1" applyFill="1" applyBorder="1" applyAlignment="1">
      <alignment horizontal="center"/>
    </xf>
    <xf numFmtId="0" fontId="45" fillId="5" borderId="66" xfId="8" applyFont="1" applyFill="1" applyBorder="1" applyAlignment="1">
      <alignment horizontal="center"/>
    </xf>
    <xf numFmtId="0" fontId="44" fillId="5" borderId="67" xfId="8" applyFont="1" applyFill="1" applyBorder="1"/>
    <xf numFmtId="0" fontId="44" fillId="2" borderId="68" xfId="8" applyFont="1" applyFill="1" applyBorder="1" applyAlignment="1">
      <alignment horizontal="center"/>
    </xf>
    <xf numFmtId="0" fontId="44" fillId="2" borderId="69" xfId="8" applyFont="1" applyFill="1" applyBorder="1" applyAlignment="1">
      <alignment horizontal="center"/>
    </xf>
    <xf numFmtId="0" fontId="45" fillId="5" borderId="73" xfId="8" applyFont="1" applyFill="1" applyBorder="1"/>
    <xf numFmtId="10" fontId="45" fillId="5" borderId="46" xfId="8" applyNumberFormat="1" applyFont="1" applyFill="1" applyBorder="1" applyAlignment="1">
      <alignment horizontal="center"/>
    </xf>
    <xf numFmtId="10" fontId="45" fillId="5" borderId="48" xfId="8" applyNumberFormat="1" applyFont="1" applyFill="1" applyBorder="1" applyAlignment="1">
      <alignment horizontal="center"/>
    </xf>
    <xf numFmtId="0" fontId="45" fillId="5" borderId="46" xfId="8" applyFont="1" applyFill="1" applyBorder="1" applyAlignment="1">
      <alignment horizontal="center"/>
    </xf>
    <xf numFmtId="0" fontId="45" fillId="5" borderId="48" xfId="8" applyFont="1" applyFill="1" applyBorder="1" applyAlignment="1">
      <alignment horizontal="center"/>
    </xf>
    <xf numFmtId="0" fontId="45" fillId="5" borderId="70" xfId="8" applyFont="1" applyFill="1" applyBorder="1"/>
    <xf numFmtId="173" fontId="45" fillId="5" borderId="74" xfId="8" applyNumberFormat="1" applyFont="1" applyFill="1" applyBorder="1" applyAlignment="1">
      <alignment horizontal="center"/>
    </xf>
    <xf numFmtId="173" fontId="45" fillId="5" borderId="75" xfId="8" applyNumberFormat="1" applyFont="1" applyFill="1" applyBorder="1" applyAlignment="1">
      <alignment horizontal="center"/>
    </xf>
    <xf numFmtId="0" fontId="48" fillId="0" borderId="0" xfId="8" applyFont="1" applyAlignment="1">
      <alignment horizontal="justify"/>
    </xf>
    <xf numFmtId="0" fontId="40" fillId="5" borderId="0" xfId="8" applyFont="1" applyFill="1" applyAlignment="1">
      <alignment wrapText="1"/>
    </xf>
    <xf numFmtId="172" fontId="45" fillId="5" borderId="46" xfId="9" applyNumberFormat="1" applyFont="1" applyFill="1" applyBorder="1" applyAlignment="1">
      <alignment horizontal="center"/>
    </xf>
    <xf numFmtId="172" fontId="45" fillId="5" borderId="48" xfId="9" applyNumberFormat="1" applyFont="1" applyFill="1" applyBorder="1" applyAlignment="1">
      <alignment horizontal="center"/>
    </xf>
    <xf numFmtId="0" fontId="44" fillId="8" borderId="71" xfId="8" applyFont="1" applyFill="1" applyBorder="1"/>
    <xf numFmtId="0" fontId="44" fillId="8" borderId="76" xfId="8" applyFont="1" applyFill="1" applyBorder="1" applyAlignment="1">
      <alignment horizontal="center"/>
    </xf>
    <xf numFmtId="0" fontId="48" fillId="5" borderId="0" xfId="8" applyFont="1" applyFill="1" applyAlignment="1">
      <alignment horizontal="justify"/>
    </xf>
    <xf numFmtId="0" fontId="44" fillId="5" borderId="0" xfId="8" applyFont="1" applyFill="1"/>
    <xf numFmtId="0" fontId="45" fillId="5" borderId="37" xfId="8" applyFont="1" applyFill="1" applyBorder="1"/>
    <xf numFmtId="0" fontId="45" fillId="5" borderId="60" xfId="8" applyFont="1" applyFill="1" applyBorder="1"/>
    <xf numFmtId="0" fontId="44" fillId="8" borderId="53" xfId="8" applyFont="1" applyFill="1" applyBorder="1" applyAlignment="1">
      <alignment horizontal="center"/>
    </xf>
    <xf numFmtId="0" fontId="44" fillId="8" borderId="81" xfId="8" applyFont="1" applyFill="1" applyBorder="1" applyAlignment="1">
      <alignment horizontal="center"/>
    </xf>
    <xf numFmtId="168" fontId="45" fillId="5" borderId="62" xfId="9" applyNumberFormat="1" applyFont="1" applyFill="1" applyBorder="1" applyAlignment="1">
      <alignment horizontal="center"/>
    </xf>
    <xf numFmtId="168" fontId="45" fillId="5" borderId="52" xfId="9" applyNumberFormat="1" applyFont="1" applyFill="1" applyBorder="1" applyAlignment="1">
      <alignment horizontal="center"/>
    </xf>
    <xf numFmtId="0" fontId="45" fillId="5" borderId="58" xfId="8" applyFont="1" applyFill="1" applyBorder="1"/>
    <xf numFmtId="10" fontId="45" fillId="5" borderId="47" xfId="8" applyNumberFormat="1" applyFont="1" applyFill="1" applyBorder="1" applyAlignment="1">
      <alignment horizontal="center"/>
    </xf>
    <xf numFmtId="0" fontId="45" fillId="5" borderId="82" xfId="8" applyFont="1" applyFill="1" applyBorder="1" applyAlignment="1"/>
    <xf numFmtId="168" fontId="45" fillId="5" borderId="83" xfId="9" applyNumberFormat="1" applyFont="1" applyFill="1" applyBorder="1" applyAlignment="1"/>
    <xf numFmtId="0" fontId="45" fillId="5" borderId="83" xfId="8" applyFont="1" applyFill="1" applyBorder="1" applyAlignment="1"/>
    <xf numFmtId="165" fontId="45" fillId="5" borderId="78" xfId="9" applyNumberFormat="1" applyFont="1" applyFill="1" applyBorder="1" applyAlignment="1">
      <alignment horizontal="center"/>
    </xf>
    <xf numFmtId="165" fontId="45" fillId="5" borderId="84" xfId="9" applyNumberFormat="1" applyFont="1" applyFill="1" applyBorder="1" applyAlignment="1">
      <alignment horizontal="center"/>
    </xf>
    <xf numFmtId="0" fontId="45" fillId="5" borderId="85" xfId="8" applyFont="1" applyFill="1" applyBorder="1" applyAlignment="1"/>
    <xf numFmtId="168" fontId="45" fillId="5" borderId="0" xfId="9" applyNumberFormat="1" applyFont="1" applyFill="1" applyBorder="1" applyAlignment="1"/>
    <xf numFmtId="0" fontId="45" fillId="5" borderId="0" xfId="8" applyFont="1" applyFill="1" applyBorder="1" applyAlignment="1"/>
    <xf numFmtId="165" fontId="45" fillId="5" borderId="62" xfId="9" applyNumberFormat="1" applyFont="1" applyFill="1" applyBorder="1" applyAlignment="1">
      <alignment horizontal="center"/>
    </xf>
    <xf numFmtId="165" fontId="45" fillId="5" borderId="52" xfId="9" applyNumberFormat="1" applyFont="1" applyFill="1" applyBorder="1" applyAlignment="1">
      <alignment horizontal="center"/>
    </xf>
    <xf numFmtId="0" fontId="45" fillId="5" borderId="87" xfId="8" applyFont="1" applyFill="1" applyBorder="1"/>
    <xf numFmtId="10" fontId="45" fillId="5" borderId="53" xfId="8" applyNumberFormat="1" applyFont="1" applyFill="1" applyBorder="1" applyAlignment="1">
      <alignment horizontal="center"/>
    </xf>
    <xf numFmtId="10" fontId="45" fillId="5" borderId="81" xfId="8" applyNumberFormat="1" applyFont="1" applyFill="1" applyBorder="1" applyAlignment="1">
      <alignment horizontal="center"/>
    </xf>
    <xf numFmtId="43" fontId="8" fillId="5" borderId="0" xfId="8" applyNumberFormat="1" applyFill="1"/>
    <xf numFmtId="0" fontId="35" fillId="5" borderId="55" xfId="8" applyFont="1" applyFill="1" applyBorder="1"/>
    <xf numFmtId="0" fontId="35" fillId="5" borderId="88" xfId="8" applyFont="1" applyFill="1" applyBorder="1"/>
    <xf numFmtId="0" fontId="35" fillId="5" borderId="89" xfId="8" applyFont="1" applyFill="1" applyBorder="1"/>
    <xf numFmtId="0" fontId="45" fillId="5" borderId="51" xfId="8" applyFont="1" applyFill="1" applyBorder="1" applyAlignment="1"/>
    <xf numFmtId="168" fontId="45" fillId="5" borderId="51" xfId="8" applyNumberFormat="1" applyFont="1" applyFill="1" applyBorder="1" applyAlignment="1"/>
    <xf numFmtId="168" fontId="45" fillId="5" borderId="90" xfId="8" applyNumberFormat="1" applyFont="1" applyFill="1" applyBorder="1" applyAlignment="1"/>
    <xf numFmtId="168" fontId="45" fillId="5" borderId="91" xfId="8" applyNumberFormat="1" applyFont="1" applyFill="1" applyBorder="1" applyAlignment="1"/>
    <xf numFmtId="10" fontId="45" fillId="5" borderId="51" xfId="8" applyNumberFormat="1" applyFont="1" applyFill="1" applyBorder="1" applyAlignment="1"/>
    <xf numFmtId="10" fontId="45" fillId="5" borderId="91" xfId="8" applyNumberFormat="1" applyFont="1" applyFill="1" applyBorder="1" applyAlignment="1"/>
    <xf numFmtId="168" fontId="45" fillId="5" borderId="0" xfId="8" applyNumberFormat="1" applyFont="1" applyFill="1" applyBorder="1" applyAlignment="1"/>
    <xf numFmtId="168" fontId="45" fillId="3" borderId="51" xfId="8" applyNumberFormat="1" applyFont="1" applyFill="1" applyBorder="1" applyAlignment="1"/>
    <xf numFmtId="10" fontId="45" fillId="5" borderId="51" xfId="10" applyNumberFormat="1" applyFont="1" applyFill="1" applyBorder="1" applyAlignment="1"/>
    <xf numFmtId="10" fontId="45" fillId="5" borderId="91" xfId="10" applyNumberFormat="1" applyFont="1" applyFill="1" applyBorder="1" applyAlignment="1"/>
    <xf numFmtId="0" fontId="45" fillId="5" borderId="64" xfId="8" applyFont="1" applyFill="1" applyBorder="1" applyAlignment="1"/>
    <xf numFmtId="165" fontId="45" fillId="5" borderId="64" xfId="9" applyFont="1" applyFill="1" applyBorder="1" applyAlignment="1"/>
    <xf numFmtId="165" fontId="45" fillId="5" borderId="92" xfId="9" applyFont="1" applyFill="1" applyBorder="1" applyAlignment="1"/>
    <xf numFmtId="0" fontId="26" fillId="0" borderId="53" xfId="8" applyFont="1" applyBorder="1"/>
    <xf numFmtId="0" fontId="44" fillId="0" borderId="85" xfId="8" applyFont="1" applyBorder="1"/>
    <xf numFmtId="10" fontId="45" fillId="0" borderId="0" xfId="8" applyNumberFormat="1" applyFont="1" applyBorder="1" applyAlignment="1">
      <alignment horizontal="center"/>
    </xf>
    <xf numFmtId="167" fontId="45" fillId="0" borderId="52" xfId="10" applyNumberFormat="1" applyFont="1" applyBorder="1" applyAlignment="1">
      <alignment horizontal="center"/>
    </xf>
    <xf numFmtId="3" fontId="45" fillId="0" borderId="0" xfId="8" applyNumberFormat="1" applyFont="1" applyBorder="1" applyAlignment="1">
      <alignment horizontal="center"/>
    </xf>
    <xf numFmtId="2" fontId="45" fillId="0" borderId="0" xfId="8" applyNumberFormat="1" applyFont="1" applyBorder="1" applyAlignment="1">
      <alignment horizontal="center"/>
    </xf>
    <xf numFmtId="0" fontId="45" fillId="0" borderId="0" xfId="8" applyFont="1" applyBorder="1" applyAlignment="1">
      <alignment horizontal="center"/>
    </xf>
    <xf numFmtId="0" fontId="44" fillId="0" borderId="93" xfId="8" applyFont="1" applyBorder="1"/>
    <xf numFmtId="3" fontId="45" fillId="0" borderId="36" xfId="8" applyNumberFormat="1" applyFont="1" applyBorder="1" applyAlignment="1">
      <alignment horizontal="center"/>
    </xf>
    <xf numFmtId="0" fontId="45" fillId="0" borderId="36" xfId="8" applyFont="1" applyBorder="1" applyAlignment="1">
      <alignment horizontal="center"/>
    </xf>
    <xf numFmtId="167" fontId="45" fillId="0" borderId="46" xfId="10" applyNumberFormat="1" applyFont="1" applyBorder="1" applyAlignment="1">
      <alignment horizontal="center"/>
    </xf>
    <xf numFmtId="1" fontId="8" fillId="5" borderId="0" xfId="8" applyNumberFormat="1" applyFill="1"/>
    <xf numFmtId="0" fontId="7" fillId="5" borderId="0" xfId="15" applyFill="1"/>
    <xf numFmtId="0" fontId="26" fillId="5" borderId="1" xfId="15" applyFont="1" applyFill="1" applyBorder="1" applyAlignment="1">
      <alignment horizontal="center"/>
    </xf>
    <xf numFmtId="0" fontId="26" fillId="5" borderId="8" xfId="15" applyFont="1" applyFill="1" applyBorder="1" applyAlignment="1">
      <alignment horizontal="center"/>
    </xf>
    <xf numFmtId="0" fontId="7" fillId="5" borderId="12" xfId="15" applyFill="1" applyBorder="1"/>
    <xf numFmtId="0" fontId="7" fillId="5" borderId="4" xfId="15" applyFill="1" applyBorder="1"/>
    <xf numFmtId="43" fontId="0" fillId="5" borderId="4" xfId="16" applyFont="1" applyFill="1" applyBorder="1"/>
    <xf numFmtId="10" fontId="7" fillId="5" borderId="4" xfId="15" applyNumberFormat="1" applyFill="1" applyBorder="1"/>
    <xf numFmtId="0" fontId="26" fillId="5" borderId="1" xfId="15" quotePrefix="1" applyFont="1" applyFill="1" applyBorder="1"/>
    <xf numFmtId="167" fontId="7" fillId="5" borderId="4" xfId="15" applyNumberFormat="1" applyFill="1" applyBorder="1"/>
    <xf numFmtId="43" fontId="7" fillId="5" borderId="0" xfId="15" applyNumberFormat="1" applyFill="1"/>
    <xf numFmtId="0" fontId="26" fillId="5" borderId="1" xfId="15" applyFont="1" applyFill="1" applyBorder="1"/>
    <xf numFmtId="10" fontId="7" fillId="5" borderId="0" xfId="15" applyNumberFormat="1" applyFill="1"/>
    <xf numFmtId="167" fontId="7" fillId="5" borderId="0" xfId="15" applyNumberFormat="1" applyFill="1"/>
    <xf numFmtId="10" fontId="0" fillId="5" borderId="0" xfId="17" applyNumberFormat="1" applyFont="1" applyFill="1"/>
    <xf numFmtId="167" fontId="26" fillId="5" borderId="8" xfId="17" applyNumberFormat="1" applyFont="1" applyFill="1" applyBorder="1"/>
    <xf numFmtId="0" fontId="7" fillId="5" borderId="1" xfId="15" applyFont="1" applyFill="1" applyBorder="1" applyAlignment="1">
      <alignment horizontal="left" indent="1"/>
    </xf>
    <xf numFmtId="167" fontId="7" fillId="5" borderId="8" xfId="15" applyNumberFormat="1" applyFont="1" applyFill="1" applyBorder="1"/>
    <xf numFmtId="0" fontId="26" fillId="5" borderId="9" xfId="15" applyFont="1" applyFill="1" applyBorder="1"/>
    <xf numFmtId="167" fontId="26" fillId="5" borderId="3" xfId="15" applyNumberFormat="1" applyFont="1" applyFill="1" applyBorder="1"/>
    <xf numFmtId="9" fontId="0" fillId="5" borderId="0" xfId="17" quotePrefix="1" applyFont="1" applyFill="1"/>
    <xf numFmtId="0" fontId="7" fillId="5" borderId="1" xfId="15" applyFill="1" applyBorder="1" applyAlignment="1">
      <alignment horizontal="left" indent="1"/>
    </xf>
    <xf numFmtId="9" fontId="7" fillId="5" borderId="0" xfId="15" applyNumberFormat="1" applyFill="1"/>
    <xf numFmtId="0" fontId="26" fillId="5" borderId="12" xfId="15" applyFont="1" applyFill="1" applyBorder="1"/>
    <xf numFmtId="0" fontId="7" fillId="5" borderId="12" xfId="15" quotePrefix="1" applyFill="1" applyBorder="1"/>
    <xf numFmtId="43" fontId="0" fillId="5" borderId="0" xfId="16" applyFont="1" applyFill="1"/>
    <xf numFmtId="170" fontId="7" fillId="5" borderId="0" xfId="15" applyNumberFormat="1" applyFill="1"/>
    <xf numFmtId="167" fontId="0" fillId="5" borderId="4" xfId="16" applyNumberFormat="1" applyFont="1" applyFill="1" applyBorder="1"/>
    <xf numFmtId="167" fontId="55" fillId="4" borderId="8" xfId="3" applyNumberFormat="1" applyFont="1" applyFill="1" applyBorder="1" applyAlignment="1">
      <alignment horizontal="right" vertical="center" wrapText="1"/>
    </xf>
    <xf numFmtId="43" fontId="0" fillId="5" borderId="0" xfId="0" applyNumberFormat="1" applyFill="1"/>
    <xf numFmtId="0" fontId="6" fillId="5" borderId="0" xfId="18" applyFill="1"/>
    <xf numFmtId="0" fontId="26" fillId="5" borderId="0" xfId="18" applyFont="1" applyFill="1"/>
    <xf numFmtId="0" fontId="6" fillId="5" borderId="0" xfId="18" quotePrefix="1" applyFill="1"/>
    <xf numFmtId="0" fontId="10" fillId="5" borderId="0" xfId="0" applyFont="1" applyFill="1"/>
    <xf numFmtId="0" fontId="4" fillId="5" borderId="0" xfId="23" applyFill="1"/>
    <xf numFmtId="168" fontId="22" fillId="5" borderId="13" xfId="4" applyNumberFormat="1" applyFont="1" applyFill="1" applyBorder="1" applyAlignment="1">
      <alignment horizontal="left" wrapText="1" readingOrder="1"/>
    </xf>
    <xf numFmtId="168" fontId="22" fillId="5" borderId="14" xfId="4" applyNumberFormat="1" applyFont="1" applyFill="1" applyBorder="1" applyAlignment="1">
      <alignment horizontal="left" wrapText="1" readingOrder="1"/>
    </xf>
    <xf numFmtId="168" fontId="22" fillId="5" borderId="15" xfId="4" applyNumberFormat="1" applyFont="1" applyFill="1" applyBorder="1" applyAlignment="1">
      <alignment horizontal="left" wrapText="1" readingOrder="1"/>
    </xf>
    <xf numFmtId="0" fontId="4" fillId="5" borderId="0" xfId="23" applyFont="1" applyFill="1"/>
    <xf numFmtId="168" fontId="22" fillId="4" borderId="8" xfId="4" applyNumberFormat="1" applyFont="1" applyFill="1" applyBorder="1" applyAlignment="1">
      <alignment horizontal="left" wrapText="1" readingOrder="1"/>
    </xf>
    <xf numFmtId="168" fontId="4" fillId="5" borderId="8" xfId="23" applyNumberFormat="1" applyFill="1" applyBorder="1"/>
    <xf numFmtId="168" fontId="22" fillId="5" borderId="8" xfId="4" applyNumberFormat="1" applyFont="1" applyFill="1" applyBorder="1" applyAlignment="1">
      <alignment horizontal="left" wrapText="1" readingOrder="1"/>
    </xf>
    <xf numFmtId="165" fontId="4" fillId="5" borderId="8" xfId="23" applyNumberFormat="1" applyFill="1" applyBorder="1"/>
    <xf numFmtId="9" fontId="22" fillId="4" borderId="8" xfId="3" applyFont="1" applyFill="1" applyBorder="1" applyAlignment="1">
      <alignment horizontal="right" wrapText="1" readingOrder="1"/>
    </xf>
    <xf numFmtId="165" fontId="22" fillId="4" borderId="8" xfId="4" applyNumberFormat="1" applyFont="1" applyFill="1" applyBorder="1" applyAlignment="1">
      <alignment horizontal="left" wrapText="1" readingOrder="1"/>
    </xf>
    <xf numFmtId="175" fontId="4" fillId="5" borderId="8" xfId="23" applyNumberFormat="1" applyFill="1" applyBorder="1"/>
    <xf numFmtId="10" fontId="0" fillId="5" borderId="8" xfId="24" applyNumberFormat="1" applyFont="1" applyFill="1" applyBorder="1"/>
    <xf numFmtId="165" fontId="4" fillId="5" borderId="8" xfId="4" applyFont="1" applyFill="1" applyBorder="1"/>
    <xf numFmtId="9" fontId="4" fillId="5" borderId="8" xfId="23" applyNumberFormat="1" applyFill="1" applyBorder="1"/>
    <xf numFmtId="166" fontId="22" fillId="4" borderId="8" xfId="4" applyNumberFormat="1" applyFont="1" applyFill="1" applyBorder="1" applyAlignment="1">
      <alignment horizontal="left" wrapText="1" readingOrder="1"/>
    </xf>
    <xf numFmtId="0" fontId="4" fillId="5" borderId="8" xfId="23" applyFont="1" applyFill="1" applyBorder="1"/>
    <xf numFmtId="165" fontId="4" fillId="5" borderId="9" xfId="4" applyFont="1" applyFill="1" applyBorder="1"/>
    <xf numFmtId="167" fontId="4" fillId="5" borderId="10" xfId="3" applyNumberFormat="1" applyFont="1" applyFill="1" applyBorder="1"/>
    <xf numFmtId="165" fontId="4" fillId="5" borderId="11" xfId="23" applyNumberFormat="1" applyFill="1" applyBorder="1"/>
    <xf numFmtId="9" fontId="4" fillId="5" borderId="0" xfId="23" applyNumberFormat="1" applyFill="1"/>
    <xf numFmtId="43" fontId="4" fillId="5" borderId="10" xfId="23" applyNumberFormat="1" applyFill="1" applyBorder="1"/>
    <xf numFmtId="43" fontId="4" fillId="5" borderId="11" xfId="23" applyNumberFormat="1" applyFill="1" applyBorder="1"/>
    <xf numFmtId="9" fontId="4" fillId="5" borderId="0" xfId="3" applyFont="1" applyFill="1"/>
    <xf numFmtId="165" fontId="4" fillId="5" borderId="12" xfId="4" applyFont="1" applyFill="1" applyBorder="1"/>
    <xf numFmtId="167" fontId="4" fillId="5" borderId="0" xfId="3" applyNumberFormat="1" applyFont="1" applyFill="1" applyBorder="1"/>
    <xf numFmtId="165" fontId="4" fillId="5" borderId="7" xfId="23" applyNumberFormat="1" applyFill="1" applyBorder="1"/>
    <xf numFmtId="43" fontId="4" fillId="5" borderId="0" xfId="23" applyNumberFormat="1" applyFill="1" applyBorder="1"/>
    <xf numFmtId="43" fontId="4" fillId="5" borderId="7" xfId="23" applyNumberFormat="1" applyFill="1" applyBorder="1"/>
    <xf numFmtId="165" fontId="4" fillId="5" borderId="13" xfId="4" applyFont="1" applyFill="1" applyBorder="1"/>
    <xf numFmtId="167" fontId="4" fillId="5" borderId="14" xfId="3" applyNumberFormat="1" applyFont="1" applyFill="1" applyBorder="1"/>
    <xf numFmtId="165" fontId="4" fillId="5" borderId="15" xfId="23" applyNumberFormat="1" applyFill="1" applyBorder="1"/>
    <xf numFmtId="9" fontId="4" fillId="5" borderId="14" xfId="23" applyNumberFormat="1" applyFill="1" applyBorder="1"/>
    <xf numFmtId="43" fontId="4" fillId="5" borderId="14" xfId="23" applyNumberFormat="1" applyFill="1" applyBorder="1"/>
    <xf numFmtId="43" fontId="4" fillId="5" borderId="15" xfId="23" applyNumberFormat="1" applyFill="1" applyBorder="1"/>
    <xf numFmtId="167" fontId="4" fillId="5" borderId="0" xfId="23" applyNumberFormat="1" applyFill="1"/>
    <xf numFmtId="167" fontId="4" fillId="5" borderId="0" xfId="23" applyNumberFormat="1" applyFont="1" applyFill="1"/>
    <xf numFmtId="0" fontId="26" fillId="5" borderId="1" xfId="23" applyFont="1" applyFill="1" applyBorder="1" applyAlignment="1">
      <alignment horizontal="center"/>
    </xf>
    <xf numFmtId="0" fontId="26" fillId="5" borderId="2" xfId="23" applyFont="1" applyFill="1" applyBorder="1" applyAlignment="1">
      <alignment horizontal="center"/>
    </xf>
    <xf numFmtId="0" fontId="26" fillId="5" borderId="6" xfId="23" applyFont="1" applyFill="1" applyBorder="1" applyAlignment="1">
      <alignment horizontal="center"/>
    </xf>
    <xf numFmtId="168" fontId="22" fillId="4" borderId="2" xfId="4" applyNumberFormat="1" applyFont="1" applyFill="1" applyBorder="1" applyAlignment="1">
      <alignment horizontal="left" wrapText="1" readingOrder="1"/>
    </xf>
    <xf numFmtId="0" fontId="26" fillId="5" borderId="2" xfId="18" applyFont="1" applyFill="1" applyBorder="1"/>
    <xf numFmtId="9" fontId="22" fillId="4" borderId="2" xfId="3" applyFont="1" applyFill="1" applyBorder="1" applyAlignment="1">
      <alignment horizontal="right" wrapText="1" readingOrder="1"/>
    </xf>
    <xf numFmtId="165" fontId="22" fillId="4" borderId="2" xfId="4" applyNumberFormat="1" applyFont="1" applyFill="1" applyBorder="1" applyAlignment="1">
      <alignment horizontal="left" wrapText="1" readingOrder="1"/>
    </xf>
    <xf numFmtId="43" fontId="6" fillId="5" borderId="2" xfId="18" applyNumberFormat="1" applyFill="1" applyBorder="1"/>
    <xf numFmtId="0" fontId="6" fillId="5" borderId="2" xfId="18" applyFill="1" applyBorder="1"/>
    <xf numFmtId="168" fontId="56" fillId="5" borderId="16" xfId="4" applyNumberFormat="1" applyFont="1" applyFill="1" applyBorder="1" applyAlignment="1">
      <alignment horizontal="left" readingOrder="1"/>
    </xf>
    <xf numFmtId="168" fontId="10" fillId="4" borderId="16" xfId="4" applyNumberFormat="1" applyFont="1" applyFill="1" applyBorder="1"/>
    <xf numFmtId="168" fontId="10" fillId="5" borderId="16" xfId="4" applyNumberFormat="1" applyFont="1" applyFill="1" applyBorder="1"/>
    <xf numFmtId="168" fontId="0" fillId="5" borderId="0" xfId="0" applyNumberFormat="1" applyFill="1"/>
    <xf numFmtId="0" fontId="10" fillId="0" borderId="0" xfId="25"/>
    <xf numFmtId="0" fontId="59" fillId="10" borderId="78" xfId="25" applyFont="1" applyFill="1" applyBorder="1" applyAlignment="1">
      <alignment horizontal="center" wrapText="1"/>
    </xf>
    <xf numFmtId="0" fontId="59" fillId="10" borderId="82" xfId="25" applyFont="1" applyFill="1" applyBorder="1" applyAlignment="1">
      <alignment horizontal="left"/>
    </xf>
    <xf numFmtId="0" fontId="59" fillId="10" borderId="84" xfId="25" applyFont="1" applyFill="1" applyBorder="1" applyAlignment="1">
      <alignment horizontal="center"/>
    </xf>
    <xf numFmtId="0" fontId="60" fillId="0" borderId="82" xfId="25" applyFont="1" applyBorder="1" applyAlignment="1">
      <alignment horizontal="left"/>
    </xf>
    <xf numFmtId="0" fontId="60" fillId="0" borderId="84" xfId="25" applyFont="1" applyBorder="1" applyAlignment="1">
      <alignment horizontal="center"/>
    </xf>
    <xf numFmtId="0" fontId="59" fillId="0" borderId="94" xfId="25" applyFont="1" applyFill="1" applyBorder="1" applyAlignment="1">
      <alignment horizontal="center" wrapText="1"/>
    </xf>
    <xf numFmtId="0" fontId="59" fillId="10" borderId="95" xfId="25" applyFont="1" applyFill="1" applyBorder="1" applyAlignment="1">
      <alignment horizontal="center"/>
    </xf>
    <xf numFmtId="0" fontId="59" fillId="10" borderId="96" xfId="25" applyFont="1" applyFill="1" applyBorder="1" applyAlignment="1">
      <alignment horizontal="center"/>
    </xf>
    <xf numFmtId="0" fontId="60" fillId="0" borderId="36" xfId="25" applyFont="1" applyBorder="1" applyAlignment="1">
      <alignment horizontal="center"/>
    </xf>
    <xf numFmtId="0" fontId="60" fillId="0" borderId="46" xfId="25" applyFont="1" applyBorder="1" applyAlignment="1">
      <alignment horizontal="center"/>
    </xf>
    <xf numFmtId="0" fontId="58" fillId="10" borderId="97" xfId="25" applyFont="1" applyFill="1" applyBorder="1" applyAlignment="1">
      <alignment horizontal="center"/>
    </xf>
    <xf numFmtId="0" fontId="58" fillId="10" borderId="85" xfId="25" applyFont="1" applyFill="1" applyBorder="1" applyAlignment="1">
      <alignment horizontal="center"/>
    </xf>
    <xf numFmtId="0" fontId="58" fillId="10" borderId="98" xfId="25" applyFont="1" applyFill="1" applyBorder="1" applyAlignment="1">
      <alignment horizontal="center"/>
    </xf>
    <xf numFmtId="9" fontId="61" fillId="10" borderId="0" xfId="25" quotePrefix="1" applyNumberFormat="1" applyFont="1" applyFill="1" applyBorder="1" applyAlignment="1">
      <alignment horizontal="center"/>
    </xf>
    <xf numFmtId="9" fontId="61" fillId="10" borderId="52" xfId="25" quotePrefix="1" applyNumberFormat="1" applyFont="1" applyFill="1" applyBorder="1" applyAlignment="1">
      <alignment horizontal="center"/>
    </xf>
    <xf numFmtId="9" fontId="61" fillId="10" borderId="52" xfId="25" applyNumberFormat="1" applyFont="1" applyFill="1" applyBorder="1" applyAlignment="1">
      <alignment horizontal="center"/>
    </xf>
    <xf numFmtId="0" fontId="58" fillId="10" borderId="99" xfId="25" applyFont="1" applyFill="1" applyBorder="1" applyAlignment="1">
      <alignment horizontal="center"/>
    </xf>
    <xf numFmtId="0" fontId="58" fillId="10" borderId="100" xfId="25" applyFont="1" applyFill="1" applyBorder="1" applyAlignment="1">
      <alignment horizontal="center"/>
    </xf>
    <xf numFmtId="0" fontId="58" fillId="10" borderId="101" xfId="25" applyFont="1" applyFill="1" applyBorder="1" applyAlignment="1">
      <alignment horizontal="center"/>
    </xf>
    <xf numFmtId="9" fontId="61" fillId="10" borderId="36" xfId="25" applyNumberFormat="1" applyFont="1" applyFill="1" applyBorder="1" applyAlignment="1">
      <alignment horizontal="center"/>
    </xf>
    <xf numFmtId="9" fontId="61" fillId="10" borderId="46" xfId="25" applyNumberFormat="1" applyFont="1" applyFill="1" applyBorder="1" applyAlignment="1">
      <alignment horizontal="center"/>
    </xf>
    <xf numFmtId="0" fontId="0" fillId="5" borderId="102" xfId="0" applyFill="1" applyBorder="1"/>
    <xf numFmtId="165" fontId="0" fillId="5" borderId="0" xfId="4" applyFont="1" applyFill="1"/>
    <xf numFmtId="0" fontId="10" fillId="5" borderId="10" xfId="0" applyFont="1" applyFill="1" applyBorder="1"/>
    <xf numFmtId="43" fontId="0" fillId="5" borderId="10" xfId="0" applyNumberFormat="1" applyFill="1" applyBorder="1"/>
    <xf numFmtId="0" fontId="0" fillId="5" borderId="14" xfId="0" applyFill="1" applyBorder="1"/>
    <xf numFmtId="0" fontId="10" fillId="5" borderId="2" xfId="0" applyFont="1" applyFill="1" applyBorder="1"/>
    <xf numFmtId="43" fontId="0" fillId="5" borderId="2" xfId="0" applyNumberFormat="1" applyFill="1" applyBorder="1"/>
    <xf numFmtId="0" fontId="0" fillId="5" borderId="2" xfId="0" applyFill="1" applyBorder="1"/>
    <xf numFmtId="0" fontId="0" fillId="5" borderId="10" xfId="0" applyFill="1" applyBorder="1"/>
    <xf numFmtId="0" fontId="58" fillId="5" borderId="14" xfId="0" applyFont="1" applyFill="1" applyBorder="1"/>
    <xf numFmtId="0" fontId="0" fillId="4" borderId="0" xfId="0" applyFill="1"/>
    <xf numFmtId="9" fontId="0" fillId="4" borderId="0" xfId="0" applyNumberFormat="1" applyFill="1"/>
    <xf numFmtId="0" fontId="10" fillId="5" borderId="0" xfId="25" applyFill="1"/>
    <xf numFmtId="0" fontId="10" fillId="11" borderId="103" xfId="25" applyFill="1" applyBorder="1" applyProtection="1"/>
    <xf numFmtId="176" fontId="10" fillId="6" borderId="104" xfId="25" applyNumberFormat="1" applyFont="1" applyFill="1" applyBorder="1" applyProtection="1">
      <protection locked="0"/>
    </xf>
    <xf numFmtId="0" fontId="10" fillId="11" borderId="105" xfId="25" applyFill="1" applyBorder="1" applyProtection="1"/>
    <xf numFmtId="43" fontId="0" fillId="11" borderId="105" xfId="26" applyFont="1" applyFill="1" applyBorder="1" applyProtection="1"/>
    <xf numFmtId="0" fontId="10" fillId="11" borderId="6" xfId="25" applyFill="1" applyBorder="1" applyProtection="1"/>
    <xf numFmtId="9" fontId="10" fillId="6" borderId="8" xfId="25" applyNumberFormat="1" applyFont="1" applyFill="1" applyBorder="1" applyProtection="1">
      <protection locked="0"/>
    </xf>
    <xf numFmtId="0" fontId="10" fillId="11" borderId="1" xfId="25" applyFill="1" applyBorder="1" applyProtection="1"/>
    <xf numFmtId="0" fontId="10" fillId="11" borderId="8" xfId="25" applyFill="1" applyBorder="1" applyProtection="1"/>
    <xf numFmtId="43" fontId="0" fillId="0" borderId="1" xfId="26" applyFont="1" applyBorder="1" applyProtection="1"/>
    <xf numFmtId="10" fontId="10" fillId="11" borderId="2" xfId="25" applyNumberFormat="1" applyFill="1" applyBorder="1" applyProtection="1"/>
    <xf numFmtId="9" fontId="10" fillId="6" borderId="107" xfId="25" applyNumberFormat="1" applyFont="1" applyFill="1" applyBorder="1" applyProtection="1">
      <protection locked="0"/>
    </xf>
    <xf numFmtId="0" fontId="10" fillId="11" borderId="108" xfId="25" applyFill="1" applyBorder="1" applyProtection="1"/>
    <xf numFmtId="0" fontId="10" fillId="11" borderId="109" xfId="25" applyFill="1" applyBorder="1" applyProtection="1"/>
    <xf numFmtId="0" fontId="10" fillId="0" borderId="106" xfId="25" applyBorder="1" applyProtection="1"/>
    <xf numFmtId="43" fontId="0" fillId="0" borderId="13" xfId="26" applyFont="1" applyBorder="1" applyProtection="1"/>
    <xf numFmtId="43" fontId="0" fillId="0" borderId="110" xfId="26" applyFont="1" applyBorder="1" applyProtection="1"/>
    <xf numFmtId="0" fontId="10" fillId="12" borderId="104" xfId="25" applyFill="1" applyBorder="1" applyAlignment="1" applyProtection="1">
      <alignment horizontal="center"/>
    </xf>
    <xf numFmtId="0" fontId="10" fillId="12" borderId="104" xfId="25" applyFill="1" applyBorder="1" applyAlignment="1">
      <alignment horizontal="center"/>
    </xf>
    <xf numFmtId="167" fontId="10" fillId="12" borderId="104" xfId="25" applyNumberFormat="1" applyFill="1" applyBorder="1" applyAlignment="1" applyProtection="1">
      <alignment horizontal="center"/>
    </xf>
    <xf numFmtId="4" fontId="10" fillId="12" borderId="8" xfId="25" applyNumberFormat="1" applyFill="1" applyBorder="1" applyAlignment="1" applyProtection="1">
      <alignment horizontal="center"/>
    </xf>
    <xf numFmtId="177" fontId="10" fillId="12" borderId="8" xfId="25" applyNumberFormat="1" applyFill="1" applyBorder="1" applyAlignment="1" applyProtection="1">
      <alignment horizontal="center"/>
    </xf>
    <xf numFmtId="177" fontId="10" fillId="12" borderId="8" xfId="25" applyNumberFormat="1" applyFill="1" applyBorder="1" applyAlignment="1">
      <alignment horizontal="center"/>
    </xf>
    <xf numFmtId="4" fontId="10" fillId="12" borderId="8" xfId="25" applyNumberFormat="1" applyFill="1" applyBorder="1" applyAlignment="1">
      <alignment horizontal="center"/>
    </xf>
    <xf numFmtId="167" fontId="10" fillId="12" borderId="8" xfId="25" applyNumberFormat="1" applyFill="1" applyBorder="1" applyAlignment="1">
      <alignment horizontal="center"/>
    </xf>
    <xf numFmtId="177" fontId="10" fillId="0" borderId="8" xfId="25" applyNumberFormat="1" applyBorder="1" applyProtection="1"/>
    <xf numFmtId="177" fontId="10" fillId="0" borderId="8" xfId="25" applyNumberFormat="1" applyBorder="1"/>
    <xf numFmtId="177" fontId="10" fillId="0" borderId="8" xfId="25" applyNumberFormat="1" applyFill="1" applyBorder="1"/>
    <xf numFmtId="4" fontId="10" fillId="0" borderId="8" xfId="25" applyNumberFormat="1" applyFill="1" applyBorder="1"/>
    <xf numFmtId="43" fontId="0" fillId="0" borderId="8" xfId="26" applyFont="1" applyFill="1" applyBorder="1"/>
    <xf numFmtId="0" fontId="10" fillId="12" borderId="8" xfId="25" applyFill="1" applyBorder="1" applyProtection="1"/>
    <xf numFmtId="0" fontId="10" fillId="12" borderId="107" xfId="25" applyFill="1" applyBorder="1" applyProtection="1"/>
    <xf numFmtId="177" fontId="10" fillId="0" borderId="107" xfId="25" applyNumberFormat="1" applyBorder="1" applyProtection="1"/>
    <xf numFmtId="177" fontId="10" fillId="0" borderId="107" xfId="25" applyNumberFormat="1" applyBorder="1"/>
    <xf numFmtId="177" fontId="10" fillId="0" borderId="107" xfId="25" applyNumberFormat="1" applyFill="1" applyBorder="1"/>
    <xf numFmtId="4" fontId="10" fillId="0" borderId="107" xfId="25" applyNumberFormat="1" applyFill="1" applyBorder="1"/>
    <xf numFmtId="43" fontId="0" fillId="0" borderId="107" xfId="26" applyFont="1" applyFill="1" applyBorder="1"/>
    <xf numFmtId="4" fontId="10" fillId="5" borderId="0" xfId="25" applyNumberFormat="1" applyFill="1" applyBorder="1" applyProtection="1"/>
    <xf numFmtId="4" fontId="10" fillId="5" borderId="0" xfId="25" applyNumberFormat="1" applyFill="1" applyBorder="1"/>
    <xf numFmtId="0" fontId="10" fillId="5" borderId="0" xfId="25" applyFill="1" applyBorder="1"/>
    <xf numFmtId="167" fontId="10" fillId="5" borderId="0" xfId="25" applyNumberFormat="1" applyFill="1"/>
    <xf numFmtId="0" fontId="64" fillId="5" borderId="0" xfId="25" applyFont="1" applyFill="1" applyAlignment="1">
      <alignment horizontal="centerContinuous"/>
    </xf>
    <xf numFmtId="0" fontId="10" fillId="5" borderId="0" xfId="25" applyFill="1" applyAlignment="1">
      <alignment horizontal="centerContinuous"/>
    </xf>
    <xf numFmtId="0" fontId="65" fillId="5" borderId="0" xfId="25" applyFont="1" applyFill="1" applyAlignment="1" applyProtection="1">
      <alignment horizontal="centerContinuous"/>
    </xf>
    <xf numFmtId="0" fontId="10" fillId="5" borderId="0" xfId="25" applyFill="1" applyAlignment="1" applyProtection="1">
      <alignment horizontal="centerContinuous"/>
    </xf>
    <xf numFmtId="0" fontId="66" fillId="5" borderId="0" xfId="25" applyFont="1" applyFill="1" applyAlignment="1" applyProtection="1">
      <alignment horizontal="centerContinuous"/>
    </xf>
    <xf numFmtId="0" fontId="10" fillId="5" borderId="0" xfId="25" applyFill="1" applyProtection="1"/>
    <xf numFmtId="0" fontId="66" fillId="5" borderId="0" xfId="25" applyFont="1" applyFill="1" applyProtection="1"/>
    <xf numFmtId="0" fontId="10" fillId="5" borderId="103" xfId="25" applyFill="1" applyBorder="1" applyProtection="1"/>
    <xf numFmtId="0" fontId="10" fillId="5" borderId="6" xfId="25" applyFill="1" applyBorder="1" applyProtection="1"/>
    <xf numFmtId="0" fontId="10" fillId="5" borderId="106" xfId="25" applyFill="1" applyBorder="1" applyProtection="1"/>
    <xf numFmtId="0" fontId="10" fillId="5" borderId="0" xfId="25" applyFont="1" applyFill="1" applyBorder="1" applyProtection="1"/>
    <xf numFmtId="43" fontId="0" fillId="5" borderId="0" xfId="26" applyFont="1" applyFill="1"/>
    <xf numFmtId="177" fontId="10" fillId="5" borderId="0" xfId="25" applyNumberFormat="1" applyFill="1" applyProtection="1"/>
    <xf numFmtId="165" fontId="10" fillId="11" borderId="1" xfId="4" applyFill="1" applyBorder="1" applyProtection="1"/>
    <xf numFmtId="165" fontId="10" fillId="0" borderId="108" xfId="4" applyBorder="1" applyProtection="1"/>
    <xf numFmtId="165" fontId="10" fillId="11" borderId="105" xfId="4" applyFill="1" applyBorder="1" applyProtection="1"/>
    <xf numFmtId="9" fontId="58" fillId="6" borderId="107" xfId="25" applyNumberFormat="1" applyFont="1" applyFill="1" applyBorder="1" applyProtection="1">
      <protection locked="0"/>
    </xf>
    <xf numFmtId="0" fontId="10" fillId="11" borderId="111" xfId="25" applyFill="1" applyBorder="1" applyProtection="1"/>
    <xf numFmtId="9" fontId="0" fillId="0" borderId="110" xfId="3" applyFont="1" applyBorder="1" applyProtection="1"/>
    <xf numFmtId="2" fontId="10" fillId="5" borderId="0" xfId="25" applyNumberFormat="1" applyFill="1" applyProtection="1"/>
    <xf numFmtId="168" fontId="22" fillId="5" borderId="2" xfId="4" applyNumberFormat="1" applyFont="1" applyFill="1" applyBorder="1" applyAlignment="1">
      <alignment horizontal="left" wrapText="1" readingOrder="1"/>
    </xf>
    <xf numFmtId="0" fontId="3" fillId="5" borderId="0" xfId="27" applyFill="1"/>
    <xf numFmtId="0" fontId="3" fillId="5" borderId="2" xfId="27" applyFill="1" applyBorder="1"/>
    <xf numFmtId="43" fontId="0" fillId="5" borderId="0" xfId="28" applyFont="1" applyFill="1"/>
    <xf numFmtId="9" fontId="3" fillId="5" borderId="0" xfId="27" applyNumberFormat="1" applyFill="1"/>
    <xf numFmtId="169" fontId="3" fillId="5" borderId="0" xfId="27" applyNumberFormat="1" applyFill="1"/>
    <xf numFmtId="43" fontId="3" fillId="5" borderId="0" xfId="27" applyNumberFormat="1" applyFill="1"/>
    <xf numFmtId="0" fontId="3" fillId="5" borderId="0" xfId="27" applyFill="1" applyAlignment="1">
      <alignment horizontal="left" indent="1"/>
    </xf>
    <xf numFmtId="0" fontId="3" fillId="5" borderId="14" xfId="27" applyFill="1" applyBorder="1"/>
    <xf numFmtId="0" fontId="3" fillId="5" borderId="14" xfId="27" applyFill="1" applyBorder="1" applyAlignment="1">
      <alignment horizontal="center"/>
    </xf>
    <xf numFmtId="169" fontId="0" fillId="5" borderId="2" xfId="28" applyNumberFormat="1" applyFont="1" applyFill="1" applyBorder="1"/>
    <xf numFmtId="9" fontId="0" fillId="5" borderId="2" xfId="29" applyFont="1" applyFill="1" applyBorder="1"/>
    <xf numFmtId="169" fontId="0" fillId="5" borderId="14" xfId="28" applyNumberFormat="1" applyFont="1" applyFill="1" applyBorder="1"/>
    <xf numFmtId="170" fontId="3" fillId="5" borderId="0" xfId="27" applyNumberFormat="1" applyFill="1"/>
    <xf numFmtId="9" fontId="0" fillId="5" borderId="0" xfId="29" applyFont="1" applyFill="1"/>
    <xf numFmtId="169" fontId="0" fillId="5" borderId="0" xfId="28" applyNumberFormat="1" applyFont="1" applyFill="1"/>
    <xf numFmtId="0" fontId="25" fillId="5" borderId="0" xfId="27" applyFont="1" applyFill="1"/>
    <xf numFmtId="43" fontId="0" fillId="5" borderId="14" xfId="28" applyFont="1" applyFill="1" applyBorder="1"/>
    <xf numFmtId="43" fontId="0" fillId="5" borderId="2" xfId="28" applyFont="1" applyFill="1" applyBorder="1"/>
    <xf numFmtId="43" fontId="3" fillId="5" borderId="14" xfId="27" applyNumberFormat="1" applyFill="1" applyBorder="1"/>
    <xf numFmtId="0" fontId="3" fillId="5" borderId="0" xfId="27" applyFill="1" applyAlignment="1">
      <alignment horizontal="right" indent="1"/>
    </xf>
    <xf numFmtId="167" fontId="0" fillId="4" borderId="8" xfId="3" applyNumberFormat="1" applyFont="1" applyFill="1" applyBorder="1"/>
    <xf numFmtId="0" fontId="56" fillId="5" borderId="16" xfId="0" applyFont="1" applyFill="1" applyBorder="1" applyAlignment="1">
      <alignment horizontal="left" indent="1" readingOrder="1"/>
    </xf>
    <xf numFmtId="0" fontId="57" fillId="5" borderId="112" xfId="0" applyFont="1" applyFill="1" applyBorder="1" applyAlignment="1">
      <alignment horizontal="left" readingOrder="1"/>
    </xf>
    <xf numFmtId="0" fontId="57" fillId="5" borderId="113" xfId="0" applyFont="1" applyFill="1" applyBorder="1" applyAlignment="1">
      <alignment horizontal="left" readingOrder="1"/>
    </xf>
    <xf numFmtId="168" fontId="57" fillId="0" borderId="113" xfId="4" applyNumberFormat="1" applyFont="1" applyBorder="1" applyAlignment="1">
      <alignment horizontal="left" readingOrder="1"/>
    </xf>
    <xf numFmtId="0" fontId="57" fillId="5" borderId="114" xfId="0" applyFont="1" applyFill="1" applyBorder="1" applyAlignment="1">
      <alignment horizontal="left" readingOrder="1"/>
    </xf>
    <xf numFmtId="168" fontId="57" fillId="0" borderId="114" xfId="4" applyNumberFormat="1" applyFont="1" applyBorder="1" applyAlignment="1">
      <alignment horizontal="left" readingOrder="1"/>
    </xf>
    <xf numFmtId="0" fontId="56" fillId="5" borderId="3" xfId="0" applyFont="1" applyFill="1" applyBorder="1" applyAlignment="1">
      <alignment horizontal="left" readingOrder="1"/>
    </xf>
    <xf numFmtId="0" fontId="56" fillId="5" borderId="5" xfId="0" applyFont="1" applyFill="1" applyBorder="1" applyAlignment="1">
      <alignment horizontal="left" readingOrder="1"/>
    </xf>
    <xf numFmtId="168" fontId="57" fillId="0" borderId="112" xfId="4" applyNumberFormat="1" applyFont="1" applyBorder="1" applyAlignment="1">
      <alignment horizontal="left" readingOrder="1"/>
    </xf>
    <xf numFmtId="0" fontId="57" fillId="5" borderId="117" xfId="0" applyFont="1" applyFill="1" applyBorder="1" applyAlignment="1">
      <alignment horizontal="center" readingOrder="1"/>
    </xf>
    <xf numFmtId="0" fontId="57" fillId="5" borderId="118" xfId="0" applyFont="1" applyFill="1" applyBorder="1" applyAlignment="1">
      <alignment horizontal="center" readingOrder="1"/>
    </xf>
    <xf numFmtId="0" fontId="57" fillId="5" borderId="119" xfId="0" applyFont="1" applyFill="1" applyBorder="1" applyAlignment="1">
      <alignment horizontal="center" readingOrder="1"/>
    </xf>
    <xf numFmtId="0" fontId="8" fillId="5" borderId="31" xfId="8" applyFill="1" applyBorder="1" applyAlignment="1">
      <alignment vertical="center" wrapText="1"/>
    </xf>
    <xf numFmtId="0" fontId="8" fillId="5" borderId="32" xfId="8" applyFill="1" applyBorder="1" applyAlignment="1">
      <alignment vertical="center" wrapText="1"/>
    </xf>
    <xf numFmtId="0" fontId="8" fillId="5" borderId="18" xfId="8" applyFill="1" applyBorder="1"/>
    <xf numFmtId="3" fontId="10" fillId="12" borderId="8" xfId="25" applyNumberFormat="1" applyFill="1" applyBorder="1" applyProtection="1"/>
    <xf numFmtId="171" fontId="8" fillId="3" borderId="6" xfId="8" applyNumberFormat="1" applyFill="1" applyBorder="1"/>
    <xf numFmtId="0" fontId="2" fillId="5" borderId="0" xfId="8" applyFont="1" applyFill="1" applyBorder="1"/>
    <xf numFmtId="168" fontId="8" fillId="3" borderId="0" xfId="8" applyNumberFormat="1" applyFont="1" applyFill="1" applyBorder="1"/>
    <xf numFmtId="0" fontId="2" fillId="5" borderId="0" xfId="8" quotePrefix="1" applyFont="1" applyFill="1"/>
    <xf numFmtId="171" fontId="8" fillId="5" borderId="20" xfId="8" applyNumberFormat="1" applyFill="1" applyBorder="1" applyAlignment="1">
      <alignment vertical="center"/>
    </xf>
    <xf numFmtId="168" fontId="0" fillId="3" borderId="18" xfId="9" applyNumberFormat="1" applyFont="1" applyFill="1" applyBorder="1"/>
    <xf numFmtId="167" fontId="0" fillId="3" borderId="18" xfId="3" applyNumberFormat="1" applyFont="1" applyFill="1" applyBorder="1"/>
    <xf numFmtId="165" fontId="22" fillId="4" borderId="0" xfId="4" applyNumberFormat="1" applyFont="1" applyFill="1" applyBorder="1" applyAlignment="1">
      <alignment horizontal="left" wrapText="1" readingOrder="1"/>
    </xf>
    <xf numFmtId="166" fontId="22" fillId="5" borderId="2" xfId="4" applyNumberFormat="1" applyFont="1" applyFill="1" applyBorder="1" applyAlignment="1">
      <alignment horizontal="left" wrapText="1" readingOrder="1"/>
    </xf>
    <xf numFmtId="0" fontId="3" fillId="5" borderId="14" xfId="27" applyFill="1" applyBorder="1" applyAlignment="1">
      <alignment horizontal="center"/>
    </xf>
    <xf numFmtId="0" fontId="14" fillId="5" borderId="13" xfId="0" applyFont="1" applyFill="1" applyBorder="1" applyAlignment="1">
      <alignment horizontal="left" vertical="center" wrapText="1"/>
    </xf>
    <xf numFmtId="0" fontId="14" fillId="5" borderId="14" xfId="0" applyFont="1" applyFill="1" applyBorder="1" applyAlignment="1">
      <alignment horizontal="left" vertical="center" wrapText="1"/>
    </xf>
    <xf numFmtId="0" fontId="14" fillId="5" borderId="15" xfId="0" applyFont="1" applyFill="1" applyBorder="1" applyAlignment="1">
      <alignment horizontal="left" vertical="center" wrapText="1"/>
    </xf>
    <xf numFmtId="0" fontId="14" fillId="5" borderId="9" xfId="0" applyFont="1" applyFill="1" applyBorder="1" applyAlignment="1">
      <alignment horizontal="left" vertical="center"/>
    </xf>
    <xf numFmtId="0" fontId="14" fillId="5" borderId="10" xfId="0" applyFont="1" applyFill="1" applyBorder="1" applyAlignment="1">
      <alignment horizontal="left" vertical="center"/>
    </xf>
    <xf numFmtId="0" fontId="14" fillId="5" borderId="11" xfId="0" applyFont="1" applyFill="1" applyBorder="1" applyAlignment="1">
      <alignment horizontal="left" vertical="center"/>
    </xf>
    <xf numFmtId="0" fontId="14" fillId="5" borderId="12" xfId="0" applyFont="1" applyFill="1" applyBorder="1" applyAlignment="1">
      <alignment horizontal="left" vertical="center" wrapText="1"/>
    </xf>
    <xf numFmtId="0" fontId="14" fillId="5" borderId="0" xfId="0" applyFont="1" applyFill="1" applyBorder="1" applyAlignment="1">
      <alignment horizontal="left" vertical="center" wrapText="1"/>
    </xf>
    <xf numFmtId="0" fontId="14" fillId="5" borderId="7" xfId="0" applyFont="1" applyFill="1" applyBorder="1" applyAlignment="1">
      <alignment horizontal="left" vertical="center" wrapText="1"/>
    </xf>
    <xf numFmtId="0" fontId="14" fillId="5" borderId="12" xfId="0" applyFont="1" applyFill="1" applyBorder="1" applyAlignment="1">
      <alignment horizontal="left" vertical="center"/>
    </xf>
    <xf numFmtId="0" fontId="14" fillId="5" borderId="0" xfId="0" applyFont="1" applyFill="1" applyBorder="1" applyAlignment="1">
      <alignment horizontal="left" vertical="center"/>
    </xf>
    <xf numFmtId="0" fontId="14" fillId="5" borderId="7" xfId="0" applyFont="1" applyFill="1" applyBorder="1" applyAlignment="1">
      <alignment horizontal="left" vertical="center"/>
    </xf>
    <xf numFmtId="0" fontId="16" fillId="5" borderId="10" xfId="0" applyFont="1" applyFill="1" applyBorder="1" applyAlignment="1">
      <alignment horizontal="center" vertical="center"/>
    </xf>
    <xf numFmtId="0" fontId="16" fillId="5" borderId="14" xfId="0" applyFont="1" applyFill="1" applyBorder="1" applyAlignment="1">
      <alignment horizontal="center" vertical="center"/>
    </xf>
    <xf numFmtId="0" fontId="19" fillId="5" borderId="14" xfId="0" applyFont="1" applyFill="1" applyBorder="1" applyAlignment="1">
      <alignment horizontal="center" vertical="center" wrapText="1"/>
    </xf>
    <xf numFmtId="0" fontId="19" fillId="5" borderId="14" xfId="0" applyFont="1" applyFill="1" applyBorder="1" applyAlignment="1">
      <alignment horizontal="center" vertical="center"/>
    </xf>
    <xf numFmtId="0" fontId="16" fillId="5" borderId="2" xfId="0" applyFont="1" applyFill="1" applyBorder="1" applyAlignment="1">
      <alignment horizontal="center" vertical="center"/>
    </xf>
    <xf numFmtId="0" fontId="57" fillId="5" borderId="115" xfId="0" applyFont="1" applyFill="1" applyBorder="1" applyAlignment="1">
      <alignment horizontal="center" readingOrder="1"/>
    </xf>
    <xf numFmtId="0" fontId="57" fillId="5" borderId="116" xfId="0" applyFont="1" applyFill="1" applyBorder="1" applyAlignment="1">
      <alignment horizontal="center" readingOrder="1"/>
    </xf>
    <xf numFmtId="0" fontId="11" fillId="5" borderId="14" xfId="0" applyFont="1" applyFill="1" applyBorder="1" applyAlignment="1">
      <alignment horizontal="center"/>
    </xf>
    <xf numFmtId="0" fontId="58" fillId="5" borderId="10" xfId="0" applyFont="1" applyFill="1" applyBorder="1" applyAlignment="1">
      <alignment wrapText="1"/>
    </xf>
    <xf numFmtId="0" fontId="4" fillId="5" borderId="8" xfId="23" applyFont="1" applyFill="1" applyBorder="1" applyAlignment="1">
      <alignment horizontal="center"/>
    </xf>
    <xf numFmtId="0" fontId="4" fillId="5" borderId="13" xfId="23" applyFont="1" applyFill="1" applyBorder="1" applyAlignment="1">
      <alignment horizontal="center"/>
    </xf>
    <xf numFmtId="0" fontId="4" fillId="5" borderId="14" xfId="23" applyFont="1" applyFill="1" applyBorder="1" applyAlignment="1">
      <alignment horizontal="center"/>
    </xf>
    <xf numFmtId="0" fontId="26" fillId="5" borderId="9" xfId="8" applyFont="1" applyFill="1" applyBorder="1" applyAlignment="1">
      <alignment horizontal="center"/>
    </xf>
    <xf numFmtId="0" fontId="26" fillId="5" borderId="10" xfId="8" applyFont="1" applyFill="1" applyBorder="1" applyAlignment="1">
      <alignment horizontal="center"/>
    </xf>
    <xf numFmtId="0" fontId="26" fillId="5" borderId="11" xfId="8" applyFont="1" applyFill="1" applyBorder="1" applyAlignment="1">
      <alignment horizontal="center"/>
    </xf>
    <xf numFmtId="0" fontId="26" fillId="0" borderId="0" xfId="8" applyFont="1" applyAlignment="1">
      <alignment horizontal="center"/>
    </xf>
    <xf numFmtId="0" fontId="26" fillId="5" borderId="0" xfId="8" applyFont="1" applyFill="1" applyBorder="1" applyAlignment="1">
      <alignment horizontal="center"/>
    </xf>
    <xf numFmtId="0" fontId="26" fillId="5" borderId="0" xfId="8" applyFont="1" applyFill="1" applyAlignment="1">
      <alignment horizontal="center"/>
    </xf>
    <xf numFmtId="0" fontId="8" fillId="5" borderId="17" xfId="8" applyFill="1" applyBorder="1" applyAlignment="1">
      <alignment vertical="center" wrapText="1"/>
    </xf>
    <xf numFmtId="0" fontId="8" fillId="5" borderId="18" xfId="8" applyFill="1" applyBorder="1" applyAlignment="1">
      <alignment vertical="center" wrapText="1"/>
    </xf>
    <xf numFmtId="0" fontId="26" fillId="5" borderId="14" xfId="8" applyFont="1" applyFill="1" applyBorder="1" applyAlignment="1">
      <alignment vertical="center" wrapText="1"/>
    </xf>
    <xf numFmtId="0" fontId="26" fillId="0" borderId="1" xfId="8" applyFont="1" applyBorder="1" applyAlignment="1">
      <alignment horizontal="center"/>
    </xf>
    <xf numFmtId="0" fontId="26" fillId="0" borderId="2" xfId="8" applyFont="1" applyBorder="1" applyAlignment="1">
      <alignment horizontal="center"/>
    </xf>
    <xf numFmtId="0" fontId="26" fillId="0" borderId="6" xfId="8" applyFont="1" applyBorder="1" applyAlignment="1">
      <alignment horizontal="center"/>
    </xf>
    <xf numFmtId="0" fontId="28" fillId="5" borderId="12" xfId="8" applyFont="1" applyFill="1" applyBorder="1" applyAlignment="1">
      <alignment vertical="center" wrapText="1"/>
    </xf>
    <xf numFmtId="0" fontId="28" fillId="5" borderId="0" xfId="8" applyFont="1" applyFill="1" applyBorder="1" applyAlignment="1">
      <alignment vertical="center" wrapText="1"/>
    </xf>
    <xf numFmtId="0" fontId="28" fillId="5" borderId="7" xfId="8" applyFont="1" applyFill="1" applyBorder="1" applyAlignment="1">
      <alignment vertical="center" wrapText="1"/>
    </xf>
    <xf numFmtId="0" fontId="28" fillId="5" borderId="13" xfId="8" applyFont="1" applyFill="1" applyBorder="1" applyAlignment="1">
      <alignment vertical="center" wrapText="1"/>
    </xf>
    <xf numFmtId="0" fontId="28" fillId="5" borderId="14" xfId="8" applyFont="1" applyFill="1" applyBorder="1" applyAlignment="1">
      <alignment vertical="center" wrapText="1"/>
    </xf>
    <xf numFmtId="0" fontId="28" fillId="5" borderId="15" xfId="8" applyFont="1" applyFill="1" applyBorder="1" applyAlignment="1">
      <alignment vertical="center" wrapText="1"/>
    </xf>
    <xf numFmtId="0" fontId="8" fillId="5" borderId="12" xfId="8" applyFill="1" applyBorder="1" applyAlignment="1">
      <alignment vertical="center" wrapText="1"/>
    </xf>
    <xf numFmtId="0" fontId="8" fillId="5" borderId="0" xfId="8" applyFill="1" applyBorder="1" applyAlignment="1">
      <alignment vertical="center" wrapText="1"/>
    </xf>
    <xf numFmtId="0" fontId="26" fillId="5" borderId="23" xfId="8" applyFont="1" applyFill="1" applyBorder="1" applyAlignment="1"/>
    <xf numFmtId="0" fontId="26" fillId="5" borderId="24" xfId="8" applyFont="1" applyFill="1" applyBorder="1" applyAlignment="1"/>
    <xf numFmtId="0" fontId="26" fillId="5" borderId="25" xfId="8" applyFont="1" applyFill="1" applyBorder="1" applyAlignment="1"/>
    <xf numFmtId="0" fontId="26" fillId="5" borderId="12" xfId="8" applyFont="1" applyFill="1" applyBorder="1" applyAlignment="1"/>
    <xf numFmtId="0" fontId="26" fillId="5" borderId="0" xfId="8" applyFont="1" applyFill="1" applyBorder="1" applyAlignment="1"/>
    <xf numFmtId="0" fontId="26" fillId="5" borderId="7" xfId="8" applyFont="1" applyFill="1" applyBorder="1" applyAlignment="1"/>
    <xf numFmtId="0" fontId="26" fillId="5" borderId="31" xfId="8" applyFont="1" applyFill="1" applyBorder="1" applyAlignment="1"/>
    <xf numFmtId="0" fontId="26" fillId="5" borderId="32" xfId="8" applyFont="1" applyFill="1" applyBorder="1" applyAlignment="1"/>
    <xf numFmtId="0" fontId="26" fillId="5" borderId="33" xfId="8" applyFont="1" applyFill="1" applyBorder="1" applyAlignment="1"/>
    <xf numFmtId="0" fontId="8" fillId="5" borderId="30" xfId="8" applyFill="1" applyBorder="1" applyAlignment="1">
      <alignment horizontal="center"/>
    </xf>
    <xf numFmtId="0" fontId="8" fillId="5" borderId="4" xfId="8" applyFill="1" applyBorder="1" applyAlignment="1">
      <alignment horizontal="center"/>
    </xf>
    <xf numFmtId="0" fontId="8" fillId="5" borderId="34" xfId="8" applyFill="1" applyBorder="1" applyAlignment="1">
      <alignment horizontal="center"/>
    </xf>
    <xf numFmtId="0" fontId="26" fillId="2" borderId="2" xfId="8" applyFont="1" applyFill="1" applyBorder="1" applyAlignment="1">
      <alignment horizontal="left" vertical="center" wrapText="1"/>
    </xf>
    <xf numFmtId="0" fontId="26" fillId="5" borderId="19" xfId="8" applyFont="1" applyFill="1" applyBorder="1" applyAlignment="1">
      <alignment vertical="center" wrapText="1"/>
    </xf>
    <xf numFmtId="0" fontId="26" fillId="5" borderId="17" xfId="8" applyFont="1" applyFill="1" applyBorder="1" applyAlignment="1">
      <alignment vertical="center" wrapText="1"/>
    </xf>
    <xf numFmtId="0" fontId="8" fillId="5" borderId="23" xfId="8" applyFill="1" applyBorder="1" applyAlignment="1">
      <alignment vertical="center" wrapText="1"/>
    </xf>
    <xf numFmtId="0" fontId="8" fillId="5" borderId="24" xfId="8" applyFill="1" applyBorder="1" applyAlignment="1">
      <alignment vertical="center" wrapText="1"/>
    </xf>
    <xf numFmtId="0" fontId="26" fillId="5" borderId="21" xfId="8" applyFont="1" applyFill="1" applyBorder="1" applyAlignment="1">
      <alignment vertical="center" wrapText="1"/>
    </xf>
    <xf numFmtId="0" fontId="26" fillId="5" borderId="18" xfId="8" applyFont="1" applyFill="1" applyBorder="1" applyAlignment="1">
      <alignment vertical="center" wrapText="1"/>
    </xf>
    <xf numFmtId="0" fontId="26" fillId="5" borderId="1" xfId="8" applyFont="1" applyFill="1" applyBorder="1" applyAlignment="1">
      <alignment horizontal="center"/>
    </xf>
    <xf numFmtId="0" fontId="26" fillId="5" borderId="2" xfId="8" applyFont="1" applyFill="1" applyBorder="1" applyAlignment="1">
      <alignment horizontal="center"/>
    </xf>
    <xf numFmtId="0" fontId="26" fillId="5" borderId="6" xfId="8" applyFont="1" applyFill="1" applyBorder="1" applyAlignment="1">
      <alignment horizontal="center"/>
    </xf>
    <xf numFmtId="0" fontId="8" fillId="5" borderId="31" xfId="8" applyFill="1" applyBorder="1" applyAlignment="1">
      <alignment vertical="center" wrapText="1"/>
    </xf>
    <xf numFmtId="0" fontId="8" fillId="5" borderId="32" xfId="8" applyFill="1" applyBorder="1" applyAlignment="1">
      <alignment vertical="center" wrapText="1"/>
    </xf>
    <xf numFmtId="0" fontId="26" fillId="5" borderId="26" xfId="8" applyFont="1" applyFill="1" applyBorder="1" applyAlignment="1">
      <alignment vertical="center" wrapText="1"/>
    </xf>
    <xf numFmtId="0" fontId="26" fillId="5" borderId="27" xfId="8" applyFont="1" applyFill="1" applyBorder="1" applyAlignment="1">
      <alignment vertical="center" wrapText="1"/>
    </xf>
    <xf numFmtId="0" fontId="8" fillId="5" borderId="18" xfId="8" applyFill="1" applyBorder="1"/>
    <xf numFmtId="0" fontId="26" fillId="5" borderId="17" xfId="8" applyFont="1" applyFill="1" applyBorder="1" applyAlignment="1">
      <alignment horizontal="left" vertical="center" wrapText="1"/>
    </xf>
    <xf numFmtId="0" fontId="2" fillId="5" borderId="18" xfId="8" applyFont="1" applyFill="1" applyBorder="1"/>
    <xf numFmtId="0" fontId="26" fillId="2" borderId="2" xfId="8" applyFont="1" applyFill="1" applyBorder="1" applyAlignment="1">
      <alignment horizontal="center" vertical="center" wrapText="1"/>
    </xf>
    <xf numFmtId="0" fontId="32" fillId="3" borderId="14" xfId="8" applyFont="1" applyFill="1" applyBorder="1" applyAlignment="1">
      <alignment horizontal="center" vertical="center" wrapText="1"/>
    </xf>
    <xf numFmtId="0" fontId="8" fillId="5" borderId="8" xfId="8" applyFill="1" applyBorder="1" applyAlignment="1">
      <alignment horizontal="center"/>
    </xf>
    <xf numFmtId="0" fontId="26" fillId="5" borderId="9" xfId="8" applyFont="1" applyFill="1" applyBorder="1" applyAlignment="1">
      <alignment horizontal="center" vertical="center"/>
    </xf>
    <xf numFmtId="0" fontId="26" fillId="5" borderId="11" xfId="8" applyFont="1" applyFill="1" applyBorder="1" applyAlignment="1">
      <alignment horizontal="center" vertical="center"/>
    </xf>
    <xf numFmtId="0" fontId="26" fillId="5" borderId="13" xfId="8" applyFont="1" applyFill="1" applyBorder="1" applyAlignment="1">
      <alignment horizontal="center" vertical="center"/>
    </xf>
    <xf numFmtId="0" fontId="26" fillId="5" borderId="15" xfId="8" applyFont="1" applyFill="1" applyBorder="1" applyAlignment="1">
      <alignment horizontal="center" vertical="center"/>
    </xf>
    <xf numFmtId="0" fontId="26" fillId="5" borderId="12" xfId="8" applyFont="1" applyFill="1" applyBorder="1" applyAlignment="1">
      <alignment horizontal="center"/>
    </xf>
    <xf numFmtId="0" fontId="26" fillId="5" borderId="7" xfId="8" applyFont="1" applyFill="1" applyBorder="1" applyAlignment="1">
      <alignment horizontal="center"/>
    </xf>
    <xf numFmtId="0" fontId="26" fillId="8" borderId="37" xfId="8" applyFont="1" applyFill="1" applyBorder="1"/>
    <xf numFmtId="0" fontId="26" fillId="8" borderId="38" xfId="8" applyFont="1" applyFill="1" applyBorder="1"/>
    <xf numFmtId="0" fontId="26" fillId="8" borderId="43" xfId="8" applyFont="1" applyFill="1" applyBorder="1"/>
    <xf numFmtId="0" fontId="26" fillId="8" borderId="44" xfId="8" applyFont="1" applyFill="1" applyBorder="1"/>
    <xf numFmtId="0" fontId="26" fillId="8" borderId="39" xfId="8" applyFont="1" applyFill="1" applyBorder="1" applyAlignment="1">
      <alignment horizontal="center"/>
    </xf>
    <xf numFmtId="0" fontId="26" fillId="8" borderId="45" xfId="8" applyFont="1" applyFill="1" applyBorder="1" applyAlignment="1">
      <alignment horizontal="center"/>
    </xf>
    <xf numFmtId="0" fontId="26" fillId="8" borderId="41" xfId="8" applyFont="1" applyFill="1" applyBorder="1" applyAlignment="1">
      <alignment horizontal="center"/>
    </xf>
    <xf numFmtId="0" fontId="26" fillId="8" borderId="47" xfId="8" applyFont="1" applyFill="1" applyBorder="1" applyAlignment="1">
      <alignment horizontal="center"/>
    </xf>
    <xf numFmtId="0" fontId="26" fillId="9" borderId="49" xfId="8" applyFont="1" applyFill="1" applyBorder="1"/>
    <xf numFmtId="0" fontId="26" fillId="9" borderId="50" xfId="8" applyFont="1" applyFill="1" applyBorder="1"/>
    <xf numFmtId="0" fontId="8" fillId="5" borderId="51" xfId="8" applyFont="1" applyFill="1" applyBorder="1"/>
    <xf numFmtId="0" fontId="8" fillId="5" borderId="52" xfId="8" applyFont="1" applyFill="1" applyBorder="1"/>
    <xf numFmtId="0" fontId="45" fillId="5" borderId="51" xfId="8" applyFont="1" applyFill="1" applyBorder="1"/>
    <xf numFmtId="0" fontId="45" fillId="5" borderId="0" xfId="8" applyFont="1" applyFill="1" applyBorder="1"/>
    <xf numFmtId="0" fontId="45" fillId="5" borderId="52" xfId="8" applyFont="1" applyFill="1" applyBorder="1"/>
    <xf numFmtId="0" fontId="26" fillId="9" borderId="55" xfId="8" applyFont="1" applyFill="1" applyBorder="1"/>
    <xf numFmtId="0" fontId="26" fillId="9" borderId="56" xfId="8" applyFont="1" applyFill="1" applyBorder="1"/>
    <xf numFmtId="0" fontId="26" fillId="5" borderId="58" xfId="8" applyFont="1" applyFill="1" applyBorder="1" applyAlignment="1">
      <alignment horizontal="center"/>
    </xf>
    <xf numFmtId="0" fontId="40" fillId="5" borderId="0" xfId="8" applyFont="1" applyFill="1" applyAlignment="1">
      <alignment wrapText="1"/>
    </xf>
    <xf numFmtId="0" fontId="40" fillId="0" borderId="0" xfId="8" applyFont="1" applyAlignment="1">
      <alignment wrapText="1"/>
    </xf>
    <xf numFmtId="0" fontId="44" fillId="5" borderId="71" xfId="8" applyFont="1" applyFill="1" applyBorder="1" applyAlignment="1">
      <alignment horizontal="center"/>
    </xf>
    <xf numFmtId="0" fontId="44" fillId="5" borderId="72" xfId="8" applyFont="1" applyFill="1" applyBorder="1" applyAlignment="1">
      <alignment horizontal="center"/>
    </xf>
    <xf numFmtId="0" fontId="45" fillId="5" borderId="64" xfId="8" applyFont="1" applyFill="1" applyBorder="1"/>
    <xf numFmtId="0" fontId="45" fillId="5" borderId="58" xfId="8" applyFont="1" applyFill="1" applyBorder="1"/>
    <xf numFmtId="0" fontId="45" fillId="5" borderId="54" xfId="8" applyFont="1" applyFill="1" applyBorder="1"/>
    <xf numFmtId="0" fontId="38" fillId="0" borderId="77" xfId="8" applyFont="1" applyBorder="1" applyAlignment="1">
      <alignment vertical="center"/>
    </xf>
    <xf numFmtId="0" fontId="38" fillId="0" borderId="70" xfId="8" applyFont="1" applyBorder="1" applyAlignment="1">
      <alignment vertical="center"/>
    </xf>
    <xf numFmtId="10" fontId="51" fillId="0" borderId="78" xfId="8" applyNumberFormat="1" applyFont="1" applyBorder="1" applyAlignment="1">
      <alignment horizontal="center" vertical="center"/>
    </xf>
    <xf numFmtId="10" fontId="51" fillId="0" borderId="65" xfId="8" applyNumberFormat="1" applyFont="1" applyBorder="1" applyAlignment="1">
      <alignment horizontal="center" vertical="center"/>
    </xf>
    <xf numFmtId="10" fontId="51" fillId="0" borderId="79" xfId="8" applyNumberFormat="1" applyFont="1" applyBorder="1" applyAlignment="1">
      <alignment horizontal="center" vertical="center"/>
    </xf>
    <xf numFmtId="10" fontId="51" fillId="0" borderId="80" xfId="8" applyNumberFormat="1" applyFont="1" applyBorder="1" applyAlignment="1">
      <alignment horizontal="center" vertical="center"/>
    </xf>
    <xf numFmtId="0" fontId="45" fillId="5" borderId="85" xfId="8" applyFont="1" applyFill="1" applyBorder="1"/>
    <xf numFmtId="0" fontId="45" fillId="5" borderId="60" xfId="8" applyFont="1" applyFill="1" applyBorder="1"/>
    <xf numFmtId="0" fontId="44" fillId="5" borderId="0" xfId="8" applyFont="1" applyFill="1"/>
    <xf numFmtId="0" fontId="44" fillId="5" borderId="86" xfId="8" applyFont="1" applyFill="1" applyBorder="1"/>
    <xf numFmtId="0" fontId="44" fillId="5" borderId="87" xfId="8" applyFont="1" applyFill="1" applyBorder="1"/>
    <xf numFmtId="0" fontId="40" fillId="0" borderId="0" xfId="8" applyFont="1" applyAlignment="1">
      <alignment horizontal="justify" wrapText="1"/>
    </xf>
    <xf numFmtId="0" fontId="40" fillId="0" borderId="0" xfId="8" applyFont="1" applyAlignment="1">
      <alignment horizontal="justify"/>
    </xf>
    <xf numFmtId="0" fontId="40" fillId="0" borderId="0" xfId="8" applyFont="1" applyAlignment="1"/>
  </cellXfs>
  <cellStyles count="35">
    <cellStyle name="Comma 2" xfId="1"/>
    <cellStyle name="Currency 2" xfId="11"/>
    <cellStyle name="Euro" xfId="12"/>
    <cellStyle name="Migliaia_Eng Economica I Exercicios do Livro" xfId="13"/>
    <cellStyle name="Normal" xfId="0" builtinId="0"/>
    <cellStyle name="Normal 2" xfId="2"/>
    <cellStyle name="Normal 3" xfId="5"/>
    <cellStyle name="Normal 3 2" xfId="27"/>
    <cellStyle name="Normal 4" xfId="8"/>
    <cellStyle name="Normal 5" xfId="15"/>
    <cellStyle name="Normal 6" xfId="18"/>
    <cellStyle name="Normal 7" xfId="20"/>
    <cellStyle name="Normal 7 2" xfId="23"/>
    <cellStyle name="Normal 8" xfId="25"/>
    <cellStyle name="Normal 9" xfId="33"/>
    <cellStyle name="Percent 2" xfId="14"/>
    <cellStyle name="Porcentagem" xfId="3" builtinId="5"/>
    <cellStyle name="Porcentagem 2" xfId="7"/>
    <cellStyle name="Porcentagem 2 2" xfId="29"/>
    <cellStyle name="Porcentagem 2 3" xfId="32"/>
    <cellStyle name="Porcentagem 3" xfId="10"/>
    <cellStyle name="Porcentagem 4" xfId="17"/>
    <cellStyle name="Porcentagem 5" xfId="22"/>
    <cellStyle name="Porcentagem 5 2" xfId="24"/>
    <cellStyle name="Porcentagem 6" xfId="30"/>
    <cellStyle name="Separador de milhares 2" xfId="6"/>
    <cellStyle name="Separador de milhares 2 2" xfId="28"/>
    <cellStyle name="Separador de milhares 3" xfId="9"/>
    <cellStyle name="Separador de milhares 4" xfId="16"/>
    <cellStyle name="Separador de milhares 5" xfId="19"/>
    <cellStyle name="Separador de milhares 6" xfId="21"/>
    <cellStyle name="Separador de milhares 7" xfId="26"/>
    <cellStyle name="Vírgula" xfId="4" builtinId="3"/>
    <cellStyle name="Vírgula 2" xfId="34"/>
    <cellStyle name="Vírgula 3" xfId="3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CC"/>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050" b="1" i="0" u="none" strike="noStrike" kern="1200" baseline="0">
                <a:solidFill>
                  <a:srgbClr val="000000"/>
                </a:solidFill>
                <a:latin typeface="Arial"/>
                <a:ea typeface="Arial"/>
                <a:cs typeface="Arial"/>
              </a:defRPr>
            </a:pPr>
            <a:r>
              <a:rPr lang="pt-BR" sz="1400" b="1" i="0" baseline="0"/>
              <a:t>Eletromecânica Cataclisma S.A.
Fluxo de Caixa do Projeto</a:t>
            </a:r>
            <a:endParaRPr lang="pt-BR" sz="1050"/>
          </a:p>
          <a:p>
            <a:pPr marL="0" marR="0" indent="0" algn="ctr" defTabSz="914400" rtl="0" eaLnBrk="1" fontAlgn="auto" latinLnBrk="0" hangingPunct="1">
              <a:lnSpc>
                <a:spcPct val="100000"/>
              </a:lnSpc>
              <a:spcBef>
                <a:spcPts val="0"/>
              </a:spcBef>
              <a:spcAft>
                <a:spcPts val="0"/>
              </a:spcAft>
              <a:buClrTx/>
              <a:buSzTx/>
              <a:buFontTx/>
              <a:buNone/>
              <a:tabLst/>
              <a:defRPr sz="1050" b="1" i="0" u="none" strike="noStrike" kern="1200" baseline="0">
                <a:solidFill>
                  <a:srgbClr val="000000"/>
                </a:solidFill>
                <a:latin typeface="Arial"/>
                <a:ea typeface="Arial"/>
                <a:cs typeface="Arial"/>
              </a:defRPr>
            </a:pPr>
            <a:endParaRPr lang="pt-BR" sz="1050"/>
          </a:p>
        </c:rich>
      </c:tx>
      <c:layout>
        <c:manualLayout>
          <c:xMode val="edge"/>
          <c:yMode val="edge"/>
          <c:x val="0.33470545863745832"/>
          <c:y val="8.3982018284777893E-4"/>
        </c:manualLayout>
      </c:layout>
      <c:overlay val="0"/>
      <c:spPr>
        <a:noFill/>
        <a:ln w="25400">
          <a:noFill/>
        </a:ln>
      </c:spPr>
    </c:title>
    <c:autoTitleDeleted val="0"/>
    <c:plotArea>
      <c:layout>
        <c:manualLayout>
          <c:layoutTarget val="inner"/>
          <c:xMode val="edge"/>
          <c:yMode val="edge"/>
          <c:x val="9.2233009708737809E-2"/>
          <c:y val="0.157233026305823"/>
          <c:w val="0.84466019417475724"/>
          <c:h val="0.74213988416348553"/>
        </c:manualLayout>
      </c:layout>
      <c:barChart>
        <c:barDir val="col"/>
        <c:grouping val="clustered"/>
        <c:varyColors val="0"/>
        <c:ser>
          <c:idx val="1"/>
          <c:order val="1"/>
          <c:tx>
            <c:strRef>
              <c:f>Cataclisma!$B$19</c:f>
              <c:strCache>
                <c:ptCount val="1"/>
                <c:pt idx="0">
                  <c:v>Fluxo de Caixa</c:v>
                </c:pt>
              </c:strCache>
            </c:strRef>
          </c:tx>
          <c:spPr>
            <a:solidFill>
              <a:srgbClr val="993366"/>
            </a:solidFill>
            <a:ln w="12700">
              <a:solidFill>
                <a:srgbClr val="000000"/>
              </a:solidFill>
              <a:prstDash val="solid"/>
            </a:ln>
          </c:spPr>
          <c:invertIfNegative val="0"/>
          <c:val>
            <c:numRef>
              <c:f>Cataclisma!$C$19:$N$19</c:f>
              <c:numCache>
                <c:formatCode>_(* #,##0.00_);_(* \(#,##0.00\);_(* "-"??_);_(@_)</c:formatCode>
                <c:ptCount val="12"/>
                <c:pt idx="0">
                  <c:v>-8.5250000000000004</c:v>
                </c:pt>
                <c:pt idx="1">
                  <c:v>1.1059999999999999</c:v>
                </c:pt>
                <c:pt idx="2">
                  <c:v>1.1059999999999999</c:v>
                </c:pt>
                <c:pt idx="3">
                  <c:v>1.1059999999999999</c:v>
                </c:pt>
                <c:pt idx="4">
                  <c:v>1.1059999999999999</c:v>
                </c:pt>
                <c:pt idx="5">
                  <c:v>1.1059999999999999</c:v>
                </c:pt>
                <c:pt idx="6">
                  <c:v>1.1059999999999999</c:v>
                </c:pt>
                <c:pt idx="7">
                  <c:v>1.1059999999999999</c:v>
                </c:pt>
                <c:pt idx="8">
                  <c:v>1.1059999999999999</c:v>
                </c:pt>
                <c:pt idx="9">
                  <c:v>1.1059999999999999</c:v>
                </c:pt>
                <c:pt idx="10">
                  <c:v>2.5760000000000001</c:v>
                </c:pt>
              </c:numCache>
            </c:numRef>
          </c:val>
        </c:ser>
        <c:dLbls>
          <c:showLegendKey val="0"/>
          <c:showVal val="0"/>
          <c:showCatName val="0"/>
          <c:showSerName val="0"/>
          <c:showPercent val="0"/>
          <c:showBubbleSize val="0"/>
        </c:dLbls>
        <c:gapWidth val="150"/>
        <c:axId val="1278500128"/>
        <c:axId val="1278500672"/>
      </c:barChart>
      <c:lineChart>
        <c:grouping val="standard"/>
        <c:varyColors val="0"/>
        <c:ser>
          <c:idx val="0"/>
          <c:order val="0"/>
          <c:tx>
            <c:strRef>
              <c:f>Cataclisma!$B$20</c:f>
              <c:strCache>
                <c:ptCount val="1"/>
                <c:pt idx="0">
                  <c:v>Fluxo de Caixa Acumulado</c:v>
                </c:pt>
              </c:strCache>
            </c:strRef>
          </c:tx>
          <c:spPr>
            <a:ln w="12700">
              <a:solidFill>
                <a:srgbClr val="000080"/>
              </a:solidFill>
              <a:prstDash val="solid"/>
            </a:ln>
          </c:spPr>
          <c:marker>
            <c:symbol val="none"/>
          </c:marker>
          <c:cat>
            <c:numRef>
              <c:f>Cataclisma!$C$3:$N$3</c:f>
              <c:numCache>
                <c:formatCode>General</c:formatCode>
                <c:ptCount val="12"/>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Cataclisma!$C$20:$N$20</c:f>
              <c:numCache>
                <c:formatCode>_(* #,##0.00_);_(* \(#,##0.00\);_(* "-"??_);_(@_)</c:formatCode>
                <c:ptCount val="12"/>
                <c:pt idx="0">
                  <c:v>-8.5250000000000004</c:v>
                </c:pt>
                <c:pt idx="1">
                  <c:v>-7.4190000000000005</c:v>
                </c:pt>
                <c:pt idx="2">
                  <c:v>-6.3130000000000006</c:v>
                </c:pt>
                <c:pt idx="3">
                  <c:v>-5.2070000000000007</c:v>
                </c:pt>
                <c:pt idx="4">
                  <c:v>-4.1010000000000009</c:v>
                </c:pt>
                <c:pt idx="5">
                  <c:v>-2.995000000000001</c:v>
                </c:pt>
                <c:pt idx="6">
                  <c:v>-1.8890000000000011</c:v>
                </c:pt>
                <c:pt idx="7">
                  <c:v>-0.78300000000000125</c:v>
                </c:pt>
                <c:pt idx="8">
                  <c:v>0.32299999999999862</c:v>
                </c:pt>
                <c:pt idx="9">
                  <c:v>1.4289999999999985</c:v>
                </c:pt>
                <c:pt idx="10">
                  <c:v>4.004999999999999</c:v>
                </c:pt>
              </c:numCache>
            </c:numRef>
          </c:val>
          <c:smooth val="0"/>
        </c:ser>
        <c:dLbls>
          <c:showLegendKey val="0"/>
          <c:showVal val="0"/>
          <c:showCatName val="0"/>
          <c:showSerName val="0"/>
          <c:showPercent val="0"/>
          <c:showBubbleSize val="0"/>
        </c:dLbls>
        <c:marker val="1"/>
        <c:smooth val="0"/>
        <c:axId val="1278500128"/>
        <c:axId val="1278500672"/>
      </c:lineChart>
      <c:catAx>
        <c:axId val="1278500128"/>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pt-BR"/>
                  <a:t>Ano</a:t>
                </a:r>
              </a:p>
            </c:rich>
          </c:tx>
          <c:layout>
            <c:manualLayout>
              <c:xMode val="edge"/>
              <c:yMode val="edge"/>
              <c:x val="0.49757284471672447"/>
              <c:y val="0.92243384671255657"/>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pt-BR"/>
          </a:p>
        </c:txPr>
        <c:crossAx val="1278500672"/>
        <c:crosses val="autoZero"/>
        <c:auto val="1"/>
        <c:lblAlgn val="ctr"/>
        <c:lblOffset val="100"/>
        <c:tickLblSkip val="1"/>
        <c:tickMarkSkip val="1"/>
        <c:noMultiLvlLbl val="0"/>
      </c:catAx>
      <c:valAx>
        <c:axId val="1278500672"/>
        <c:scaling>
          <c:orientation val="minMax"/>
          <c:max val="5"/>
          <c:min val="-10"/>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pt-BR"/>
                  <a:t>R$ milhões</a:t>
                </a:r>
              </a:p>
            </c:rich>
          </c:tx>
          <c:layout>
            <c:manualLayout>
              <c:xMode val="edge"/>
              <c:yMode val="edge"/>
              <c:x val="1.8203881539601015E-2"/>
              <c:y val="0.45073463301364058"/>
            </c:manualLayout>
          </c:layout>
          <c:overlay val="0"/>
          <c:spPr>
            <a:noFill/>
            <a:ln w="25400">
              <a:noFill/>
            </a:ln>
          </c:spPr>
        </c:title>
        <c:numFmt formatCode="_(* #,##0_);_(* \(#,##0\);_(* &quot;-&quot;_);_(@_)"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pt-BR"/>
          </a:p>
        </c:txPr>
        <c:crossAx val="1278500128"/>
        <c:crosses val="autoZero"/>
        <c:crossBetween val="between"/>
        <c:majorUnit val="5"/>
      </c:valAx>
      <c:spPr>
        <a:solidFill>
          <a:srgbClr val="FFFFFF"/>
        </a:solidFill>
        <a:ln w="12700">
          <a:solidFill>
            <a:srgbClr val="000000"/>
          </a:solidFill>
          <a:prstDash val="solid"/>
        </a:ln>
      </c:spPr>
    </c:plotArea>
    <c:legend>
      <c:legendPos val="r"/>
      <c:layout>
        <c:manualLayout>
          <c:xMode val="edge"/>
          <c:yMode val="edge"/>
          <c:x val="0.13956313312075674"/>
          <c:y val="0.16561888883386441"/>
          <c:w val="0.23665046001481266"/>
          <c:h val="9.0146970622382777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pt-BR"/>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pt-BR"/>
    </a:p>
  </c:txPr>
  <c:printSettings>
    <c:headerFooter alignWithMargins="0"/>
    <c:pageMargins b="0.98425196899999956" l="0.78740157499999996" r="0.78740157499999996" t="0.98425196899999956" header="0.5" footer="0.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pt-BR" sz="1400"/>
              <a:t>Estrutura de Capital</a:t>
            </a:r>
          </a:p>
        </c:rich>
      </c:tx>
      <c:overlay val="0"/>
    </c:title>
    <c:autoTitleDeleted val="0"/>
    <c:plotArea>
      <c:layout>
        <c:manualLayout>
          <c:layoutTarget val="inner"/>
          <c:xMode val="edge"/>
          <c:yMode val="edge"/>
          <c:x val="9.4523957431142544E-2"/>
          <c:y val="0.17974821731354376"/>
          <c:w val="0.7864764142051307"/>
          <c:h val="0.46494660770143481"/>
        </c:manualLayout>
      </c:layout>
      <c:barChart>
        <c:barDir val="col"/>
        <c:grouping val="stacked"/>
        <c:varyColors val="0"/>
        <c:ser>
          <c:idx val="0"/>
          <c:order val="0"/>
          <c:tx>
            <c:strRef>
              <c:f>Estruturacao_Fluxo_Caixa_2!$H$173</c:f>
              <c:strCache>
                <c:ptCount val="1"/>
                <c:pt idx="0">
                  <c:v>D/(D+PL)</c:v>
                </c:pt>
              </c:strCache>
            </c:strRef>
          </c:tx>
          <c:invertIfNegative val="0"/>
          <c:cat>
            <c:multiLvlStrRef>
              <c:f>Estruturacao_Fluxo_Caixa_2!$I$171:$K$172</c:f>
              <c:multiLvlStrCache>
                <c:ptCount val="3"/>
                <c:lvl>
                  <c:pt idx="0">
                    <c:v>Ano 0</c:v>
                  </c:pt>
                  <c:pt idx="1">
                    <c:v>Ano 1</c:v>
                  </c:pt>
                  <c:pt idx="2">
                    <c:v>Ano 2</c:v>
                  </c:pt>
                </c:lvl>
                <c:lvl>
                  <c:pt idx="0">
                    <c:v>Empresa Ferro S.A.</c:v>
                  </c:pt>
                </c:lvl>
              </c:multiLvlStrCache>
            </c:multiLvlStrRef>
          </c:cat>
          <c:val>
            <c:numRef>
              <c:f>Estruturacao_Fluxo_Caixa_2!$I$173:$K$173</c:f>
              <c:numCache>
                <c:formatCode>0%</c:formatCode>
                <c:ptCount val="3"/>
                <c:pt idx="0">
                  <c:v>0.6</c:v>
                </c:pt>
                <c:pt idx="1">
                  <c:v>0.28503562945368172</c:v>
                </c:pt>
                <c:pt idx="2">
                  <c:v>0</c:v>
                </c:pt>
              </c:numCache>
            </c:numRef>
          </c:val>
        </c:ser>
        <c:ser>
          <c:idx val="1"/>
          <c:order val="1"/>
          <c:tx>
            <c:strRef>
              <c:f>Estruturacao_Fluxo_Caixa_2!$H$174</c:f>
              <c:strCache>
                <c:ptCount val="1"/>
                <c:pt idx="0">
                  <c:v>PL/(D+PL)</c:v>
                </c:pt>
              </c:strCache>
            </c:strRef>
          </c:tx>
          <c:invertIfNegative val="0"/>
          <c:cat>
            <c:multiLvlStrRef>
              <c:f>Estruturacao_Fluxo_Caixa_2!$I$171:$K$172</c:f>
              <c:multiLvlStrCache>
                <c:ptCount val="3"/>
                <c:lvl>
                  <c:pt idx="0">
                    <c:v>Ano 0</c:v>
                  </c:pt>
                  <c:pt idx="1">
                    <c:v>Ano 1</c:v>
                  </c:pt>
                  <c:pt idx="2">
                    <c:v>Ano 2</c:v>
                  </c:pt>
                </c:lvl>
                <c:lvl>
                  <c:pt idx="0">
                    <c:v>Empresa Ferro S.A.</c:v>
                  </c:pt>
                </c:lvl>
              </c:multiLvlStrCache>
            </c:multiLvlStrRef>
          </c:cat>
          <c:val>
            <c:numRef>
              <c:f>Estruturacao_Fluxo_Caixa_2!$I$174:$K$174</c:f>
              <c:numCache>
                <c:formatCode>0%</c:formatCode>
                <c:ptCount val="3"/>
                <c:pt idx="0">
                  <c:v>0.4</c:v>
                </c:pt>
                <c:pt idx="1">
                  <c:v>0.71496437054631834</c:v>
                </c:pt>
                <c:pt idx="2">
                  <c:v>1</c:v>
                </c:pt>
              </c:numCache>
            </c:numRef>
          </c:val>
        </c:ser>
        <c:dLbls>
          <c:showLegendKey val="0"/>
          <c:showVal val="0"/>
          <c:showCatName val="0"/>
          <c:showSerName val="0"/>
          <c:showPercent val="0"/>
          <c:showBubbleSize val="0"/>
        </c:dLbls>
        <c:gapWidth val="50"/>
        <c:overlap val="100"/>
        <c:axId val="1414171936"/>
        <c:axId val="1414162688"/>
      </c:barChart>
      <c:catAx>
        <c:axId val="1414171936"/>
        <c:scaling>
          <c:orientation val="minMax"/>
        </c:scaling>
        <c:delete val="0"/>
        <c:axPos val="b"/>
        <c:numFmt formatCode="General" sourceLinked="1"/>
        <c:majorTickMark val="out"/>
        <c:minorTickMark val="none"/>
        <c:tickLblPos val="low"/>
        <c:txPr>
          <a:bodyPr/>
          <a:lstStyle/>
          <a:p>
            <a:pPr>
              <a:defRPr sz="800"/>
            </a:pPr>
            <a:endParaRPr lang="pt-BR"/>
          </a:p>
        </c:txPr>
        <c:crossAx val="1414162688"/>
        <c:crosses val="autoZero"/>
        <c:auto val="1"/>
        <c:lblAlgn val="ctr"/>
        <c:lblOffset val="100"/>
        <c:noMultiLvlLbl val="0"/>
      </c:catAx>
      <c:valAx>
        <c:axId val="1414162688"/>
        <c:scaling>
          <c:orientation val="minMax"/>
          <c:max val="1"/>
        </c:scaling>
        <c:delete val="0"/>
        <c:axPos val="l"/>
        <c:majorGridlines>
          <c:spPr>
            <a:ln>
              <a:solidFill>
                <a:schemeClr val="bg1">
                  <a:lumMod val="85000"/>
                </a:schemeClr>
              </a:solidFill>
            </a:ln>
          </c:spPr>
        </c:majorGridlines>
        <c:numFmt formatCode="0%" sourceLinked="0"/>
        <c:majorTickMark val="out"/>
        <c:minorTickMark val="none"/>
        <c:tickLblPos val="nextTo"/>
        <c:txPr>
          <a:bodyPr/>
          <a:lstStyle/>
          <a:p>
            <a:pPr>
              <a:defRPr sz="900"/>
            </a:pPr>
            <a:endParaRPr lang="pt-BR"/>
          </a:p>
        </c:txPr>
        <c:crossAx val="1414171936"/>
        <c:crosses val="autoZero"/>
        <c:crossBetween val="between"/>
        <c:majorUnit val="0.2"/>
      </c:valAx>
    </c:plotArea>
    <c:legend>
      <c:legendPos val="b"/>
      <c:layout>
        <c:manualLayout>
          <c:xMode val="edge"/>
          <c:yMode val="edge"/>
          <c:x val="0.24319653226731291"/>
          <c:y val="0.86908040604514181"/>
          <c:w val="0.52172445295166869"/>
          <c:h val="0.12483131389398242"/>
        </c:manualLayout>
      </c:layout>
      <c:overlay val="0"/>
      <c:txPr>
        <a:bodyPr/>
        <a:lstStyle/>
        <a:p>
          <a:pPr>
            <a:defRPr sz="1200"/>
          </a:pPr>
          <a:endParaRPr lang="pt-BR"/>
        </a:p>
      </c:txPr>
    </c:legend>
    <c:plotVisOnly val="1"/>
    <c:dispBlanksAs val="gap"/>
    <c:showDLblsOverMax val="0"/>
  </c:chart>
  <c:txPr>
    <a:bodyPr/>
    <a:lstStyle/>
    <a:p>
      <a:pPr>
        <a:defRPr sz="1800"/>
      </a:pPr>
      <a:endParaRPr lang="pt-BR"/>
    </a:p>
  </c:txPr>
  <c:printSettings>
    <c:headerFooter/>
    <c:pageMargins b="0.78740157499999996" l="0.511811024" r="0.511811024" t="0.78740157499999996" header="0.31496062000000641" footer="0.31496062000000641"/>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pt-BR" sz="1600"/>
              <a:t>Indicadores de Lucratividade</a:t>
            </a:r>
          </a:p>
        </c:rich>
      </c:tx>
      <c:overlay val="0"/>
    </c:title>
    <c:autoTitleDeleted val="0"/>
    <c:plotArea>
      <c:layout>
        <c:manualLayout>
          <c:layoutTarget val="inner"/>
          <c:xMode val="edge"/>
          <c:yMode val="edge"/>
          <c:x val="9.4523957431142544E-2"/>
          <c:y val="0.18883313787904388"/>
          <c:w val="0.85803398131815511"/>
          <c:h val="0.47260922709571052"/>
        </c:manualLayout>
      </c:layout>
      <c:barChart>
        <c:barDir val="col"/>
        <c:grouping val="clustered"/>
        <c:varyColors val="0"/>
        <c:ser>
          <c:idx val="1"/>
          <c:order val="0"/>
          <c:tx>
            <c:strRef>
              <c:f>Estruturacao_Fluxo_Caixa_2!$K$184</c:f>
              <c:strCache>
                <c:ptCount val="1"/>
                <c:pt idx="0">
                  <c:v>Ano 1</c:v>
                </c:pt>
              </c:strCache>
            </c:strRef>
          </c:tx>
          <c:invertIfNegative val="0"/>
          <c:cat>
            <c:multiLvlStrRef>
              <c:f>Estruturacao_Fluxo_Caixa_2!$H$185:$I$187</c:f>
              <c:multiLvlStrCache>
                <c:ptCount val="3"/>
                <c:lvl>
                  <c:pt idx="0">
                    <c:v>ROA</c:v>
                  </c:pt>
                  <c:pt idx="1">
                    <c:v>ROI</c:v>
                  </c:pt>
                  <c:pt idx="2">
                    <c:v>ROE</c:v>
                  </c:pt>
                </c:lvl>
                <c:lvl>
                  <c:pt idx="0">
                    <c:v>Empresa Ferro S.A.</c:v>
                  </c:pt>
                </c:lvl>
              </c:multiLvlStrCache>
            </c:multiLvlStrRef>
          </c:cat>
          <c:val>
            <c:numRef>
              <c:f>Estruturacao_Fluxo_Caixa_2!$K$185:$K$187</c:f>
              <c:numCache>
                <c:formatCode>0%</c:formatCode>
                <c:ptCount val="3"/>
                <c:pt idx="0">
                  <c:v>0.59866962305986693</c:v>
                </c:pt>
                <c:pt idx="1">
                  <c:v>0.32066508313539194</c:v>
                </c:pt>
                <c:pt idx="2">
                  <c:v>0.46843853820598008</c:v>
                </c:pt>
              </c:numCache>
            </c:numRef>
          </c:val>
        </c:ser>
        <c:ser>
          <c:idx val="2"/>
          <c:order val="1"/>
          <c:tx>
            <c:strRef>
              <c:f>Estruturacao_Fluxo_Caixa_2!$L$184</c:f>
              <c:strCache>
                <c:ptCount val="1"/>
                <c:pt idx="0">
                  <c:v>Ano 2</c:v>
                </c:pt>
              </c:strCache>
            </c:strRef>
          </c:tx>
          <c:invertIfNegative val="0"/>
          <c:cat>
            <c:multiLvlStrRef>
              <c:f>Estruturacao_Fluxo_Caixa_2!$H$185:$I$187</c:f>
              <c:multiLvlStrCache>
                <c:ptCount val="3"/>
                <c:lvl>
                  <c:pt idx="0">
                    <c:v>ROA</c:v>
                  </c:pt>
                  <c:pt idx="1">
                    <c:v>ROI</c:v>
                  </c:pt>
                  <c:pt idx="2">
                    <c:v>ROE</c:v>
                  </c:pt>
                </c:lvl>
                <c:lvl>
                  <c:pt idx="0">
                    <c:v>Empresa Ferro S.A.</c:v>
                  </c:pt>
                </c:lvl>
              </c:multiLvlStrCache>
            </c:multiLvlStrRef>
          </c:cat>
          <c:val>
            <c:numRef>
              <c:f>Estruturacao_Fluxo_Caixa_2!$L$185:$L$187</c:f>
              <c:numCache>
                <c:formatCode>0%</c:formatCode>
                <c:ptCount val="3"/>
                <c:pt idx="0">
                  <c:v>0.99460916442048519</c:v>
                </c:pt>
                <c:pt idx="1">
                  <c:v>0.53170028818443804</c:v>
                </c:pt>
                <c:pt idx="2">
                  <c:v>0.56628242074927959</c:v>
                </c:pt>
              </c:numCache>
            </c:numRef>
          </c:val>
        </c:ser>
        <c:dLbls>
          <c:showLegendKey val="0"/>
          <c:showVal val="0"/>
          <c:showCatName val="0"/>
          <c:showSerName val="0"/>
          <c:showPercent val="0"/>
          <c:showBubbleSize val="0"/>
        </c:dLbls>
        <c:gapWidth val="150"/>
        <c:axId val="1414168128"/>
        <c:axId val="1414163232"/>
      </c:barChart>
      <c:catAx>
        <c:axId val="1414168128"/>
        <c:scaling>
          <c:orientation val="minMax"/>
        </c:scaling>
        <c:delete val="0"/>
        <c:axPos val="b"/>
        <c:numFmt formatCode="General" sourceLinked="1"/>
        <c:majorTickMark val="out"/>
        <c:minorTickMark val="none"/>
        <c:tickLblPos val="low"/>
        <c:txPr>
          <a:bodyPr/>
          <a:lstStyle/>
          <a:p>
            <a:pPr>
              <a:defRPr sz="800"/>
            </a:pPr>
            <a:endParaRPr lang="pt-BR"/>
          </a:p>
        </c:txPr>
        <c:crossAx val="1414163232"/>
        <c:crosses val="autoZero"/>
        <c:auto val="1"/>
        <c:lblAlgn val="ctr"/>
        <c:lblOffset val="100"/>
        <c:noMultiLvlLbl val="0"/>
      </c:catAx>
      <c:valAx>
        <c:axId val="1414163232"/>
        <c:scaling>
          <c:orientation val="minMax"/>
        </c:scaling>
        <c:delete val="0"/>
        <c:axPos val="l"/>
        <c:majorGridlines>
          <c:spPr>
            <a:ln>
              <a:solidFill>
                <a:schemeClr val="bg1">
                  <a:lumMod val="85000"/>
                </a:schemeClr>
              </a:solidFill>
            </a:ln>
          </c:spPr>
        </c:majorGridlines>
        <c:numFmt formatCode="0%" sourceLinked="0"/>
        <c:majorTickMark val="out"/>
        <c:minorTickMark val="none"/>
        <c:tickLblPos val="nextTo"/>
        <c:txPr>
          <a:bodyPr/>
          <a:lstStyle/>
          <a:p>
            <a:pPr>
              <a:defRPr sz="900"/>
            </a:pPr>
            <a:endParaRPr lang="pt-BR"/>
          </a:p>
        </c:txPr>
        <c:crossAx val="1414168128"/>
        <c:crosses val="autoZero"/>
        <c:crossBetween val="between"/>
        <c:majorUnit val="0.2"/>
      </c:valAx>
    </c:plotArea>
    <c:legend>
      <c:legendPos val="b"/>
      <c:overlay val="0"/>
      <c:txPr>
        <a:bodyPr/>
        <a:lstStyle/>
        <a:p>
          <a:pPr>
            <a:defRPr sz="1100"/>
          </a:pPr>
          <a:endParaRPr lang="pt-BR"/>
        </a:p>
      </c:txPr>
    </c:legend>
    <c:plotVisOnly val="1"/>
    <c:dispBlanksAs val="gap"/>
    <c:showDLblsOverMax val="0"/>
  </c:chart>
  <c:txPr>
    <a:bodyPr/>
    <a:lstStyle/>
    <a:p>
      <a:pPr>
        <a:defRPr sz="1800"/>
      </a:pPr>
      <a:endParaRPr lang="pt-BR"/>
    </a:p>
  </c:txPr>
  <c:printSettings>
    <c:headerFooter/>
    <c:pageMargins b="0.78740157499999996" l="0.511811024" r="0.511811024" t="0.78740157499999996" header="0.31496062000000596" footer="0.31496062000000596"/>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pt-BR" sz="1600"/>
              <a:t>Margens</a:t>
            </a:r>
          </a:p>
        </c:rich>
      </c:tx>
      <c:overlay val="0"/>
    </c:title>
    <c:autoTitleDeleted val="0"/>
    <c:plotArea>
      <c:layout>
        <c:manualLayout>
          <c:layoutTarget val="inner"/>
          <c:xMode val="edge"/>
          <c:yMode val="edge"/>
          <c:x val="9.4523957431142544E-2"/>
          <c:y val="0.18883313787904396"/>
          <c:w val="0.85803398131815511"/>
          <c:h val="0.50630357125936287"/>
        </c:manualLayout>
      </c:layout>
      <c:barChart>
        <c:barDir val="col"/>
        <c:grouping val="clustered"/>
        <c:varyColors val="0"/>
        <c:ser>
          <c:idx val="1"/>
          <c:order val="0"/>
          <c:tx>
            <c:strRef>
              <c:f>Estruturacao_Fluxo_Caixa_2!$Q$184</c:f>
              <c:strCache>
                <c:ptCount val="1"/>
                <c:pt idx="0">
                  <c:v>Ano 1</c:v>
                </c:pt>
              </c:strCache>
            </c:strRef>
          </c:tx>
          <c:invertIfNegative val="0"/>
          <c:cat>
            <c:multiLvlStrRef>
              <c:f>Estruturacao_Fluxo_Caixa_2!$N$185:$O$186</c:f>
              <c:multiLvlStrCache>
                <c:ptCount val="2"/>
                <c:lvl>
                  <c:pt idx="0">
                    <c:v>Margem EBIT</c:v>
                  </c:pt>
                  <c:pt idx="1">
                    <c:v>Margem EBITDA</c:v>
                  </c:pt>
                </c:lvl>
                <c:lvl>
                  <c:pt idx="0">
                    <c:v>Empresa Ferro S.A.</c:v>
                  </c:pt>
                </c:lvl>
              </c:multiLvlStrCache>
            </c:multiLvlStrRef>
          </c:cat>
          <c:val>
            <c:numRef>
              <c:f>Estruturacao_Fluxo_Caixa_2!$Q$185:$Q$186</c:f>
              <c:numCache>
                <c:formatCode>0%</c:formatCode>
                <c:ptCount val="2"/>
                <c:pt idx="0">
                  <c:v>0.45</c:v>
                </c:pt>
                <c:pt idx="1">
                  <c:v>0.56666666666666665</c:v>
                </c:pt>
              </c:numCache>
            </c:numRef>
          </c:val>
        </c:ser>
        <c:ser>
          <c:idx val="2"/>
          <c:order val="1"/>
          <c:tx>
            <c:strRef>
              <c:f>Estruturacao_Fluxo_Caixa_2!$R$184</c:f>
              <c:strCache>
                <c:ptCount val="1"/>
                <c:pt idx="0">
                  <c:v>Ano 2</c:v>
                </c:pt>
              </c:strCache>
            </c:strRef>
          </c:tx>
          <c:invertIfNegative val="0"/>
          <c:cat>
            <c:multiLvlStrRef>
              <c:f>Estruturacao_Fluxo_Caixa_2!$N$185:$O$186</c:f>
              <c:multiLvlStrCache>
                <c:ptCount val="2"/>
                <c:lvl>
                  <c:pt idx="0">
                    <c:v>Margem EBIT</c:v>
                  </c:pt>
                  <c:pt idx="1">
                    <c:v>Margem EBITDA</c:v>
                  </c:pt>
                </c:lvl>
                <c:lvl>
                  <c:pt idx="0">
                    <c:v>Empresa Ferro S.A.</c:v>
                  </c:pt>
                </c:lvl>
              </c:multiLvlStrCache>
            </c:multiLvlStrRef>
          </c:cat>
          <c:val>
            <c:numRef>
              <c:f>Estruturacao_Fluxo_Caixa_2!$R$185:$R$186</c:f>
              <c:numCache>
                <c:formatCode>0%</c:formatCode>
                <c:ptCount val="2"/>
                <c:pt idx="0">
                  <c:v>0.61499999999999999</c:v>
                </c:pt>
                <c:pt idx="1">
                  <c:v>0.67333333333333334</c:v>
                </c:pt>
              </c:numCache>
            </c:numRef>
          </c:val>
        </c:ser>
        <c:dLbls>
          <c:showLegendKey val="0"/>
          <c:showVal val="0"/>
          <c:showCatName val="0"/>
          <c:showSerName val="0"/>
          <c:showPercent val="0"/>
          <c:showBubbleSize val="0"/>
        </c:dLbls>
        <c:gapWidth val="150"/>
        <c:axId val="1414170848"/>
        <c:axId val="1414163776"/>
      </c:barChart>
      <c:catAx>
        <c:axId val="1414170848"/>
        <c:scaling>
          <c:orientation val="minMax"/>
        </c:scaling>
        <c:delete val="0"/>
        <c:axPos val="b"/>
        <c:numFmt formatCode="General" sourceLinked="1"/>
        <c:majorTickMark val="out"/>
        <c:minorTickMark val="none"/>
        <c:tickLblPos val="low"/>
        <c:txPr>
          <a:bodyPr/>
          <a:lstStyle/>
          <a:p>
            <a:pPr>
              <a:defRPr sz="800"/>
            </a:pPr>
            <a:endParaRPr lang="pt-BR"/>
          </a:p>
        </c:txPr>
        <c:crossAx val="1414163776"/>
        <c:crosses val="autoZero"/>
        <c:auto val="1"/>
        <c:lblAlgn val="ctr"/>
        <c:lblOffset val="100"/>
        <c:noMultiLvlLbl val="0"/>
      </c:catAx>
      <c:valAx>
        <c:axId val="1414163776"/>
        <c:scaling>
          <c:orientation val="minMax"/>
        </c:scaling>
        <c:delete val="0"/>
        <c:axPos val="l"/>
        <c:majorGridlines>
          <c:spPr>
            <a:ln>
              <a:solidFill>
                <a:schemeClr val="bg1">
                  <a:lumMod val="85000"/>
                </a:schemeClr>
              </a:solidFill>
            </a:ln>
          </c:spPr>
        </c:majorGridlines>
        <c:numFmt formatCode="0%" sourceLinked="0"/>
        <c:majorTickMark val="out"/>
        <c:minorTickMark val="none"/>
        <c:tickLblPos val="nextTo"/>
        <c:txPr>
          <a:bodyPr/>
          <a:lstStyle/>
          <a:p>
            <a:pPr>
              <a:defRPr sz="900"/>
            </a:pPr>
            <a:endParaRPr lang="pt-BR"/>
          </a:p>
        </c:txPr>
        <c:crossAx val="1414170848"/>
        <c:crosses val="autoZero"/>
        <c:crossBetween val="between"/>
        <c:majorUnit val="0.2"/>
      </c:valAx>
    </c:plotArea>
    <c:legend>
      <c:legendPos val="b"/>
      <c:overlay val="0"/>
      <c:txPr>
        <a:bodyPr/>
        <a:lstStyle/>
        <a:p>
          <a:pPr>
            <a:defRPr sz="1100"/>
          </a:pPr>
          <a:endParaRPr lang="pt-BR"/>
        </a:p>
      </c:txPr>
    </c:legend>
    <c:plotVisOnly val="1"/>
    <c:dispBlanksAs val="gap"/>
    <c:showDLblsOverMax val="0"/>
  </c:chart>
  <c:txPr>
    <a:bodyPr/>
    <a:lstStyle/>
    <a:p>
      <a:pPr>
        <a:defRPr sz="1800"/>
      </a:pPr>
      <a:endParaRPr lang="pt-BR"/>
    </a:p>
  </c:txPr>
  <c:printSettings>
    <c:headerFooter/>
    <c:pageMargins b="0.78740157499999996" l="0.511811024" r="0.511811024" t="0.78740157499999996" header="0.31496062000000608" footer="0.31496062000000608"/>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Análise de ponto de equilíbrio - Receitas x Custos</a:t>
            </a:r>
          </a:p>
        </c:rich>
      </c:tx>
      <c:overlay val="0"/>
    </c:title>
    <c:autoTitleDeleted val="0"/>
    <c:plotArea>
      <c:layout/>
      <c:scatterChart>
        <c:scatterStyle val="smoothMarker"/>
        <c:varyColors val="0"/>
        <c:ser>
          <c:idx val="0"/>
          <c:order val="0"/>
          <c:tx>
            <c:strRef>
              <c:f>'Ponto de Equilíbrio'!$A$24</c:f>
              <c:strCache>
                <c:ptCount val="1"/>
                <c:pt idx="0">
                  <c:v>Receita total</c:v>
                </c:pt>
              </c:strCache>
            </c:strRef>
          </c:tx>
          <c:marker>
            <c:symbol val="none"/>
          </c:marker>
          <c:xVal>
            <c:strRef>
              <c:f>'Ponto de Equilíbrio'!$B$6:$D$6</c:f>
              <c:strCache>
                <c:ptCount val="3"/>
                <c:pt idx="0">
                  <c:v>Ano 1</c:v>
                </c:pt>
                <c:pt idx="1">
                  <c:v>Ano 2</c:v>
                </c:pt>
                <c:pt idx="2">
                  <c:v>Ano 3</c:v>
                </c:pt>
              </c:strCache>
            </c:strRef>
          </c:xVal>
          <c:yVal>
            <c:numRef>
              <c:f>'Ponto de Equilíbrio'!$B$24:$D$24</c:f>
              <c:numCache>
                <c:formatCode>_(* #,##0_);_(* \(#,##0\);_(* "-"??_);_(@_)</c:formatCode>
                <c:ptCount val="3"/>
                <c:pt idx="0">
                  <c:v>632100</c:v>
                </c:pt>
                <c:pt idx="1">
                  <c:v>757500</c:v>
                </c:pt>
                <c:pt idx="2">
                  <c:v>846600.00000000012</c:v>
                </c:pt>
              </c:numCache>
            </c:numRef>
          </c:yVal>
          <c:smooth val="1"/>
        </c:ser>
        <c:ser>
          <c:idx val="1"/>
          <c:order val="1"/>
          <c:tx>
            <c:strRef>
              <c:f>'Ponto de Equilíbrio'!$A$25</c:f>
              <c:strCache>
                <c:ptCount val="1"/>
                <c:pt idx="0">
                  <c:v>Custo total</c:v>
                </c:pt>
              </c:strCache>
            </c:strRef>
          </c:tx>
          <c:marker>
            <c:symbol val="none"/>
          </c:marker>
          <c:xVal>
            <c:strRef>
              <c:f>'Ponto de Equilíbrio'!$B$6:$D$6</c:f>
              <c:strCache>
                <c:ptCount val="3"/>
                <c:pt idx="0">
                  <c:v>Ano 1</c:v>
                </c:pt>
                <c:pt idx="1">
                  <c:v>Ano 2</c:v>
                </c:pt>
                <c:pt idx="2">
                  <c:v>Ano 3</c:v>
                </c:pt>
              </c:strCache>
            </c:strRef>
          </c:xVal>
          <c:yVal>
            <c:numRef>
              <c:f>'Ponto de Equilíbrio'!$B$25:$D$25</c:f>
              <c:numCache>
                <c:formatCode>_(* #,##0_);_(* \(#,##0\);_(* "-"??_);_(@_)</c:formatCode>
                <c:ptCount val="3"/>
                <c:pt idx="0">
                  <c:v>642606</c:v>
                </c:pt>
                <c:pt idx="1">
                  <c:v>712916</c:v>
                </c:pt>
                <c:pt idx="2">
                  <c:v>754236</c:v>
                </c:pt>
              </c:numCache>
            </c:numRef>
          </c:yVal>
          <c:smooth val="1"/>
        </c:ser>
        <c:dLbls>
          <c:showLegendKey val="0"/>
          <c:showVal val="0"/>
          <c:showCatName val="0"/>
          <c:showSerName val="0"/>
          <c:showPercent val="0"/>
          <c:showBubbleSize val="0"/>
        </c:dLbls>
        <c:axId val="1414167040"/>
        <c:axId val="1414173024"/>
      </c:scatterChart>
      <c:valAx>
        <c:axId val="1414167040"/>
        <c:scaling>
          <c:orientation val="minMax"/>
          <c:max val="3"/>
          <c:min val="1"/>
        </c:scaling>
        <c:delete val="0"/>
        <c:axPos val="b"/>
        <c:numFmt formatCode="General" sourceLinked="1"/>
        <c:majorTickMark val="out"/>
        <c:minorTickMark val="none"/>
        <c:tickLblPos val="nextTo"/>
        <c:crossAx val="1414173024"/>
        <c:crosses val="autoZero"/>
        <c:crossBetween val="midCat"/>
        <c:majorUnit val="1"/>
      </c:valAx>
      <c:valAx>
        <c:axId val="1414173024"/>
        <c:scaling>
          <c:orientation val="minMax"/>
          <c:min val="500000"/>
        </c:scaling>
        <c:delete val="0"/>
        <c:axPos val="l"/>
        <c:majorGridlines/>
        <c:numFmt formatCode="_(* #,##0_);_(* \(#,##0\);_(* &quot;-&quot;??_);_(@_)" sourceLinked="1"/>
        <c:majorTickMark val="out"/>
        <c:minorTickMark val="none"/>
        <c:tickLblPos val="nextTo"/>
        <c:crossAx val="1414167040"/>
        <c:crosses val="autoZero"/>
        <c:crossBetween val="midCat"/>
      </c:valAx>
    </c:plotArea>
    <c:legend>
      <c:legendPos val="r"/>
      <c:overlay val="0"/>
    </c:legend>
    <c:plotVisOnly val="1"/>
    <c:dispBlanksAs val="gap"/>
    <c:showDLblsOverMax val="0"/>
  </c:chart>
  <c:printSettings>
    <c:headerFooter/>
    <c:pageMargins b="0.78740157499999996" l="0.511811024" r="0.511811024" t="0.78740157499999996" header="0.31496062000000247" footer="0.31496062000000247"/>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pt-BR"/>
              <a:t>Eletromecânica Cataclisma S.A.
Fluxo de Caixa do Projeto</a:t>
            </a:r>
          </a:p>
        </c:rich>
      </c:tx>
      <c:layout>
        <c:manualLayout>
          <c:xMode val="edge"/>
          <c:yMode val="edge"/>
          <c:x val="0.35151549738946947"/>
          <c:y val="2.9288724801515995E-2"/>
        </c:manualLayout>
      </c:layout>
      <c:overlay val="0"/>
      <c:spPr>
        <a:noFill/>
        <a:ln w="25400">
          <a:noFill/>
        </a:ln>
      </c:spPr>
    </c:title>
    <c:autoTitleDeleted val="0"/>
    <c:plotArea>
      <c:layout>
        <c:manualLayout>
          <c:layoutTarget val="inner"/>
          <c:xMode val="edge"/>
          <c:yMode val="edge"/>
          <c:x val="9.9394057047890061E-2"/>
          <c:y val="0.18410060647044824"/>
          <c:w val="0.83394038108473145"/>
          <c:h val="0.60460312806772198"/>
        </c:manualLayout>
      </c:layout>
      <c:barChart>
        <c:barDir val="col"/>
        <c:grouping val="stacked"/>
        <c:varyColors val="0"/>
        <c:ser>
          <c:idx val="2"/>
          <c:order val="1"/>
          <c:tx>
            <c:strRef>
              <c:f>Cataclisma!$B$10</c:f>
              <c:strCache>
                <c:ptCount val="1"/>
                <c:pt idx="0">
                  <c:v>Custos Totais</c:v>
                </c:pt>
              </c:strCache>
            </c:strRef>
          </c:tx>
          <c:spPr>
            <a:solidFill>
              <a:srgbClr val="FFFFCC"/>
            </a:solidFill>
            <a:ln w="12700">
              <a:solidFill>
                <a:srgbClr val="000000"/>
              </a:solidFill>
              <a:prstDash val="solid"/>
            </a:ln>
          </c:spPr>
          <c:invertIfNegative val="0"/>
          <c:cat>
            <c:numRef>
              <c:f>Cataclisma!$C$3:$N$3</c:f>
              <c:numCache>
                <c:formatCode>General</c:formatCode>
                <c:ptCount val="12"/>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Cataclisma!$C$111:$N$111</c:f>
              <c:numCache>
                <c:formatCode>_(* #,##0.00_);_(* \(#,##0.00\);_(* "-"??_);_(@_)</c:formatCode>
                <c:ptCount val="12"/>
                <c:pt idx="0">
                  <c:v>0</c:v>
                </c:pt>
                <c:pt idx="1">
                  <c:v>2.5</c:v>
                </c:pt>
                <c:pt idx="2">
                  <c:v>2.5</c:v>
                </c:pt>
                <c:pt idx="3">
                  <c:v>2.5</c:v>
                </c:pt>
                <c:pt idx="4">
                  <c:v>2.5</c:v>
                </c:pt>
                <c:pt idx="5">
                  <c:v>2.5</c:v>
                </c:pt>
                <c:pt idx="6">
                  <c:v>2.5</c:v>
                </c:pt>
                <c:pt idx="7">
                  <c:v>2.5</c:v>
                </c:pt>
                <c:pt idx="8">
                  <c:v>2.5</c:v>
                </c:pt>
                <c:pt idx="9">
                  <c:v>2.5</c:v>
                </c:pt>
                <c:pt idx="10">
                  <c:v>2.5</c:v>
                </c:pt>
                <c:pt idx="11">
                  <c:v>0</c:v>
                </c:pt>
              </c:numCache>
            </c:numRef>
          </c:val>
        </c:ser>
        <c:ser>
          <c:idx val="3"/>
          <c:order val="2"/>
          <c:tx>
            <c:strRef>
              <c:f>Cataclisma!$B$14</c:f>
              <c:strCache>
                <c:ptCount val="1"/>
                <c:pt idx="0">
                  <c:v>Impostos indiretos</c:v>
                </c:pt>
              </c:strCache>
            </c:strRef>
          </c:tx>
          <c:spPr>
            <a:solidFill>
              <a:srgbClr val="CCFFFF"/>
            </a:solidFill>
            <a:ln w="12700">
              <a:solidFill>
                <a:srgbClr val="000000"/>
              </a:solidFill>
              <a:prstDash val="solid"/>
            </a:ln>
          </c:spPr>
          <c:invertIfNegative val="0"/>
          <c:cat>
            <c:numRef>
              <c:f>Cataclisma!$C$3:$N$3</c:f>
              <c:numCache>
                <c:formatCode>General</c:formatCode>
                <c:ptCount val="12"/>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Cataclisma!$C$112:$N$112</c:f>
              <c:numCache>
                <c:formatCode>_(* #,##0.00_);_(* \(#,##0.00\);_(* "-"??_);_(@_)</c:formatCode>
                <c:ptCount val="12"/>
                <c:pt idx="0">
                  <c:v>0</c:v>
                </c:pt>
                <c:pt idx="1">
                  <c:v>0.42</c:v>
                </c:pt>
                <c:pt idx="2">
                  <c:v>0.42</c:v>
                </c:pt>
                <c:pt idx="3">
                  <c:v>0.42</c:v>
                </c:pt>
                <c:pt idx="4">
                  <c:v>0.42</c:v>
                </c:pt>
                <c:pt idx="5">
                  <c:v>0.42</c:v>
                </c:pt>
                <c:pt idx="6">
                  <c:v>0.42</c:v>
                </c:pt>
                <c:pt idx="7">
                  <c:v>0.42</c:v>
                </c:pt>
                <c:pt idx="8">
                  <c:v>0.42</c:v>
                </c:pt>
                <c:pt idx="9">
                  <c:v>0.42</c:v>
                </c:pt>
                <c:pt idx="10">
                  <c:v>0.42</c:v>
                </c:pt>
                <c:pt idx="11">
                  <c:v>0</c:v>
                </c:pt>
              </c:numCache>
            </c:numRef>
          </c:val>
        </c:ser>
        <c:ser>
          <c:idx val="4"/>
          <c:order val="3"/>
          <c:tx>
            <c:v>IR</c:v>
          </c:tx>
          <c:spPr>
            <a:solidFill>
              <a:srgbClr val="660066"/>
            </a:solidFill>
            <a:ln w="12700">
              <a:solidFill>
                <a:srgbClr val="000000"/>
              </a:solidFill>
              <a:prstDash val="solid"/>
            </a:ln>
          </c:spPr>
          <c:invertIfNegative val="0"/>
          <c:cat>
            <c:numRef>
              <c:f>Cataclisma!$C$3:$N$3</c:f>
              <c:numCache>
                <c:formatCode>General</c:formatCode>
                <c:ptCount val="12"/>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Cataclisma!$C$113:$N$113</c:f>
              <c:numCache>
                <c:formatCode>_(* #,##0.00_);_(* \(#,##0.00\);_(* "-"??_);_(@_)</c:formatCode>
                <c:ptCount val="12"/>
                <c:pt idx="0">
                  <c:v>0</c:v>
                </c:pt>
                <c:pt idx="1">
                  <c:v>0.17400000000000002</c:v>
                </c:pt>
                <c:pt idx="2">
                  <c:v>0.17400000000000002</c:v>
                </c:pt>
                <c:pt idx="3">
                  <c:v>0.17400000000000002</c:v>
                </c:pt>
                <c:pt idx="4">
                  <c:v>0.17400000000000002</c:v>
                </c:pt>
                <c:pt idx="5">
                  <c:v>0.17400000000000002</c:v>
                </c:pt>
                <c:pt idx="6">
                  <c:v>0.17400000000000002</c:v>
                </c:pt>
                <c:pt idx="7">
                  <c:v>0.17400000000000002</c:v>
                </c:pt>
                <c:pt idx="8">
                  <c:v>0.17400000000000002</c:v>
                </c:pt>
                <c:pt idx="9">
                  <c:v>0.17400000000000002</c:v>
                </c:pt>
                <c:pt idx="10">
                  <c:v>0.17400000000000002</c:v>
                </c:pt>
                <c:pt idx="11">
                  <c:v>0.63</c:v>
                </c:pt>
              </c:numCache>
            </c:numRef>
          </c:val>
        </c:ser>
        <c:ser>
          <c:idx val="5"/>
          <c:order val="4"/>
          <c:tx>
            <c:v>Investimento</c:v>
          </c:tx>
          <c:spPr>
            <a:solidFill>
              <a:srgbClr val="FF8080"/>
            </a:solidFill>
            <a:ln w="12700">
              <a:solidFill>
                <a:srgbClr val="000000"/>
              </a:solidFill>
              <a:prstDash val="solid"/>
            </a:ln>
          </c:spPr>
          <c:invertIfNegative val="0"/>
          <c:cat>
            <c:numRef>
              <c:f>Cataclisma!$C$3:$N$3</c:f>
              <c:numCache>
                <c:formatCode>General</c:formatCode>
                <c:ptCount val="12"/>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Cataclisma!$C$110:$N$110</c:f>
              <c:numCache>
                <c:formatCode>_(* #,##0.00_);_(* \(#,##0.00\);_(* "-"??_);_(@_)</c:formatCode>
                <c:ptCount val="12"/>
                <c:pt idx="0">
                  <c:v>8.5250000000000004</c:v>
                </c:pt>
                <c:pt idx="1">
                  <c:v>0</c:v>
                </c:pt>
                <c:pt idx="2">
                  <c:v>0</c:v>
                </c:pt>
                <c:pt idx="3">
                  <c:v>0</c:v>
                </c:pt>
                <c:pt idx="4">
                  <c:v>0</c:v>
                </c:pt>
                <c:pt idx="5">
                  <c:v>0</c:v>
                </c:pt>
                <c:pt idx="6">
                  <c:v>0</c:v>
                </c:pt>
                <c:pt idx="7">
                  <c:v>0</c:v>
                </c:pt>
                <c:pt idx="8">
                  <c:v>0</c:v>
                </c:pt>
                <c:pt idx="9">
                  <c:v>0</c:v>
                </c:pt>
                <c:pt idx="10">
                  <c:v>0</c:v>
                </c:pt>
                <c:pt idx="11">
                  <c:v>3.625</c:v>
                </c:pt>
              </c:numCache>
            </c:numRef>
          </c:val>
        </c:ser>
        <c:ser>
          <c:idx val="0"/>
          <c:order val="5"/>
          <c:tx>
            <c:strRef>
              <c:f>Cataclisma!$B$109</c:f>
              <c:strCache>
                <c:ptCount val="1"/>
                <c:pt idx="0">
                  <c:v>Receitas</c:v>
                </c:pt>
              </c:strCache>
            </c:strRef>
          </c:tx>
          <c:spPr>
            <a:solidFill>
              <a:srgbClr val="9999FF"/>
            </a:solidFill>
            <a:ln w="12700">
              <a:solidFill>
                <a:srgbClr val="000000"/>
              </a:solidFill>
              <a:prstDash val="solid"/>
            </a:ln>
          </c:spPr>
          <c:invertIfNegative val="0"/>
          <c:val>
            <c:numRef>
              <c:f>Cataclisma!$C$109:$N$109</c:f>
              <c:numCache>
                <c:formatCode>_(* #,##0.00_);_(* \(#,##0.00\);_(* "-"??_);_(@_)</c:formatCode>
                <c:ptCount val="12"/>
                <c:pt idx="0">
                  <c:v>0</c:v>
                </c:pt>
                <c:pt idx="1">
                  <c:v>3.5</c:v>
                </c:pt>
                <c:pt idx="2">
                  <c:v>3.5</c:v>
                </c:pt>
                <c:pt idx="3">
                  <c:v>3.5</c:v>
                </c:pt>
                <c:pt idx="4">
                  <c:v>3.5</c:v>
                </c:pt>
                <c:pt idx="5">
                  <c:v>3.5</c:v>
                </c:pt>
                <c:pt idx="6">
                  <c:v>3.5</c:v>
                </c:pt>
                <c:pt idx="7">
                  <c:v>3.5</c:v>
                </c:pt>
                <c:pt idx="8">
                  <c:v>3.5</c:v>
                </c:pt>
                <c:pt idx="9">
                  <c:v>3.5</c:v>
                </c:pt>
                <c:pt idx="10">
                  <c:v>3.5</c:v>
                </c:pt>
                <c:pt idx="11">
                  <c:v>3.625</c:v>
                </c:pt>
              </c:numCache>
            </c:numRef>
          </c:val>
        </c:ser>
        <c:dLbls>
          <c:showLegendKey val="0"/>
          <c:showVal val="0"/>
          <c:showCatName val="0"/>
          <c:showSerName val="0"/>
          <c:showPercent val="0"/>
          <c:showBubbleSize val="0"/>
        </c:dLbls>
        <c:gapWidth val="0"/>
        <c:overlap val="100"/>
        <c:axId val="1278512640"/>
        <c:axId val="1278507200"/>
      </c:barChart>
      <c:lineChart>
        <c:grouping val="standard"/>
        <c:varyColors val="0"/>
        <c:ser>
          <c:idx val="1"/>
          <c:order val="0"/>
          <c:tx>
            <c:strRef>
              <c:f>Cataclisma!$B$19</c:f>
              <c:strCache>
                <c:ptCount val="1"/>
                <c:pt idx="0">
                  <c:v>Fluxo de Caixa</c:v>
                </c:pt>
              </c:strCache>
            </c:strRef>
          </c:tx>
          <c:spPr>
            <a:ln w="38100">
              <a:solidFill>
                <a:srgbClr val="FF0000"/>
              </a:solidFill>
              <a:prstDash val="solid"/>
            </a:ln>
          </c:spPr>
          <c:marker>
            <c:symbol val="circle"/>
            <c:size val="9"/>
            <c:spPr>
              <a:solidFill>
                <a:srgbClr val="FF0000"/>
              </a:solidFill>
              <a:ln>
                <a:solidFill>
                  <a:srgbClr val="FF0000"/>
                </a:solidFill>
                <a:prstDash val="solid"/>
              </a:ln>
            </c:spPr>
          </c:marker>
          <c:cat>
            <c:numRef>
              <c:f>Cataclisma!$C$3:$N$3</c:f>
              <c:numCache>
                <c:formatCode>General</c:formatCode>
                <c:ptCount val="12"/>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Cataclisma!$C$114:$N$114</c:f>
              <c:numCache>
                <c:formatCode>_(* #,##0.00_);_(* \(#,##0.00\);_(* "-"??_);_(@_)</c:formatCode>
                <c:ptCount val="12"/>
                <c:pt idx="0">
                  <c:v>-8.5250000000000004</c:v>
                </c:pt>
                <c:pt idx="1">
                  <c:v>1.1059999999999999</c:v>
                </c:pt>
                <c:pt idx="2">
                  <c:v>1.1059999999999999</c:v>
                </c:pt>
                <c:pt idx="3">
                  <c:v>1.1059999999999999</c:v>
                </c:pt>
                <c:pt idx="4">
                  <c:v>1.1059999999999999</c:v>
                </c:pt>
                <c:pt idx="5">
                  <c:v>1.1059999999999999</c:v>
                </c:pt>
                <c:pt idx="6">
                  <c:v>1.1059999999999999</c:v>
                </c:pt>
                <c:pt idx="7">
                  <c:v>1.1059999999999999</c:v>
                </c:pt>
                <c:pt idx="8">
                  <c:v>1.1059999999999999</c:v>
                </c:pt>
                <c:pt idx="9">
                  <c:v>1.1059999999999999</c:v>
                </c:pt>
                <c:pt idx="10">
                  <c:v>2.5760000000000001</c:v>
                </c:pt>
                <c:pt idx="11">
                  <c:v>0</c:v>
                </c:pt>
              </c:numCache>
            </c:numRef>
          </c:val>
          <c:smooth val="0"/>
        </c:ser>
        <c:dLbls>
          <c:showLegendKey val="0"/>
          <c:showVal val="0"/>
          <c:showCatName val="0"/>
          <c:showSerName val="0"/>
          <c:showPercent val="0"/>
          <c:showBubbleSize val="0"/>
        </c:dLbls>
        <c:marker val="1"/>
        <c:smooth val="0"/>
        <c:axId val="1278512640"/>
        <c:axId val="1278507200"/>
      </c:lineChart>
      <c:catAx>
        <c:axId val="1278512640"/>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pt-BR"/>
          </a:p>
        </c:txPr>
        <c:crossAx val="1278507200"/>
        <c:crosses val="autoZero"/>
        <c:auto val="1"/>
        <c:lblAlgn val="ctr"/>
        <c:lblOffset val="100"/>
        <c:tickLblSkip val="1"/>
        <c:tickMarkSkip val="1"/>
        <c:noMultiLvlLbl val="0"/>
      </c:catAx>
      <c:valAx>
        <c:axId val="1278507200"/>
        <c:scaling>
          <c:orientation val="minMax"/>
        </c:scaling>
        <c:delete val="0"/>
        <c:axPos val="l"/>
        <c:majorGridlines>
          <c:spPr>
            <a:ln w="3175">
              <a:solidFill>
                <a:srgbClr val="000000"/>
              </a:solidFill>
              <a:prstDash val="solid"/>
            </a:ln>
          </c:spPr>
        </c:majorGridlines>
        <c:numFmt formatCode="_(* #,##0_);_(* \(#,##0\);_(* &quot;-&quot;_);_(@_)"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pt-BR"/>
          </a:p>
        </c:txPr>
        <c:crossAx val="1278512640"/>
        <c:crosses val="autoZero"/>
        <c:crossBetween val="between"/>
      </c:valAx>
      <c:spPr>
        <a:solidFill>
          <a:srgbClr val="FFFFFF"/>
        </a:solidFill>
        <a:ln w="12700">
          <a:solidFill>
            <a:srgbClr val="000000"/>
          </a:solidFill>
          <a:prstDash val="solid"/>
        </a:ln>
      </c:spPr>
    </c:plotArea>
    <c:legend>
      <c:legendPos val="b"/>
      <c:layout>
        <c:manualLayout>
          <c:xMode val="edge"/>
          <c:yMode val="edge"/>
          <c:x val="0.12913745723018707"/>
          <c:y val="0.88786944163099968"/>
          <c:w val="0.76969786710060129"/>
          <c:h val="5.0209211400443335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pt-BR"/>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pt-BR"/>
    </a:p>
  </c:txPr>
  <c:printSettings>
    <c:headerFooter alignWithMargins="0"/>
    <c:pageMargins b="0.98425196899999956" l="0.78740157499999996" r="0.78740157499999996" t="0.98425196899999956" header="0.5" footer="0.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1"/>
          <c:order val="0"/>
          <c:tx>
            <c:strRef>
              <c:f>Cataclisma!$P$23</c:f>
              <c:strCache>
                <c:ptCount val="1"/>
                <c:pt idx="0">
                  <c:v>TIR</c:v>
                </c:pt>
              </c:strCache>
            </c:strRef>
          </c:tx>
          <c:spPr>
            <a:ln w="28575">
              <a:noFill/>
            </a:ln>
          </c:spPr>
          <c:xVal>
            <c:numRef>
              <c:f>Cataclisma!$P$24</c:f>
              <c:numCache>
                <c:formatCode>0.00%</c:formatCode>
                <c:ptCount val="1"/>
                <c:pt idx="0">
                  <c:v>6.9775315497251356E-2</c:v>
                </c:pt>
              </c:numCache>
            </c:numRef>
          </c:xVal>
          <c:yVal>
            <c:numRef>
              <c:f>Cataclisma!$Q$24</c:f>
              <c:numCache>
                <c:formatCode>_(* #,##0.00_);_(* \(#,##0.00\);_(* "-"??_);_(@_)</c:formatCode>
                <c:ptCount val="1"/>
                <c:pt idx="0">
                  <c:v>-3.1441516057384433E-13</c:v>
                </c:pt>
              </c:numCache>
            </c:numRef>
          </c:yVal>
          <c:smooth val="0"/>
        </c:ser>
        <c:dLbls>
          <c:showLegendKey val="0"/>
          <c:showVal val="0"/>
          <c:showCatName val="0"/>
          <c:showSerName val="0"/>
          <c:showPercent val="0"/>
          <c:showBubbleSize val="0"/>
        </c:dLbls>
        <c:axId val="1321289344"/>
        <c:axId val="1321290432"/>
      </c:scatterChart>
      <c:scatterChart>
        <c:scatterStyle val="smoothMarker"/>
        <c:varyColors val="0"/>
        <c:ser>
          <c:idx val="0"/>
          <c:order val="1"/>
          <c:tx>
            <c:strRef>
              <c:f>Cataclisma!$Q$12</c:f>
              <c:strCache>
                <c:ptCount val="1"/>
                <c:pt idx="0">
                  <c:v>vpl</c:v>
                </c:pt>
              </c:strCache>
            </c:strRef>
          </c:tx>
          <c:marker>
            <c:symbol val="none"/>
          </c:marker>
          <c:xVal>
            <c:numRef>
              <c:f>Cataclisma!$P$13:$P$21</c:f>
              <c:numCache>
                <c:formatCode>0%</c:formatCode>
                <c:ptCount val="9"/>
                <c:pt idx="0">
                  <c:v>0</c:v>
                </c:pt>
                <c:pt idx="1">
                  <c:v>0.02</c:v>
                </c:pt>
                <c:pt idx="2">
                  <c:v>0.04</c:v>
                </c:pt>
                <c:pt idx="3">
                  <c:v>0.06</c:v>
                </c:pt>
                <c:pt idx="4">
                  <c:v>0.08</c:v>
                </c:pt>
                <c:pt idx="5">
                  <c:v>0.1</c:v>
                </c:pt>
                <c:pt idx="6">
                  <c:v>0.12000000000000001</c:v>
                </c:pt>
                <c:pt idx="7">
                  <c:v>0.14000000000000001</c:v>
                </c:pt>
                <c:pt idx="8">
                  <c:v>0.16</c:v>
                </c:pt>
              </c:numCache>
            </c:numRef>
          </c:xVal>
          <c:yVal>
            <c:numRef>
              <c:f>Cataclisma!$Q$13:$Q$21</c:f>
              <c:numCache>
                <c:formatCode>_(* #,##0.00_);_(* \(#,##0.00\);_(* "-"??_);_(@_)</c:formatCode>
                <c:ptCount val="9"/>
                <c:pt idx="0">
                  <c:v>4.004999999999999</c:v>
                </c:pt>
                <c:pt idx="1">
                  <c:v>2.6156510177203884</c:v>
                </c:pt>
                <c:pt idx="2">
                  <c:v>1.4387300601405801</c:v>
                </c:pt>
                <c:pt idx="3">
                  <c:v>0.43609660092987568</c:v>
                </c:pt>
                <c:pt idx="4">
                  <c:v>-0.42275554528628057</c:v>
                </c:pt>
                <c:pt idx="5">
                  <c:v>-1.1623601456292141</c:v>
                </c:pt>
                <c:pt idx="6">
                  <c:v>-1.8025526727892647</c:v>
                </c:pt>
                <c:pt idx="7">
                  <c:v>-2.3594526952065218</c:v>
                </c:pt>
                <c:pt idx="8">
                  <c:v>-2.8462255117592328</c:v>
                </c:pt>
              </c:numCache>
            </c:numRef>
          </c:yVal>
          <c:smooth val="1"/>
        </c:ser>
        <c:dLbls>
          <c:showLegendKey val="0"/>
          <c:showVal val="0"/>
          <c:showCatName val="0"/>
          <c:showSerName val="0"/>
          <c:showPercent val="0"/>
          <c:showBubbleSize val="0"/>
        </c:dLbls>
        <c:axId val="1321289344"/>
        <c:axId val="1321290432"/>
      </c:scatterChart>
      <c:valAx>
        <c:axId val="1321289344"/>
        <c:scaling>
          <c:orientation val="minMax"/>
        </c:scaling>
        <c:delete val="0"/>
        <c:axPos val="b"/>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pt-BR"/>
          </a:p>
        </c:txPr>
        <c:crossAx val="1321290432"/>
        <c:crosses val="autoZero"/>
        <c:crossBetween val="midCat"/>
      </c:valAx>
      <c:valAx>
        <c:axId val="1321290432"/>
        <c:scaling>
          <c:orientation val="minMax"/>
        </c:scaling>
        <c:delete val="0"/>
        <c:axPos val="l"/>
        <c:majorGridlines/>
        <c:numFmt formatCode="_(* #,##0.00_);_(* \(#,##0.00\);_(* &quot;-&quot;??_);_(@_)" sourceLinked="1"/>
        <c:majorTickMark val="out"/>
        <c:minorTickMark val="none"/>
        <c:tickLblPos val="nextTo"/>
        <c:crossAx val="1321289344"/>
        <c:crosses val="autoZero"/>
        <c:crossBetween val="midCat"/>
      </c:valAx>
    </c:plotArea>
    <c:legend>
      <c:legendPos val="r"/>
      <c:layout/>
      <c:overlay val="0"/>
    </c:legend>
    <c:plotVisOnly val="1"/>
    <c:dispBlanksAs val="gap"/>
    <c:showDLblsOverMax val="0"/>
  </c:chart>
  <c:printSettings>
    <c:headerFooter/>
    <c:pageMargins b="0.78740157499999996" l="0.511811024" r="0.511811024" t="0.78740157499999996" header="0.31496062000000152" footer="0.3149606200000015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a:t>Wireless in Washington Project
 </a:t>
            </a:r>
            <a:r>
              <a:rPr lang="en-US" sz="1200" b="1" i="0" u="none" strike="noStrike" baseline="0"/>
              <a:t>Diagrama Tornado</a:t>
            </a:r>
          </a:p>
          <a:p>
            <a:pPr>
              <a:defRPr sz="1200" b="1" i="0" u="none" strike="noStrike" baseline="0">
                <a:solidFill>
                  <a:srgbClr val="000000"/>
                </a:solidFill>
                <a:latin typeface="Arial"/>
                <a:ea typeface="Arial"/>
                <a:cs typeface="Arial"/>
              </a:defRPr>
            </a:pPr>
            <a:r>
              <a:rPr lang="en-US" sz="1100" b="1" i="0" u="none" strike="noStrike" baseline="0"/>
              <a:t>[Base Valor=$ 3,23 milhões]</a:t>
            </a:r>
            <a:endParaRPr lang="en-US"/>
          </a:p>
        </c:rich>
      </c:tx>
      <c:layout>
        <c:manualLayout>
          <c:xMode val="edge"/>
          <c:yMode val="edge"/>
          <c:x val="0.32471762515953734"/>
          <c:y val="3.2258064516129094E-2"/>
        </c:manualLayout>
      </c:layout>
      <c:overlay val="0"/>
      <c:spPr>
        <a:noFill/>
        <a:ln w="25400">
          <a:noFill/>
        </a:ln>
      </c:spPr>
    </c:title>
    <c:autoTitleDeleted val="0"/>
    <c:plotArea>
      <c:layout>
        <c:manualLayout>
          <c:layoutTarget val="inner"/>
          <c:xMode val="edge"/>
          <c:yMode val="edge"/>
          <c:x val="0.12924081277199645"/>
          <c:y val="0.20099279935735839"/>
          <c:w val="0.80129303918637662"/>
          <c:h val="0.62779232391866169"/>
        </c:manualLayout>
      </c:layout>
      <c:barChart>
        <c:barDir val="bar"/>
        <c:grouping val="clustered"/>
        <c:varyColors val="0"/>
        <c:ser>
          <c:idx val="0"/>
          <c:order val="0"/>
          <c:tx>
            <c:strRef>
              <c:f>WIS_Tornado!$D$3</c:f>
              <c:strCache>
                <c:ptCount val="1"/>
                <c:pt idx="0">
                  <c:v>P90</c:v>
                </c:pt>
              </c:strCache>
            </c:strRef>
          </c:tx>
          <c:spPr>
            <a:gradFill>
              <a:gsLst>
                <a:gs pos="0">
                  <a:srgbClr val="FF0000"/>
                </a:gs>
                <a:gs pos="50000">
                  <a:srgbClr val="FF0000">
                    <a:alpha val="54000"/>
                  </a:srgbClr>
                </a:gs>
                <a:gs pos="100000">
                  <a:srgbClr val="FF0000"/>
                </a:gs>
              </a:gsLst>
              <a:lin ang="5400000" scaled="0"/>
            </a:gradFill>
            <a:ln w="12700">
              <a:noFill/>
              <a:prstDash val="solid"/>
            </a:ln>
          </c:spPr>
          <c:invertIfNegative val="0"/>
          <c:dLbls>
            <c:dLbl>
              <c:idx val="0"/>
              <c:tx>
                <c:strRef>
                  <c:f>WIS_Tornado!$F$4</c:f>
                  <c:strCache>
                    <c:ptCount val="1"/>
                    <c:pt idx="0">
                      <c:v>-20%</c:v>
                    </c:pt>
                  </c:strCache>
                </c:strRef>
              </c:tx>
              <c:showLegendKey val="0"/>
              <c:showVal val="0"/>
              <c:showCatName val="0"/>
              <c:showSerName val="0"/>
              <c:showPercent val="0"/>
              <c:showBubbleSize val="0"/>
              <c:extLst>
                <c:ext xmlns:c15="http://schemas.microsoft.com/office/drawing/2012/chart" uri="{CE6537A1-D6FC-4f65-9D91-7224C49458BB}">
                  <c15:dlblFieldTable>
                    <c15:dlblFTEntry>
                      <c15:txfldGUID>{8744954F-32E7-481F-B151-C33604E77302}</c15:txfldGUID>
                      <c15:f>WIS_Tornado!$F$4</c15:f>
                      <c15:dlblFieldTableCache>
                        <c:ptCount val="1"/>
                        <c:pt idx="0">
                          <c:v>-20%</c:v>
                        </c:pt>
                      </c15:dlblFieldTableCache>
                    </c15:dlblFTEntry>
                  </c15:dlblFieldTable>
                  <c15:showDataLabelsRange val="0"/>
                </c:ext>
              </c:extLst>
            </c:dLbl>
            <c:dLbl>
              <c:idx val="1"/>
              <c:tx>
                <c:strRef>
                  <c:f>WIS_Tornado!$F$5</c:f>
                  <c:strCache>
                    <c:ptCount val="1"/>
                    <c:pt idx="0">
                      <c:v>20%</c:v>
                    </c:pt>
                  </c:strCache>
                </c:strRef>
              </c:tx>
              <c:showLegendKey val="0"/>
              <c:showVal val="0"/>
              <c:showCatName val="0"/>
              <c:showSerName val="0"/>
              <c:showPercent val="0"/>
              <c:showBubbleSize val="0"/>
              <c:extLst>
                <c:ext xmlns:c15="http://schemas.microsoft.com/office/drawing/2012/chart" uri="{CE6537A1-D6FC-4f65-9D91-7224C49458BB}">
                  <c15:dlblFieldTable>
                    <c15:dlblFTEntry>
                      <c15:txfldGUID>{2C19BC3E-427F-4475-85B4-50529FB919BB}</c15:txfldGUID>
                      <c15:f>WIS_Tornado!$F$5</c15:f>
                      <c15:dlblFieldTableCache>
                        <c:ptCount val="1"/>
                        <c:pt idx="0">
                          <c:v>20%</c:v>
                        </c:pt>
                      </c15:dlblFieldTableCache>
                    </c15:dlblFTEntry>
                  </c15:dlblFieldTable>
                  <c15:showDataLabelsRange val="0"/>
                </c:ext>
              </c:extLst>
            </c:dLbl>
            <c:dLbl>
              <c:idx val="2"/>
              <c:tx>
                <c:strRef>
                  <c:f>WIS_Tornado!$F$6</c:f>
                  <c:strCache>
                    <c:ptCount val="1"/>
                    <c:pt idx="0">
                      <c:v>20%</c:v>
                    </c:pt>
                  </c:strCache>
                </c:strRef>
              </c:tx>
              <c:showLegendKey val="0"/>
              <c:showVal val="0"/>
              <c:showCatName val="0"/>
              <c:showSerName val="0"/>
              <c:showPercent val="0"/>
              <c:showBubbleSize val="0"/>
              <c:extLst>
                <c:ext xmlns:c15="http://schemas.microsoft.com/office/drawing/2012/chart" uri="{CE6537A1-D6FC-4f65-9D91-7224C49458BB}">
                  <c15:dlblFieldTable>
                    <c15:dlblFTEntry>
                      <c15:txfldGUID>{D7DADA43-80C1-4DAF-87B5-551D1F409ADC}</c15:txfldGUID>
                      <c15:f>WIS_Tornado!$F$6</c15:f>
                      <c15:dlblFieldTableCache>
                        <c:ptCount val="1"/>
                        <c:pt idx="0">
                          <c:v>20%</c:v>
                        </c:pt>
                      </c15:dlblFieldTableCache>
                    </c15:dlblFTEntry>
                  </c15:dlblFieldTable>
                  <c15:showDataLabelsRange val="0"/>
                </c:ext>
              </c:extLst>
            </c:dLbl>
            <c:dLbl>
              <c:idx val="3"/>
              <c:tx>
                <c:strRef>
                  <c:f>WIS_Tornado!$F$7</c:f>
                  <c:strCache>
                    <c:ptCount val="1"/>
                    <c:pt idx="0">
                      <c:v>20%</c:v>
                    </c:pt>
                  </c:strCache>
                </c:strRef>
              </c:tx>
              <c:showLegendKey val="0"/>
              <c:showVal val="0"/>
              <c:showCatName val="0"/>
              <c:showSerName val="0"/>
              <c:showPercent val="0"/>
              <c:showBubbleSize val="0"/>
              <c:extLst>
                <c:ext xmlns:c15="http://schemas.microsoft.com/office/drawing/2012/chart" uri="{CE6537A1-D6FC-4f65-9D91-7224C49458BB}">
                  <c15:dlblFieldTable>
                    <c15:dlblFTEntry>
                      <c15:txfldGUID>{FF8E8DAE-2C71-41F0-BACF-CD8BA72CF1B9}</c15:txfldGUID>
                      <c15:f>WIS_Tornado!$F$7</c15:f>
                      <c15:dlblFieldTableCache>
                        <c:ptCount val="1"/>
                        <c:pt idx="0">
                          <c:v>20%</c:v>
                        </c:pt>
                      </c15:dlblFieldTableCache>
                    </c15:dlblFTEntry>
                  </c15:dlblFieldTable>
                  <c15:showDataLabelsRange val="0"/>
                </c:ext>
              </c:extLst>
            </c:dLbl>
            <c:dLbl>
              <c:idx val="4"/>
              <c:tx>
                <c:strRef>
                  <c:f>WIS_Tornado!$F$8</c:f>
                  <c:strCache>
                    <c:ptCount val="1"/>
                  </c:strCache>
                </c:strRef>
              </c:tx>
              <c:showLegendKey val="0"/>
              <c:showVal val="0"/>
              <c:showCatName val="0"/>
              <c:showSerName val="0"/>
              <c:showPercent val="0"/>
              <c:showBubbleSize val="0"/>
              <c:extLst>
                <c:ext xmlns:c15="http://schemas.microsoft.com/office/drawing/2012/chart" uri="{CE6537A1-D6FC-4f65-9D91-7224C49458BB}">
                  <c15:dlblFieldTable>
                    <c15:dlblFTEntry>
                      <c15:txfldGUID>{39BE114F-0B25-49F0-99AB-432A67FD17F1}</c15:txfldGUID>
                      <c15:f>WIS_Tornado!$F$8</c15:f>
                      <c15:dlblFieldTableCache>
                        <c:ptCount val="1"/>
                      </c15:dlblFieldTableCache>
                    </c15:dlblFTEntry>
                  </c15:dlblFieldTable>
                  <c15:showDataLabelsRange val="0"/>
                </c:ext>
              </c:extLst>
            </c:dLbl>
            <c:spPr>
              <a:noFill/>
              <a:ln w="25400">
                <a:noFill/>
              </a:ln>
            </c:spPr>
            <c:txPr>
              <a:bodyPr/>
              <a:lstStyle/>
              <a:p>
                <a:pPr>
                  <a:defRPr sz="1000" b="0" i="0" u="none" strike="noStrike" baseline="0">
                    <a:solidFill>
                      <a:srgbClr val="000000"/>
                    </a:solidFill>
                    <a:latin typeface="Arial"/>
                    <a:ea typeface="Arial"/>
                    <a:cs typeface="Arial"/>
                  </a:defRPr>
                </a:pPr>
                <a:endParaRPr lang="pt-BR"/>
              </a:p>
            </c:txPr>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cat>
            <c:strRef>
              <c:f>WIS_Tornado!$C$4:$C$7</c:f>
              <c:strCache>
                <c:ptCount val="4"/>
                <c:pt idx="0">
                  <c:v>Receitas</c:v>
                </c:pt>
                <c:pt idx="1">
                  <c:v>Investimentos</c:v>
                </c:pt>
                <c:pt idx="2">
                  <c:v>Taxa de desconto</c:v>
                </c:pt>
                <c:pt idx="3">
                  <c:v>Custos</c:v>
                </c:pt>
              </c:strCache>
            </c:strRef>
          </c:cat>
          <c:val>
            <c:numRef>
              <c:f>WIS_Tornado!$D$4:$D$7</c:f>
              <c:numCache>
                <c:formatCode>General</c:formatCode>
                <c:ptCount val="4"/>
                <c:pt idx="0">
                  <c:v>0.73</c:v>
                </c:pt>
                <c:pt idx="1">
                  <c:v>1.23</c:v>
                </c:pt>
                <c:pt idx="2">
                  <c:v>1.49</c:v>
                </c:pt>
                <c:pt idx="3">
                  <c:v>2.4</c:v>
                </c:pt>
              </c:numCache>
            </c:numRef>
          </c:val>
        </c:ser>
        <c:ser>
          <c:idx val="1"/>
          <c:order val="1"/>
          <c:tx>
            <c:strRef>
              <c:f>WIS_Tornado!$E$3</c:f>
              <c:strCache>
                <c:ptCount val="1"/>
                <c:pt idx="0">
                  <c:v>P10</c:v>
                </c:pt>
              </c:strCache>
            </c:strRef>
          </c:tx>
          <c:spPr>
            <a:gradFill rotWithShape="0">
              <a:gsLst>
                <a:gs pos="0">
                  <a:srgbClr val="4F81BD"/>
                </a:gs>
                <a:gs pos="39999">
                  <a:srgbClr val="85C2FF"/>
                </a:gs>
                <a:gs pos="70000">
                  <a:srgbClr val="C4D6EB"/>
                </a:gs>
                <a:gs pos="100000">
                  <a:srgbClr val="FFEBFA"/>
                </a:gs>
              </a:gsLst>
              <a:lin ang="18900000" scaled="1"/>
            </a:gradFill>
            <a:ln w="25400">
              <a:noFill/>
            </a:ln>
          </c:spPr>
          <c:invertIfNegative val="0"/>
          <c:dLbls>
            <c:dLbl>
              <c:idx val="0"/>
              <c:tx>
                <c:strRef>
                  <c:f>WIS_Tornado!$G$4</c:f>
                  <c:strCache>
                    <c:ptCount val="1"/>
                    <c:pt idx="0">
                      <c:v>20%</c:v>
                    </c:pt>
                  </c:strCache>
                </c:strRef>
              </c:tx>
              <c:showLegendKey val="0"/>
              <c:showVal val="0"/>
              <c:showCatName val="0"/>
              <c:showSerName val="0"/>
              <c:showPercent val="0"/>
              <c:showBubbleSize val="0"/>
              <c:extLst>
                <c:ext xmlns:c15="http://schemas.microsoft.com/office/drawing/2012/chart" uri="{CE6537A1-D6FC-4f65-9D91-7224C49458BB}">
                  <c15:dlblFieldTable>
                    <c15:dlblFTEntry>
                      <c15:txfldGUID>{2470265F-F40D-4679-B513-9FAE1076700A}</c15:txfldGUID>
                      <c15:f>WIS_Tornado!$G$4</c15:f>
                      <c15:dlblFieldTableCache>
                        <c:ptCount val="1"/>
                        <c:pt idx="0">
                          <c:v>20%</c:v>
                        </c:pt>
                      </c15:dlblFieldTableCache>
                    </c15:dlblFTEntry>
                  </c15:dlblFieldTable>
                  <c15:showDataLabelsRange val="0"/>
                </c:ext>
              </c:extLst>
            </c:dLbl>
            <c:dLbl>
              <c:idx val="1"/>
              <c:tx>
                <c:strRef>
                  <c:f>WIS_Tornado!$G$5</c:f>
                  <c:strCache>
                    <c:ptCount val="1"/>
                    <c:pt idx="0">
                      <c:v>-20%</c:v>
                    </c:pt>
                  </c:strCache>
                </c:strRef>
              </c:tx>
              <c:showLegendKey val="0"/>
              <c:showVal val="0"/>
              <c:showCatName val="0"/>
              <c:showSerName val="0"/>
              <c:showPercent val="0"/>
              <c:showBubbleSize val="0"/>
              <c:extLst>
                <c:ext xmlns:c15="http://schemas.microsoft.com/office/drawing/2012/chart" uri="{CE6537A1-D6FC-4f65-9D91-7224C49458BB}">
                  <c15:dlblFieldTable>
                    <c15:dlblFTEntry>
                      <c15:txfldGUID>{0102DC7D-25B2-41FC-828F-992C6331DB72}</c15:txfldGUID>
                      <c15:f>WIS_Tornado!$G$5</c15:f>
                      <c15:dlblFieldTableCache>
                        <c:ptCount val="1"/>
                        <c:pt idx="0">
                          <c:v>-20%</c:v>
                        </c:pt>
                      </c15:dlblFieldTableCache>
                    </c15:dlblFTEntry>
                  </c15:dlblFieldTable>
                  <c15:showDataLabelsRange val="0"/>
                </c:ext>
              </c:extLst>
            </c:dLbl>
            <c:dLbl>
              <c:idx val="2"/>
              <c:tx>
                <c:strRef>
                  <c:f>WIS_Tornado!$G$6</c:f>
                  <c:strCache>
                    <c:ptCount val="1"/>
                    <c:pt idx="0">
                      <c:v>-20%</c:v>
                    </c:pt>
                  </c:strCache>
                </c:strRef>
              </c:tx>
              <c:showLegendKey val="0"/>
              <c:showVal val="0"/>
              <c:showCatName val="0"/>
              <c:showSerName val="0"/>
              <c:showPercent val="0"/>
              <c:showBubbleSize val="0"/>
              <c:extLst>
                <c:ext xmlns:c15="http://schemas.microsoft.com/office/drawing/2012/chart" uri="{CE6537A1-D6FC-4f65-9D91-7224C49458BB}">
                  <c15:dlblFieldTable>
                    <c15:dlblFTEntry>
                      <c15:txfldGUID>{D17AED22-B5B8-4A16-90DB-FD9D5B4A37B5}</c15:txfldGUID>
                      <c15:f>WIS_Tornado!$G$6</c15:f>
                      <c15:dlblFieldTableCache>
                        <c:ptCount val="1"/>
                        <c:pt idx="0">
                          <c:v>-20%</c:v>
                        </c:pt>
                      </c15:dlblFieldTableCache>
                    </c15:dlblFTEntry>
                  </c15:dlblFieldTable>
                  <c15:showDataLabelsRange val="0"/>
                </c:ext>
              </c:extLst>
            </c:dLbl>
            <c:dLbl>
              <c:idx val="3"/>
              <c:tx>
                <c:strRef>
                  <c:f>WIS_Tornado!$G$7</c:f>
                  <c:strCache>
                    <c:ptCount val="1"/>
                    <c:pt idx="0">
                      <c:v>-20%</c:v>
                    </c:pt>
                  </c:strCache>
                </c:strRef>
              </c:tx>
              <c:showLegendKey val="0"/>
              <c:showVal val="0"/>
              <c:showCatName val="0"/>
              <c:showSerName val="0"/>
              <c:showPercent val="0"/>
              <c:showBubbleSize val="0"/>
              <c:extLst>
                <c:ext xmlns:c15="http://schemas.microsoft.com/office/drawing/2012/chart" uri="{CE6537A1-D6FC-4f65-9D91-7224C49458BB}">
                  <c15:dlblFieldTable>
                    <c15:dlblFTEntry>
                      <c15:txfldGUID>{689F289A-6C56-4AB4-834A-A3ADCF927BB5}</c15:txfldGUID>
                      <c15:f>WIS_Tornado!$G$7</c15:f>
                      <c15:dlblFieldTableCache>
                        <c:ptCount val="1"/>
                        <c:pt idx="0">
                          <c:v>-20%</c:v>
                        </c:pt>
                      </c15:dlblFieldTableCache>
                    </c15:dlblFTEntry>
                  </c15:dlblFieldTable>
                  <c15:showDataLabelsRange val="0"/>
                </c:ext>
              </c:extLst>
            </c:dLbl>
            <c:dLbl>
              <c:idx val="4"/>
              <c:tx>
                <c:strRef>
                  <c:f>WIS_Tornado!$G$8</c:f>
                  <c:strCache>
                    <c:ptCount val="1"/>
                  </c:strCache>
                </c:strRef>
              </c:tx>
              <c:showLegendKey val="0"/>
              <c:showVal val="0"/>
              <c:showCatName val="0"/>
              <c:showSerName val="0"/>
              <c:showPercent val="0"/>
              <c:showBubbleSize val="0"/>
              <c:extLst>
                <c:ext xmlns:c15="http://schemas.microsoft.com/office/drawing/2012/chart" uri="{CE6537A1-D6FC-4f65-9D91-7224C49458BB}">
                  <c15:dlblFieldTable>
                    <c15:dlblFTEntry>
                      <c15:txfldGUID>{284637DF-DE98-444F-84F7-F15FC2EFE827}</c15:txfldGUID>
                      <c15:f>WIS_Tornado!$G$8</c15:f>
                      <c15:dlblFieldTableCache>
                        <c:ptCount val="1"/>
                      </c15:dlblFieldTableCache>
                    </c15:dlblFTEntry>
                  </c15:dlblFieldTable>
                  <c15:showDataLabelsRange val="0"/>
                </c:ext>
              </c:extLst>
            </c:dLbl>
            <c:spPr>
              <a:noFill/>
              <a:ln w="25400">
                <a:noFill/>
              </a:ln>
            </c:spPr>
            <c:txPr>
              <a:bodyPr/>
              <a:lstStyle/>
              <a:p>
                <a:pPr>
                  <a:defRPr sz="1000" b="0" i="0" u="none" strike="noStrike" baseline="0">
                    <a:solidFill>
                      <a:srgbClr val="000000"/>
                    </a:solidFill>
                    <a:latin typeface="Arial"/>
                    <a:ea typeface="Arial"/>
                    <a:cs typeface="Arial"/>
                  </a:defRPr>
                </a:pPr>
                <a:endParaRPr lang="pt-BR"/>
              </a:p>
            </c:txPr>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cat>
            <c:strRef>
              <c:f>WIS_Tornado!$C$4:$C$7</c:f>
              <c:strCache>
                <c:ptCount val="4"/>
                <c:pt idx="0">
                  <c:v>Receitas</c:v>
                </c:pt>
                <c:pt idx="1">
                  <c:v>Investimentos</c:v>
                </c:pt>
                <c:pt idx="2">
                  <c:v>Taxa de desconto</c:v>
                </c:pt>
                <c:pt idx="3">
                  <c:v>Custos</c:v>
                </c:pt>
              </c:strCache>
            </c:strRef>
          </c:cat>
          <c:val>
            <c:numRef>
              <c:f>WIS_Tornado!$E$4:$E$7</c:f>
              <c:numCache>
                <c:formatCode>General</c:formatCode>
                <c:ptCount val="4"/>
                <c:pt idx="0">
                  <c:v>5.73</c:v>
                </c:pt>
                <c:pt idx="1">
                  <c:v>5.23</c:v>
                </c:pt>
                <c:pt idx="2">
                  <c:v>5.37</c:v>
                </c:pt>
                <c:pt idx="3">
                  <c:v>3.6</c:v>
                </c:pt>
              </c:numCache>
            </c:numRef>
          </c:val>
        </c:ser>
        <c:dLbls>
          <c:showLegendKey val="0"/>
          <c:showVal val="0"/>
          <c:showCatName val="1"/>
          <c:showSerName val="0"/>
          <c:showPercent val="0"/>
          <c:showBubbleSize val="0"/>
        </c:dLbls>
        <c:gapWidth val="150"/>
        <c:overlap val="100"/>
        <c:axId val="1321289888"/>
        <c:axId val="1321284448"/>
      </c:barChart>
      <c:catAx>
        <c:axId val="1321289888"/>
        <c:scaling>
          <c:orientation val="minMax"/>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pt-BR"/>
          </a:p>
        </c:txPr>
        <c:crossAx val="1321284448"/>
        <c:crossesAt val="3.23"/>
        <c:auto val="1"/>
        <c:lblAlgn val="ctr"/>
        <c:lblOffset val="100"/>
        <c:tickLblSkip val="1"/>
        <c:tickMarkSkip val="1"/>
        <c:noMultiLvlLbl val="0"/>
      </c:catAx>
      <c:valAx>
        <c:axId val="1321284448"/>
        <c:scaling>
          <c:orientation val="minMax"/>
        </c:scaling>
        <c:delete val="0"/>
        <c:axPos val="b"/>
        <c:majorGridlines>
          <c:spPr>
            <a:ln w="3175">
              <a:solidFill>
                <a:srgbClr val="D9D9D9"/>
              </a:solidFill>
              <a:prstDash val="solid"/>
            </a:ln>
          </c:spPr>
        </c:majorGridlines>
        <c:title>
          <c:tx>
            <c:rich>
              <a:bodyPr/>
              <a:lstStyle/>
              <a:p>
                <a:pPr algn="l">
                  <a:defRPr sz="1000" b="1" i="0" u="none" strike="noStrike" baseline="0">
                    <a:solidFill>
                      <a:srgbClr val="000000"/>
                    </a:solidFill>
                    <a:latin typeface="Arial"/>
                    <a:ea typeface="Arial"/>
                    <a:cs typeface="Arial"/>
                  </a:defRPr>
                </a:pPr>
                <a:r>
                  <a:rPr lang="en-US"/>
                  <a:t>   Impacto no Valor do Projeto [US$ milhões]</a:t>
                </a:r>
              </a:p>
            </c:rich>
          </c:tx>
          <c:layout>
            <c:manualLayout>
              <c:xMode val="edge"/>
              <c:yMode val="edge"/>
              <c:x val="0.27140583194467505"/>
              <c:y val="0.9023997186455929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pt-BR"/>
          </a:p>
        </c:txPr>
        <c:crossAx val="1321289888"/>
        <c:crosses val="autoZero"/>
        <c:crossBetween val="between"/>
      </c:valAx>
      <c:spPr>
        <a:noFill/>
        <a:ln w="12700">
          <a:solidFill>
            <a:schemeClr val="bg1">
              <a:lumMod val="75000"/>
            </a:schemeClr>
          </a:solidFill>
          <a:prstDash val="solid"/>
        </a:ln>
      </c:spPr>
    </c:plotArea>
    <c:legend>
      <c:legendPos val="r"/>
      <c:layout>
        <c:manualLayout>
          <c:xMode val="edge"/>
          <c:yMode val="edge"/>
          <c:x val="0.8739909853756167"/>
          <c:y val="0.35897514051438362"/>
          <c:w val="6.9466882067851413E-2"/>
          <c:h val="0.10669975186104239"/>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pt-BR"/>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pt-BR"/>
    </a:p>
  </c:txPr>
  <c:printSettings>
    <c:headerFooter alignWithMargins="0"/>
    <c:pageMargins b="0.98425196899999956" l="0.78740157499999996" r="0.78740157499999996" t="0.98425196899999956"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US" sz="1200"/>
              <a:t>Distribuição do VPL do Projeto</a:t>
            </a:r>
          </a:p>
        </c:rich>
      </c:tx>
      <c:overlay val="0"/>
    </c:title>
    <c:autoTitleDeleted val="0"/>
    <c:plotArea>
      <c:layout/>
      <c:scatterChart>
        <c:scatterStyle val="lineMarker"/>
        <c:varyColors val="0"/>
        <c:ser>
          <c:idx val="0"/>
          <c:order val="0"/>
          <c:tx>
            <c:strRef>
              <c:f>WIS_VPL!$B$15</c:f>
              <c:strCache>
                <c:ptCount val="1"/>
                <c:pt idx="0">
                  <c:v>Simulações</c:v>
                </c:pt>
              </c:strCache>
            </c:strRef>
          </c:tx>
          <c:spPr>
            <a:ln w="28575">
              <a:noFill/>
            </a:ln>
          </c:spPr>
          <c:marker>
            <c:spPr>
              <a:ln w="3175"/>
            </c:spPr>
          </c:marker>
          <c:xVal>
            <c:numRef>
              <c:f>WIS_VPL!$X$17:$X$1017</c:f>
              <c:numCache>
                <c:formatCode>#,##0.00</c:formatCode>
                <c:ptCount val="1001"/>
                <c:pt idx="0">
                  <c:v>3.2267520000000012</c:v>
                </c:pt>
                <c:pt idx="1">
                  <c:v>0.46796763970963617</c:v>
                </c:pt>
                <c:pt idx="2">
                  <c:v>-0.23462786954916837</c:v>
                </c:pt>
                <c:pt idx="3">
                  <c:v>4.5022459543460052</c:v>
                </c:pt>
                <c:pt idx="4">
                  <c:v>1.3361968638357915</c:v>
                </c:pt>
                <c:pt idx="5">
                  <c:v>-0.68272495619449991</c:v>
                </c:pt>
                <c:pt idx="6">
                  <c:v>5.041662048246355</c:v>
                </c:pt>
                <c:pt idx="7">
                  <c:v>4.6566902157042911</c:v>
                </c:pt>
                <c:pt idx="8">
                  <c:v>6.1951251361256361</c:v>
                </c:pt>
                <c:pt idx="9">
                  <c:v>1.5495347667458095</c:v>
                </c:pt>
                <c:pt idx="10">
                  <c:v>5.7790832719148231</c:v>
                </c:pt>
                <c:pt idx="11">
                  <c:v>3.1832116621870572</c:v>
                </c:pt>
                <c:pt idx="12">
                  <c:v>3.4341213271034228</c:v>
                </c:pt>
                <c:pt idx="13">
                  <c:v>-3.1454924821667429</c:v>
                </c:pt>
                <c:pt idx="14">
                  <c:v>2.4235943676932195</c:v>
                </c:pt>
                <c:pt idx="15">
                  <c:v>2.2459151003563669</c:v>
                </c:pt>
                <c:pt idx="16">
                  <c:v>-1.6664832508159684</c:v>
                </c:pt>
                <c:pt idx="17">
                  <c:v>1.9688018533411853</c:v>
                </c:pt>
                <c:pt idx="18">
                  <c:v>-2.7572158738755634</c:v>
                </c:pt>
                <c:pt idx="19">
                  <c:v>2.1314494050494641</c:v>
                </c:pt>
                <c:pt idx="20">
                  <c:v>2.0283723930323738</c:v>
                </c:pt>
                <c:pt idx="21">
                  <c:v>2.5928288791872003</c:v>
                </c:pt>
                <c:pt idx="22">
                  <c:v>3.7035192833095465</c:v>
                </c:pt>
                <c:pt idx="23">
                  <c:v>3.2825802749770929</c:v>
                </c:pt>
                <c:pt idx="24">
                  <c:v>8.057573309180782</c:v>
                </c:pt>
                <c:pt idx="25">
                  <c:v>2.4949288260799243</c:v>
                </c:pt>
                <c:pt idx="26">
                  <c:v>2.7866892893232649</c:v>
                </c:pt>
                <c:pt idx="27">
                  <c:v>6.5182433947448928</c:v>
                </c:pt>
                <c:pt idx="28">
                  <c:v>2.6926224625297763</c:v>
                </c:pt>
                <c:pt idx="29">
                  <c:v>3.6758999890973598</c:v>
                </c:pt>
                <c:pt idx="30">
                  <c:v>-2.3777283449858171</c:v>
                </c:pt>
                <c:pt idx="31">
                  <c:v>-1.3559814255512421</c:v>
                </c:pt>
                <c:pt idx="32">
                  <c:v>2.3801413478656048</c:v>
                </c:pt>
                <c:pt idx="33">
                  <c:v>8.2222364365546134</c:v>
                </c:pt>
                <c:pt idx="34">
                  <c:v>3.1689392889245482</c:v>
                </c:pt>
                <c:pt idx="35">
                  <c:v>-0.47012723132005263</c:v>
                </c:pt>
                <c:pt idx="36">
                  <c:v>9.4333524515420883</c:v>
                </c:pt>
                <c:pt idx="37">
                  <c:v>5.4520940967599216</c:v>
                </c:pt>
                <c:pt idx="38">
                  <c:v>2.6669211528648198</c:v>
                </c:pt>
                <c:pt idx="39">
                  <c:v>4.0899507460564486</c:v>
                </c:pt>
                <c:pt idx="40">
                  <c:v>2.5422489791015508</c:v>
                </c:pt>
                <c:pt idx="41">
                  <c:v>5.4826479327940412</c:v>
                </c:pt>
                <c:pt idx="42">
                  <c:v>2.9156488120065376</c:v>
                </c:pt>
                <c:pt idx="43">
                  <c:v>0.18619096579618244</c:v>
                </c:pt>
                <c:pt idx="44">
                  <c:v>-2.4798792690585785</c:v>
                </c:pt>
                <c:pt idx="45">
                  <c:v>5.1290031587777243</c:v>
                </c:pt>
                <c:pt idx="46">
                  <c:v>2.8593368287182734</c:v>
                </c:pt>
                <c:pt idx="47">
                  <c:v>1.7281494812045359</c:v>
                </c:pt>
                <c:pt idx="48">
                  <c:v>6.0259454731338025</c:v>
                </c:pt>
                <c:pt idx="49">
                  <c:v>7.499572069884838</c:v>
                </c:pt>
                <c:pt idx="50">
                  <c:v>4.3194104346877484</c:v>
                </c:pt>
                <c:pt idx="51">
                  <c:v>1.8288519292087759</c:v>
                </c:pt>
                <c:pt idx="52">
                  <c:v>-1.7109985380791777</c:v>
                </c:pt>
                <c:pt idx="53">
                  <c:v>0.20462833899049215</c:v>
                </c:pt>
                <c:pt idx="54">
                  <c:v>8.175130174059575E-3</c:v>
                </c:pt>
                <c:pt idx="55">
                  <c:v>2.3114306150568549</c:v>
                </c:pt>
                <c:pt idx="56">
                  <c:v>0.44782101710361033</c:v>
                </c:pt>
                <c:pt idx="57">
                  <c:v>1.9114921879269708</c:v>
                </c:pt>
                <c:pt idx="58">
                  <c:v>1.4550133892850745</c:v>
                </c:pt>
                <c:pt idx="59">
                  <c:v>7.2995542387934478</c:v>
                </c:pt>
                <c:pt idx="60">
                  <c:v>7.6882133221897959</c:v>
                </c:pt>
                <c:pt idx="61">
                  <c:v>2.9016327709947554</c:v>
                </c:pt>
                <c:pt idx="62">
                  <c:v>3.1891411205584088</c:v>
                </c:pt>
                <c:pt idx="63">
                  <c:v>5.2573430911857546</c:v>
                </c:pt>
                <c:pt idx="64">
                  <c:v>-4.8557587480331605</c:v>
                </c:pt>
                <c:pt idx="65">
                  <c:v>2.2265444867516315</c:v>
                </c:pt>
                <c:pt idx="66">
                  <c:v>0.43018125839163801</c:v>
                </c:pt>
                <c:pt idx="67">
                  <c:v>4.6826448788353581</c:v>
                </c:pt>
                <c:pt idx="68">
                  <c:v>3.9072087190121838</c:v>
                </c:pt>
                <c:pt idx="69">
                  <c:v>5.2718136616219589</c:v>
                </c:pt>
                <c:pt idx="70">
                  <c:v>2.5377507041797767</c:v>
                </c:pt>
                <c:pt idx="71">
                  <c:v>1.5577468960314693</c:v>
                </c:pt>
                <c:pt idx="72">
                  <c:v>5.0520509324127723</c:v>
                </c:pt>
                <c:pt idx="73">
                  <c:v>5.2048282895594813</c:v>
                </c:pt>
                <c:pt idx="74">
                  <c:v>-1.4353852697429925</c:v>
                </c:pt>
                <c:pt idx="75">
                  <c:v>-1.3987256035294635</c:v>
                </c:pt>
                <c:pt idx="76">
                  <c:v>5.3822623175776645</c:v>
                </c:pt>
                <c:pt idx="77">
                  <c:v>-0.60081867764295538</c:v>
                </c:pt>
                <c:pt idx="78">
                  <c:v>4.0792639221000631</c:v>
                </c:pt>
                <c:pt idx="79">
                  <c:v>4.3268360177644674</c:v>
                </c:pt>
                <c:pt idx="80">
                  <c:v>5.186107597047771</c:v>
                </c:pt>
                <c:pt idx="81">
                  <c:v>3.8968684816735077</c:v>
                </c:pt>
                <c:pt idx="82">
                  <c:v>4.6993168976244313</c:v>
                </c:pt>
                <c:pt idx="83">
                  <c:v>4.4125717183115967</c:v>
                </c:pt>
                <c:pt idx="84">
                  <c:v>1.990228702073976</c:v>
                </c:pt>
                <c:pt idx="85">
                  <c:v>10.460517905211532</c:v>
                </c:pt>
                <c:pt idx="86">
                  <c:v>1.6157169952951769</c:v>
                </c:pt>
                <c:pt idx="87">
                  <c:v>5.9851554653432721</c:v>
                </c:pt>
                <c:pt idx="88">
                  <c:v>1.7329197585505547</c:v>
                </c:pt>
                <c:pt idx="89">
                  <c:v>3.3084877155862706</c:v>
                </c:pt>
                <c:pt idx="90">
                  <c:v>5.8443888202533039</c:v>
                </c:pt>
                <c:pt idx="91">
                  <c:v>0.92521807111832643</c:v>
                </c:pt>
                <c:pt idx="92">
                  <c:v>0.40241783885965354</c:v>
                </c:pt>
                <c:pt idx="93">
                  <c:v>5.4895864120732849</c:v>
                </c:pt>
                <c:pt idx="94">
                  <c:v>3.7724379869578719</c:v>
                </c:pt>
                <c:pt idx="95">
                  <c:v>-2.215761833024362</c:v>
                </c:pt>
                <c:pt idx="96">
                  <c:v>9.4503737441388793</c:v>
                </c:pt>
                <c:pt idx="97">
                  <c:v>4.0885075259930233</c:v>
                </c:pt>
                <c:pt idx="98">
                  <c:v>2.3444844935899418</c:v>
                </c:pt>
                <c:pt idx="99">
                  <c:v>4.9757047385035751</c:v>
                </c:pt>
                <c:pt idx="100">
                  <c:v>4.1506408532875163</c:v>
                </c:pt>
                <c:pt idx="101">
                  <c:v>3.5581092894016138</c:v>
                </c:pt>
                <c:pt idx="102">
                  <c:v>1.1746678842443643</c:v>
                </c:pt>
                <c:pt idx="103">
                  <c:v>0.98103972041453957</c:v>
                </c:pt>
                <c:pt idx="104">
                  <c:v>2.3535194409794222</c:v>
                </c:pt>
                <c:pt idx="105">
                  <c:v>2.2886634587658889</c:v>
                </c:pt>
                <c:pt idx="106">
                  <c:v>9.5117890460970536</c:v>
                </c:pt>
                <c:pt idx="107">
                  <c:v>5.58055369093052</c:v>
                </c:pt>
                <c:pt idx="108">
                  <c:v>8.4085593273470565</c:v>
                </c:pt>
                <c:pt idx="109">
                  <c:v>3.415969864299317</c:v>
                </c:pt>
                <c:pt idx="110">
                  <c:v>4.5881792923811275</c:v>
                </c:pt>
                <c:pt idx="111">
                  <c:v>3.8583596470670241</c:v>
                </c:pt>
                <c:pt idx="112">
                  <c:v>4.362235121357136</c:v>
                </c:pt>
                <c:pt idx="113">
                  <c:v>6.0674176539733331</c:v>
                </c:pt>
                <c:pt idx="114">
                  <c:v>9.1864027593334754</c:v>
                </c:pt>
                <c:pt idx="115">
                  <c:v>4.2844683889879995</c:v>
                </c:pt>
                <c:pt idx="116">
                  <c:v>4.215954401600106</c:v>
                </c:pt>
                <c:pt idx="117">
                  <c:v>1.4702430796030193</c:v>
                </c:pt>
                <c:pt idx="118">
                  <c:v>1.9796051662691809</c:v>
                </c:pt>
                <c:pt idx="119">
                  <c:v>5.5802894230654232</c:v>
                </c:pt>
                <c:pt idx="120">
                  <c:v>0.92172431228074991</c:v>
                </c:pt>
                <c:pt idx="121">
                  <c:v>2.4865885722620042</c:v>
                </c:pt>
                <c:pt idx="122">
                  <c:v>5.815420282847251</c:v>
                </c:pt>
                <c:pt idx="123">
                  <c:v>6.5965259615912153</c:v>
                </c:pt>
                <c:pt idx="124">
                  <c:v>5.7124664061908366</c:v>
                </c:pt>
                <c:pt idx="125">
                  <c:v>-0.52953335800959067</c:v>
                </c:pt>
                <c:pt idx="126">
                  <c:v>1.1828561964142246</c:v>
                </c:pt>
                <c:pt idx="127">
                  <c:v>2.6130993410438048</c:v>
                </c:pt>
                <c:pt idx="128">
                  <c:v>3.4347372815291237</c:v>
                </c:pt>
                <c:pt idx="129">
                  <c:v>4.0112086607457655</c:v>
                </c:pt>
                <c:pt idx="130">
                  <c:v>3.2355010095294343</c:v>
                </c:pt>
                <c:pt idx="131">
                  <c:v>6.188232297020452</c:v>
                </c:pt>
                <c:pt idx="132">
                  <c:v>5.1141819357361697</c:v>
                </c:pt>
                <c:pt idx="133">
                  <c:v>3.9603597433105371</c:v>
                </c:pt>
                <c:pt idx="134">
                  <c:v>-0.58362551658582085</c:v>
                </c:pt>
                <c:pt idx="135">
                  <c:v>-0.77548270697425181</c:v>
                </c:pt>
                <c:pt idx="136">
                  <c:v>7.4873166768073531</c:v>
                </c:pt>
                <c:pt idx="137">
                  <c:v>4.8741608616755823</c:v>
                </c:pt>
                <c:pt idx="138">
                  <c:v>2.4245097872015293</c:v>
                </c:pt>
                <c:pt idx="139">
                  <c:v>2.164522288621674</c:v>
                </c:pt>
                <c:pt idx="140">
                  <c:v>3.1122504136012736</c:v>
                </c:pt>
                <c:pt idx="141">
                  <c:v>2.5036470999447662</c:v>
                </c:pt>
                <c:pt idx="142">
                  <c:v>1.8807014032216962</c:v>
                </c:pt>
                <c:pt idx="143">
                  <c:v>-3.1895444012675966E-2</c:v>
                </c:pt>
                <c:pt idx="144">
                  <c:v>7.7046194084251347</c:v>
                </c:pt>
                <c:pt idx="145">
                  <c:v>4.391001644024314</c:v>
                </c:pt>
                <c:pt idx="146">
                  <c:v>4.9964708610650348</c:v>
                </c:pt>
                <c:pt idx="147">
                  <c:v>1.6878691056050279</c:v>
                </c:pt>
                <c:pt idx="148">
                  <c:v>7.0389488106572706</c:v>
                </c:pt>
                <c:pt idx="149">
                  <c:v>-1.3506311375654363</c:v>
                </c:pt>
                <c:pt idx="150">
                  <c:v>3.5043478591579138</c:v>
                </c:pt>
                <c:pt idx="151">
                  <c:v>4.1951609740095144</c:v>
                </c:pt>
                <c:pt idx="152">
                  <c:v>0.33696720635147237</c:v>
                </c:pt>
                <c:pt idx="153">
                  <c:v>1.3401939669026213</c:v>
                </c:pt>
                <c:pt idx="154">
                  <c:v>5.1546820327820857</c:v>
                </c:pt>
                <c:pt idx="155">
                  <c:v>1.2969801949851725</c:v>
                </c:pt>
                <c:pt idx="156">
                  <c:v>6.0402809458805571</c:v>
                </c:pt>
                <c:pt idx="157">
                  <c:v>10.197157129346543</c:v>
                </c:pt>
                <c:pt idx="158">
                  <c:v>-1.1827977963141443</c:v>
                </c:pt>
                <c:pt idx="159">
                  <c:v>6.3122220905705326</c:v>
                </c:pt>
                <c:pt idx="160">
                  <c:v>0.46519452405624229</c:v>
                </c:pt>
                <c:pt idx="161">
                  <c:v>2.2323292069250407</c:v>
                </c:pt>
                <c:pt idx="162">
                  <c:v>3.4593885719973461</c:v>
                </c:pt>
                <c:pt idx="163">
                  <c:v>4.4922082413221638</c:v>
                </c:pt>
                <c:pt idx="164">
                  <c:v>5.0224994039822466</c:v>
                </c:pt>
                <c:pt idx="165">
                  <c:v>0.243476687928883</c:v>
                </c:pt>
                <c:pt idx="166">
                  <c:v>1.9711826673706181</c:v>
                </c:pt>
                <c:pt idx="167">
                  <c:v>2.9701350353631231</c:v>
                </c:pt>
                <c:pt idx="168">
                  <c:v>-1.7192323064099853</c:v>
                </c:pt>
                <c:pt idx="169">
                  <c:v>2.9482016102445101</c:v>
                </c:pt>
                <c:pt idx="170">
                  <c:v>4.6133375336497497</c:v>
                </c:pt>
                <c:pt idx="171">
                  <c:v>1.9743140168347306</c:v>
                </c:pt>
                <c:pt idx="172">
                  <c:v>4.2941860799437599</c:v>
                </c:pt>
                <c:pt idx="173">
                  <c:v>1.6952460942894909</c:v>
                </c:pt>
                <c:pt idx="174">
                  <c:v>2.1362084959707399</c:v>
                </c:pt>
                <c:pt idx="175">
                  <c:v>6.8621074110786608</c:v>
                </c:pt>
                <c:pt idx="176">
                  <c:v>3.6790739533532957</c:v>
                </c:pt>
                <c:pt idx="177">
                  <c:v>3.8250787193250684</c:v>
                </c:pt>
                <c:pt idx="178">
                  <c:v>0.50425334374157593</c:v>
                </c:pt>
                <c:pt idx="179">
                  <c:v>1.7443745129785793</c:v>
                </c:pt>
                <c:pt idx="180">
                  <c:v>0.49314922249320681</c:v>
                </c:pt>
                <c:pt idx="181">
                  <c:v>2.8227304949212826</c:v>
                </c:pt>
                <c:pt idx="182">
                  <c:v>1.6842850007304833</c:v>
                </c:pt>
                <c:pt idx="183">
                  <c:v>1.2821535504486139</c:v>
                </c:pt>
                <c:pt idx="184">
                  <c:v>2.7478536576113566</c:v>
                </c:pt>
                <c:pt idx="185">
                  <c:v>3.765626515435974</c:v>
                </c:pt>
                <c:pt idx="186">
                  <c:v>5.3273843425057752</c:v>
                </c:pt>
                <c:pt idx="187">
                  <c:v>-1.4294080314353881</c:v>
                </c:pt>
                <c:pt idx="188">
                  <c:v>6.0030277560685619</c:v>
                </c:pt>
                <c:pt idx="189">
                  <c:v>3.0173444567876881</c:v>
                </c:pt>
                <c:pt idx="190">
                  <c:v>3.7245393526365689</c:v>
                </c:pt>
                <c:pt idx="191">
                  <c:v>-0.93649058016090336</c:v>
                </c:pt>
                <c:pt idx="192">
                  <c:v>0.22245938034680002</c:v>
                </c:pt>
                <c:pt idx="193">
                  <c:v>0.46835193727575941</c:v>
                </c:pt>
                <c:pt idx="194">
                  <c:v>-0.32736753117815987</c:v>
                </c:pt>
                <c:pt idx="195">
                  <c:v>5.4632694236243537</c:v>
                </c:pt>
                <c:pt idx="196">
                  <c:v>6.210983440097575</c:v>
                </c:pt>
                <c:pt idx="197">
                  <c:v>2.7085947195280404</c:v>
                </c:pt>
                <c:pt idx="198">
                  <c:v>0.61577622420155542</c:v>
                </c:pt>
                <c:pt idx="199">
                  <c:v>6.0895490640924841</c:v>
                </c:pt>
                <c:pt idx="200">
                  <c:v>1.2075924022774931</c:v>
                </c:pt>
                <c:pt idx="201">
                  <c:v>3.3204549536181442</c:v>
                </c:pt>
                <c:pt idx="202">
                  <c:v>2.5323381130439255</c:v>
                </c:pt>
                <c:pt idx="203">
                  <c:v>6.1868167165508723</c:v>
                </c:pt>
                <c:pt idx="204">
                  <c:v>6.480887157633255</c:v>
                </c:pt>
                <c:pt idx="205">
                  <c:v>2.632468778253779</c:v>
                </c:pt>
                <c:pt idx="206">
                  <c:v>3.3099443580007968</c:v>
                </c:pt>
                <c:pt idx="207">
                  <c:v>2.4523472314567947</c:v>
                </c:pt>
                <c:pt idx="208">
                  <c:v>3.7363464022624591</c:v>
                </c:pt>
                <c:pt idx="209">
                  <c:v>8.5464923561978523</c:v>
                </c:pt>
                <c:pt idx="210">
                  <c:v>6.1991899786992697</c:v>
                </c:pt>
                <c:pt idx="211">
                  <c:v>2.1267845004155674</c:v>
                </c:pt>
                <c:pt idx="212">
                  <c:v>2.8275945031308911</c:v>
                </c:pt>
                <c:pt idx="213">
                  <c:v>4.6813443723526085</c:v>
                </c:pt>
                <c:pt idx="214">
                  <c:v>7.2354979060221396</c:v>
                </c:pt>
                <c:pt idx="215">
                  <c:v>2.0183727784054355</c:v>
                </c:pt>
                <c:pt idx="216">
                  <c:v>7.8874148804866735</c:v>
                </c:pt>
                <c:pt idx="217">
                  <c:v>0.91793844024235582</c:v>
                </c:pt>
                <c:pt idx="218">
                  <c:v>5.1906155867086543</c:v>
                </c:pt>
                <c:pt idx="219">
                  <c:v>0.33161460274219579</c:v>
                </c:pt>
                <c:pt idx="220">
                  <c:v>-0.38237868691567023</c:v>
                </c:pt>
                <c:pt idx="221">
                  <c:v>3.5005570279781697</c:v>
                </c:pt>
                <c:pt idx="222">
                  <c:v>1.8326390767869523</c:v>
                </c:pt>
                <c:pt idx="223">
                  <c:v>1.7007811751309276E-2</c:v>
                </c:pt>
                <c:pt idx="224">
                  <c:v>5.2818718125778705</c:v>
                </c:pt>
                <c:pt idx="225">
                  <c:v>-1.1525396362284912</c:v>
                </c:pt>
                <c:pt idx="226">
                  <c:v>6.1287437589244647</c:v>
                </c:pt>
                <c:pt idx="227">
                  <c:v>8.6060156186536325</c:v>
                </c:pt>
                <c:pt idx="228">
                  <c:v>5.3087359104594611</c:v>
                </c:pt>
                <c:pt idx="229">
                  <c:v>1.4469944670511268</c:v>
                </c:pt>
                <c:pt idx="230">
                  <c:v>4.9794701383387743</c:v>
                </c:pt>
                <c:pt idx="231">
                  <c:v>3.8726281282441306</c:v>
                </c:pt>
                <c:pt idx="232">
                  <c:v>-0.48392144072575149</c:v>
                </c:pt>
                <c:pt idx="233">
                  <c:v>1.432380628974089</c:v>
                </c:pt>
                <c:pt idx="234">
                  <c:v>5.7320650792149763</c:v>
                </c:pt>
                <c:pt idx="235">
                  <c:v>4.2824844592478684</c:v>
                </c:pt>
                <c:pt idx="236">
                  <c:v>3.2611050702637385</c:v>
                </c:pt>
                <c:pt idx="237">
                  <c:v>4.0878158606111068</c:v>
                </c:pt>
                <c:pt idx="238">
                  <c:v>2.9575585546068819</c:v>
                </c:pt>
                <c:pt idx="239">
                  <c:v>4.4998236563134899</c:v>
                </c:pt>
                <c:pt idx="240">
                  <c:v>3.9003264711248242</c:v>
                </c:pt>
                <c:pt idx="241">
                  <c:v>4.5022473933975427</c:v>
                </c:pt>
                <c:pt idx="242">
                  <c:v>2.4031609298290846</c:v>
                </c:pt>
                <c:pt idx="243">
                  <c:v>-2.8257487919260225</c:v>
                </c:pt>
                <c:pt idx="244">
                  <c:v>3.3612188511104755</c:v>
                </c:pt>
                <c:pt idx="245">
                  <c:v>2.9540570699822375</c:v>
                </c:pt>
                <c:pt idx="246">
                  <c:v>5.1138038033620266</c:v>
                </c:pt>
                <c:pt idx="247">
                  <c:v>-0.83166608203435821</c:v>
                </c:pt>
                <c:pt idx="248">
                  <c:v>5.597249073098018</c:v>
                </c:pt>
                <c:pt idx="249">
                  <c:v>4.0162363987817606</c:v>
                </c:pt>
                <c:pt idx="250">
                  <c:v>1.3395184926205772</c:v>
                </c:pt>
                <c:pt idx="251">
                  <c:v>8.0977098641567764</c:v>
                </c:pt>
                <c:pt idx="252">
                  <c:v>1.4961014136155875</c:v>
                </c:pt>
                <c:pt idx="253">
                  <c:v>1.6774766260108827</c:v>
                </c:pt>
                <c:pt idx="254">
                  <c:v>-2.851444933729212</c:v>
                </c:pt>
                <c:pt idx="255">
                  <c:v>3.4820622696831585</c:v>
                </c:pt>
                <c:pt idx="256">
                  <c:v>5.3824059638081874</c:v>
                </c:pt>
                <c:pt idx="257">
                  <c:v>0.10820409687039501</c:v>
                </c:pt>
                <c:pt idx="258">
                  <c:v>1.6366832991125513</c:v>
                </c:pt>
                <c:pt idx="259">
                  <c:v>-0.29030099434199386</c:v>
                </c:pt>
                <c:pt idx="260">
                  <c:v>5.841272640052285</c:v>
                </c:pt>
                <c:pt idx="261">
                  <c:v>-0.83015456848523783</c:v>
                </c:pt>
                <c:pt idx="262">
                  <c:v>2.2262145424788482</c:v>
                </c:pt>
                <c:pt idx="263">
                  <c:v>2.5975335443081882</c:v>
                </c:pt>
                <c:pt idx="264">
                  <c:v>3.0203079140410978</c:v>
                </c:pt>
                <c:pt idx="265">
                  <c:v>2.3936490047270365</c:v>
                </c:pt>
                <c:pt idx="266">
                  <c:v>3.2754256571284142</c:v>
                </c:pt>
                <c:pt idx="267">
                  <c:v>0.14893828642924056</c:v>
                </c:pt>
                <c:pt idx="268">
                  <c:v>7.3410588457951107</c:v>
                </c:pt>
                <c:pt idx="269">
                  <c:v>1.1013217037276757</c:v>
                </c:pt>
                <c:pt idx="270">
                  <c:v>2.7831434743473302</c:v>
                </c:pt>
                <c:pt idx="271">
                  <c:v>4.2284591146507271</c:v>
                </c:pt>
                <c:pt idx="272">
                  <c:v>-1.0454326860791667</c:v>
                </c:pt>
                <c:pt idx="273">
                  <c:v>1.7059709651376043</c:v>
                </c:pt>
                <c:pt idx="274">
                  <c:v>-0.12564233476771491</c:v>
                </c:pt>
                <c:pt idx="275">
                  <c:v>-2.2283095724004216</c:v>
                </c:pt>
                <c:pt idx="276">
                  <c:v>3.9036754337715216</c:v>
                </c:pt>
                <c:pt idx="277">
                  <c:v>-0.1612471979912744</c:v>
                </c:pt>
                <c:pt idx="278">
                  <c:v>1.6989973932010063</c:v>
                </c:pt>
                <c:pt idx="279">
                  <c:v>0.82937616846619733</c:v>
                </c:pt>
                <c:pt idx="280">
                  <c:v>-0.90488814870922951</c:v>
                </c:pt>
                <c:pt idx="281">
                  <c:v>-0.77392465096647101</c:v>
                </c:pt>
                <c:pt idx="282">
                  <c:v>10.001691919071032</c:v>
                </c:pt>
                <c:pt idx="283">
                  <c:v>2.351014041144774</c:v>
                </c:pt>
                <c:pt idx="284">
                  <c:v>2.1242461748699775</c:v>
                </c:pt>
                <c:pt idx="285">
                  <c:v>1.6480973633372749</c:v>
                </c:pt>
                <c:pt idx="286">
                  <c:v>1.1026073053886272</c:v>
                </c:pt>
                <c:pt idx="287">
                  <c:v>3.9636078655670559</c:v>
                </c:pt>
                <c:pt idx="288">
                  <c:v>0.34450758545588656</c:v>
                </c:pt>
                <c:pt idx="289">
                  <c:v>0.77521386942587966</c:v>
                </c:pt>
                <c:pt idx="290">
                  <c:v>0.20899329655273746</c:v>
                </c:pt>
                <c:pt idx="291">
                  <c:v>5.1726232999822965</c:v>
                </c:pt>
                <c:pt idx="292">
                  <c:v>3.6164550034870153</c:v>
                </c:pt>
                <c:pt idx="293">
                  <c:v>8.6055495096274583</c:v>
                </c:pt>
                <c:pt idx="294">
                  <c:v>5.1192291464526019</c:v>
                </c:pt>
                <c:pt idx="295">
                  <c:v>1.6329609398509923</c:v>
                </c:pt>
                <c:pt idx="296">
                  <c:v>2.8594831247011463</c:v>
                </c:pt>
                <c:pt idx="297">
                  <c:v>2.2834126048862622</c:v>
                </c:pt>
                <c:pt idx="298">
                  <c:v>3.0150926764075159</c:v>
                </c:pt>
                <c:pt idx="299">
                  <c:v>3.3784275830337354</c:v>
                </c:pt>
                <c:pt idx="300">
                  <c:v>0.13913032146458093</c:v>
                </c:pt>
                <c:pt idx="301">
                  <c:v>2.0256221051158114</c:v>
                </c:pt>
                <c:pt idx="302">
                  <c:v>2.7025741623328408</c:v>
                </c:pt>
                <c:pt idx="303">
                  <c:v>0.45165327082675688</c:v>
                </c:pt>
                <c:pt idx="304">
                  <c:v>4.0507113647485369</c:v>
                </c:pt>
                <c:pt idx="305">
                  <c:v>5.4759809276121185</c:v>
                </c:pt>
                <c:pt idx="306">
                  <c:v>3.9871003595517429</c:v>
                </c:pt>
                <c:pt idx="307">
                  <c:v>6.9725902369517385</c:v>
                </c:pt>
                <c:pt idx="308">
                  <c:v>-2.070540416092113</c:v>
                </c:pt>
                <c:pt idx="309">
                  <c:v>-2.3124149991782756</c:v>
                </c:pt>
                <c:pt idx="310">
                  <c:v>3.9863274416500154</c:v>
                </c:pt>
                <c:pt idx="311">
                  <c:v>5.6187207967654125</c:v>
                </c:pt>
                <c:pt idx="312">
                  <c:v>1.932654914554444</c:v>
                </c:pt>
                <c:pt idx="313">
                  <c:v>0.87066797833579379</c:v>
                </c:pt>
                <c:pt idx="314">
                  <c:v>1.268471865846859</c:v>
                </c:pt>
                <c:pt idx="315">
                  <c:v>8.568309050835957</c:v>
                </c:pt>
                <c:pt idx="316">
                  <c:v>3.5528516096898421</c:v>
                </c:pt>
                <c:pt idx="317">
                  <c:v>2.6892016026029708</c:v>
                </c:pt>
                <c:pt idx="318">
                  <c:v>1.6263770109812477</c:v>
                </c:pt>
                <c:pt idx="319">
                  <c:v>4.3728061620531147</c:v>
                </c:pt>
                <c:pt idx="320">
                  <c:v>2.4157935555907848</c:v>
                </c:pt>
                <c:pt idx="321">
                  <c:v>-1.8685626911337252</c:v>
                </c:pt>
                <c:pt idx="322">
                  <c:v>2.7477481944022237</c:v>
                </c:pt>
                <c:pt idx="323">
                  <c:v>3.5294492012371474</c:v>
                </c:pt>
                <c:pt idx="324">
                  <c:v>11.528028215656825</c:v>
                </c:pt>
                <c:pt idx="325">
                  <c:v>4.5483850366063017</c:v>
                </c:pt>
                <c:pt idx="326">
                  <c:v>4.4594063373530073</c:v>
                </c:pt>
                <c:pt idx="327">
                  <c:v>5.5730805979921136</c:v>
                </c:pt>
                <c:pt idx="328">
                  <c:v>8.3832539942076068E-2</c:v>
                </c:pt>
                <c:pt idx="329">
                  <c:v>8.8111733043951403</c:v>
                </c:pt>
                <c:pt idx="330">
                  <c:v>4.2672262917811032</c:v>
                </c:pt>
                <c:pt idx="331">
                  <c:v>3.247918744121856</c:v>
                </c:pt>
                <c:pt idx="332">
                  <c:v>6.161588583950472</c:v>
                </c:pt>
                <c:pt idx="333">
                  <c:v>0.23336654160527459</c:v>
                </c:pt>
                <c:pt idx="334">
                  <c:v>6.2223887545161105</c:v>
                </c:pt>
                <c:pt idx="335">
                  <c:v>-1.9206531152811372</c:v>
                </c:pt>
                <c:pt idx="336">
                  <c:v>7.4547350110675517</c:v>
                </c:pt>
                <c:pt idx="337">
                  <c:v>3.3320133507011214</c:v>
                </c:pt>
                <c:pt idx="338">
                  <c:v>10.85086022915128</c:v>
                </c:pt>
                <c:pt idx="339">
                  <c:v>0.35302959195322892</c:v>
                </c:pt>
                <c:pt idx="340">
                  <c:v>4.6098533237680268</c:v>
                </c:pt>
                <c:pt idx="341">
                  <c:v>1.4150817158001647</c:v>
                </c:pt>
                <c:pt idx="342">
                  <c:v>3.236632466320561</c:v>
                </c:pt>
                <c:pt idx="343">
                  <c:v>2.1126665182613635</c:v>
                </c:pt>
                <c:pt idx="344">
                  <c:v>5.7283409314667146</c:v>
                </c:pt>
                <c:pt idx="345">
                  <c:v>7.9643120461970156</c:v>
                </c:pt>
                <c:pt idx="346">
                  <c:v>3.004227996937562</c:v>
                </c:pt>
                <c:pt idx="347">
                  <c:v>1.8546494912991669</c:v>
                </c:pt>
                <c:pt idx="348">
                  <c:v>-0.42070865348988207</c:v>
                </c:pt>
                <c:pt idx="349">
                  <c:v>1.9410144292123288</c:v>
                </c:pt>
                <c:pt idx="350">
                  <c:v>2.7247870483810086</c:v>
                </c:pt>
                <c:pt idx="351">
                  <c:v>4.2987671268774328</c:v>
                </c:pt>
                <c:pt idx="352">
                  <c:v>-0.85455421313956137</c:v>
                </c:pt>
                <c:pt idx="353">
                  <c:v>4.1083331185660565</c:v>
                </c:pt>
                <c:pt idx="354">
                  <c:v>2.930732956560167</c:v>
                </c:pt>
                <c:pt idx="355">
                  <c:v>5.3381038775243415</c:v>
                </c:pt>
                <c:pt idx="356">
                  <c:v>8.506092845490187</c:v>
                </c:pt>
                <c:pt idx="357">
                  <c:v>4.610227773631328</c:v>
                </c:pt>
                <c:pt idx="358">
                  <c:v>0.13269788881216549</c:v>
                </c:pt>
                <c:pt idx="359">
                  <c:v>4.0404903904007714</c:v>
                </c:pt>
                <c:pt idx="360">
                  <c:v>3.9420280464444719</c:v>
                </c:pt>
                <c:pt idx="361">
                  <c:v>3.352251850868484</c:v>
                </c:pt>
                <c:pt idx="362">
                  <c:v>4.2793079938685317</c:v>
                </c:pt>
                <c:pt idx="363">
                  <c:v>7.535501486072004</c:v>
                </c:pt>
                <c:pt idx="364">
                  <c:v>2.2677460489510448</c:v>
                </c:pt>
                <c:pt idx="365">
                  <c:v>6.6195133130921917</c:v>
                </c:pt>
                <c:pt idx="366">
                  <c:v>4.1539113217852819</c:v>
                </c:pt>
                <c:pt idx="367">
                  <c:v>0.69717533604075754</c:v>
                </c:pt>
                <c:pt idx="368">
                  <c:v>1.3065447779094193</c:v>
                </c:pt>
                <c:pt idx="369">
                  <c:v>1.3207182242136533</c:v>
                </c:pt>
                <c:pt idx="370">
                  <c:v>2.1771040311667011</c:v>
                </c:pt>
                <c:pt idx="371">
                  <c:v>9.6393627003539351</c:v>
                </c:pt>
                <c:pt idx="372">
                  <c:v>2.6082598543118305</c:v>
                </c:pt>
                <c:pt idx="373">
                  <c:v>4.7173681948697066</c:v>
                </c:pt>
                <c:pt idx="374">
                  <c:v>0.44161333354981025</c:v>
                </c:pt>
                <c:pt idx="375">
                  <c:v>3.6356322609693219</c:v>
                </c:pt>
                <c:pt idx="376">
                  <c:v>3.9575494528737245</c:v>
                </c:pt>
                <c:pt idx="377">
                  <c:v>5.399116747359292</c:v>
                </c:pt>
                <c:pt idx="378">
                  <c:v>1.7068836843574591</c:v>
                </c:pt>
                <c:pt idx="379">
                  <c:v>4.9833611902982486</c:v>
                </c:pt>
                <c:pt idx="380">
                  <c:v>4.2397809761611196</c:v>
                </c:pt>
                <c:pt idx="381">
                  <c:v>4.8610808251031337</c:v>
                </c:pt>
                <c:pt idx="382">
                  <c:v>5.4466051955887913</c:v>
                </c:pt>
                <c:pt idx="383">
                  <c:v>5.9533638584392179</c:v>
                </c:pt>
                <c:pt idx="384">
                  <c:v>8.7991161233534783</c:v>
                </c:pt>
                <c:pt idx="385">
                  <c:v>4.3615064657344309</c:v>
                </c:pt>
                <c:pt idx="386">
                  <c:v>6.6652470782866899</c:v>
                </c:pt>
                <c:pt idx="387">
                  <c:v>3.566110799341967</c:v>
                </c:pt>
                <c:pt idx="388">
                  <c:v>6.5356342142601065</c:v>
                </c:pt>
                <c:pt idx="389">
                  <c:v>0.75127801651835924</c:v>
                </c:pt>
                <c:pt idx="390">
                  <c:v>2.566621475320682</c:v>
                </c:pt>
                <c:pt idx="391">
                  <c:v>3.6530845500998446</c:v>
                </c:pt>
                <c:pt idx="392">
                  <c:v>1.4799395432848286</c:v>
                </c:pt>
                <c:pt idx="393">
                  <c:v>-2.5994335386821321</c:v>
                </c:pt>
                <c:pt idx="394">
                  <c:v>3.423654501066455</c:v>
                </c:pt>
                <c:pt idx="395">
                  <c:v>0.16453468668976257</c:v>
                </c:pt>
                <c:pt idx="396">
                  <c:v>3.5335340261951522</c:v>
                </c:pt>
                <c:pt idx="397">
                  <c:v>-0.45249260632912147</c:v>
                </c:pt>
                <c:pt idx="398">
                  <c:v>2.3172992957885192</c:v>
                </c:pt>
                <c:pt idx="399">
                  <c:v>-0.75917032671896933</c:v>
                </c:pt>
                <c:pt idx="400">
                  <c:v>3.8790356226600409</c:v>
                </c:pt>
                <c:pt idx="401">
                  <c:v>7.2581666475470463</c:v>
                </c:pt>
                <c:pt idx="402">
                  <c:v>3.1268717987603196</c:v>
                </c:pt>
                <c:pt idx="403">
                  <c:v>2.5541632931532039</c:v>
                </c:pt>
                <c:pt idx="404">
                  <c:v>2.4978928124938555</c:v>
                </c:pt>
                <c:pt idx="405">
                  <c:v>3.9745916366299756</c:v>
                </c:pt>
                <c:pt idx="406">
                  <c:v>5.4731949789214891</c:v>
                </c:pt>
                <c:pt idx="407">
                  <c:v>1.8388230851787117</c:v>
                </c:pt>
                <c:pt idx="408">
                  <c:v>2.6430742294298941</c:v>
                </c:pt>
                <c:pt idx="409">
                  <c:v>4.4497243143601253</c:v>
                </c:pt>
                <c:pt idx="410">
                  <c:v>1.7709210671896773</c:v>
                </c:pt>
                <c:pt idx="411">
                  <c:v>11.839695988708087</c:v>
                </c:pt>
                <c:pt idx="412">
                  <c:v>4.819980356655071</c:v>
                </c:pt>
                <c:pt idx="413">
                  <c:v>7.8697306174843575</c:v>
                </c:pt>
                <c:pt idx="414">
                  <c:v>0.256986320037905</c:v>
                </c:pt>
                <c:pt idx="415">
                  <c:v>0.65289817902845115</c:v>
                </c:pt>
                <c:pt idx="416">
                  <c:v>3.8604480939273689</c:v>
                </c:pt>
                <c:pt idx="417">
                  <c:v>2.0732467350640551</c:v>
                </c:pt>
                <c:pt idx="418">
                  <c:v>-0.44841127525036306</c:v>
                </c:pt>
                <c:pt idx="419">
                  <c:v>0.18606513708307304</c:v>
                </c:pt>
                <c:pt idx="420">
                  <c:v>13.075370654114515</c:v>
                </c:pt>
                <c:pt idx="421">
                  <c:v>3.6365385027773218</c:v>
                </c:pt>
                <c:pt idx="422">
                  <c:v>-0.13937760934204135</c:v>
                </c:pt>
                <c:pt idx="423">
                  <c:v>6.218210628652276</c:v>
                </c:pt>
                <c:pt idx="424">
                  <c:v>2.2264685713215187</c:v>
                </c:pt>
                <c:pt idx="425">
                  <c:v>-0.95102521870344248</c:v>
                </c:pt>
                <c:pt idx="426">
                  <c:v>2.8917947439959875</c:v>
                </c:pt>
                <c:pt idx="427">
                  <c:v>3.3015185003790837</c:v>
                </c:pt>
                <c:pt idx="428">
                  <c:v>3.9652364560421063</c:v>
                </c:pt>
                <c:pt idx="429">
                  <c:v>-1.9733545137839812</c:v>
                </c:pt>
                <c:pt idx="430">
                  <c:v>6.6007363642736472</c:v>
                </c:pt>
                <c:pt idx="431">
                  <c:v>0.63405778291081205</c:v>
                </c:pt>
                <c:pt idx="432">
                  <c:v>3.4640926614551937</c:v>
                </c:pt>
                <c:pt idx="433">
                  <c:v>3.3455754175323911</c:v>
                </c:pt>
                <c:pt idx="434">
                  <c:v>-0.71463293312643472</c:v>
                </c:pt>
                <c:pt idx="435">
                  <c:v>1.3925476991230124</c:v>
                </c:pt>
                <c:pt idx="436">
                  <c:v>2.1146177361458633</c:v>
                </c:pt>
                <c:pt idx="437">
                  <c:v>1.8967058183489804</c:v>
                </c:pt>
                <c:pt idx="438">
                  <c:v>1.4139567160038347</c:v>
                </c:pt>
                <c:pt idx="439">
                  <c:v>5.7278821257105133</c:v>
                </c:pt>
                <c:pt idx="440">
                  <c:v>2.7491078002177645</c:v>
                </c:pt>
                <c:pt idx="441">
                  <c:v>3.6942102896671152</c:v>
                </c:pt>
                <c:pt idx="442">
                  <c:v>10.675195705409088</c:v>
                </c:pt>
                <c:pt idx="443">
                  <c:v>3.7603689630879948</c:v>
                </c:pt>
                <c:pt idx="444">
                  <c:v>-0.83600257827008662</c:v>
                </c:pt>
                <c:pt idx="445">
                  <c:v>3.3840197731218407</c:v>
                </c:pt>
                <c:pt idx="446">
                  <c:v>4.7826772411368133</c:v>
                </c:pt>
                <c:pt idx="447">
                  <c:v>1.5193648564084228</c:v>
                </c:pt>
                <c:pt idx="448">
                  <c:v>5.4130687794940542</c:v>
                </c:pt>
                <c:pt idx="449">
                  <c:v>2.4959435589854078</c:v>
                </c:pt>
                <c:pt idx="450">
                  <c:v>5.2920583760966853</c:v>
                </c:pt>
                <c:pt idx="451">
                  <c:v>5.8629750885555048</c:v>
                </c:pt>
                <c:pt idx="452">
                  <c:v>2.3267387042780232</c:v>
                </c:pt>
                <c:pt idx="453">
                  <c:v>1.5141065468807113</c:v>
                </c:pt>
                <c:pt idx="454">
                  <c:v>4.1691216811999361</c:v>
                </c:pt>
                <c:pt idx="455">
                  <c:v>-3.8232856801810815</c:v>
                </c:pt>
                <c:pt idx="456">
                  <c:v>5.8506688393390167</c:v>
                </c:pt>
                <c:pt idx="457">
                  <c:v>4.0904078413146632</c:v>
                </c:pt>
                <c:pt idx="458">
                  <c:v>0.33957445557376964</c:v>
                </c:pt>
                <c:pt idx="459">
                  <c:v>1.7174964590467994</c:v>
                </c:pt>
                <c:pt idx="460">
                  <c:v>4.5202999665025523</c:v>
                </c:pt>
                <c:pt idx="461">
                  <c:v>3.5400357671116005</c:v>
                </c:pt>
                <c:pt idx="462">
                  <c:v>0.54712897803908156</c:v>
                </c:pt>
                <c:pt idx="463">
                  <c:v>4.8316001544357476</c:v>
                </c:pt>
                <c:pt idx="464">
                  <c:v>4.677139424870095</c:v>
                </c:pt>
                <c:pt idx="465">
                  <c:v>1.3792027697684581</c:v>
                </c:pt>
                <c:pt idx="466">
                  <c:v>-0.77606128862360535</c:v>
                </c:pt>
                <c:pt idx="467">
                  <c:v>4.1581033544016517</c:v>
                </c:pt>
                <c:pt idx="468">
                  <c:v>3.6129928957986639</c:v>
                </c:pt>
                <c:pt idx="469">
                  <c:v>1.1948133723357817</c:v>
                </c:pt>
                <c:pt idx="470">
                  <c:v>2.0112566426258702</c:v>
                </c:pt>
                <c:pt idx="471">
                  <c:v>6.3518365520302993</c:v>
                </c:pt>
                <c:pt idx="472">
                  <c:v>6.2375842376774457</c:v>
                </c:pt>
                <c:pt idx="473">
                  <c:v>5.9322436192171466</c:v>
                </c:pt>
                <c:pt idx="474">
                  <c:v>0.38112737996123158</c:v>
                </c:pt>
                <c:pt idx="475">
                  <c:v>4.0496928849571763</c:v>
                </c:pt>
                <c:pt idx="476">
                  <c:v>4.189955484444539</c:v>
                </c:pt>
                <c:pt idx="477">
                  <c:v>9.7858234996017615</c:v>
                </c:pt>
                <c:pt idx="478">
                  <c:v>5.287508855827161</c:v>
                </c:pt>
                <c:pt idx="479">
                  <c:v>6.7959219632069328</c:v>
                </c:pt>
                <c:pt idx="480">
                  <c:v>-3.0713605818807439</c:v>
                </c:pt>
                <c:pt idx="481">
                  <c:v>4.8803990499784504</c:v>
                </c:pt>
                <c:pt idx="482">
                  <c:v>1.3791558199747662</c:v>
                </c:pt>
                <c:pt idx="483">
                  <c:v>13.33232794170284</c:v>
                </c:pt>
                <c:pt idx="484">
                  <c:v>0.17952425086679114</c:v>
                </c:pt>
                <c:pt idx="485">
                  <c:v>0.16219710203639259</c:v>
                </c:pt>
                <c:pt idx="486">
                  <c:v>6.7208556155409127</c:v>
                </c:pt>
                <c:pt idx="487">
                  <c:v>8.4541536821527572</c:v>
                </c:pt>
                <c:pt idx="488">
                  <c:v>0.13704909334649429</c:v>
                </c:pt>
                <c:pt idx="489">
                  <c:v>-0.65787972581523135</c:v>
                </c:pt>
                <c:pt idx="490">
                  <c:v>-0.7064416612707678</c:v>
                </c:pt>
                <c:pt idx="491">
                  <c:v>5.5176045401714653</c:v>
                </c:pt>
                <c:pt idx="492">
                  <c:v>4.7095705879001031</c:v>
                </c:pt>
                <c:pt idx="493">
                  <c:v>6.7803374510864955</c:v>
                </c:pt>
                <c:pt idx="494">
                  <c:v>6.1550555516129819</c:v>
                </c:pt>
                <c:pt idx="495">
                  <c:v>2.7731535289786002</c:v>
                </c:pt>
                <c:pt idx="496">
                  <c:v>4.7473165096240777E-2</c:v>
                </c:pt>
                <c:pt idx="497">
                  <c:v>2.8453397144134982</c:v>
                </c:pt>
                <c:pt idx="498">
                  <c:v>3.7988125338669469</c:v>
                </c:pt>
                <c:pt idx="499">
                  <c:v>5.8997892180242442</c:v>
                </c:pt>
                <c:pt idx="500">
                  <c:v>2.101160645396849</c:v>
                </c:pt>
                <c:pt idx="501">
                  <c:v>5.4675215860168098</c:v>
                </c:pt>
                <c:pt idx="502">
                  <c:v>2.2032734089030619</c:v>
                </c:pt>
                <c:pt idx="503">
                  <c:v>-0.40136655997377169</c:v>
                </c:pt>
                <c:pt idx="504">
                  <c:v>0.15332136842485156</c:v>
                </c:pt>
                <c:pt idx="505">
                  <c:v>0.19740808022166156</c:v>
                </c:pt>
                <c:pt idx="506">
                  <c:v>6.0474072825386322</c:v>
                </c:pt>
                <c:pt idx="507">
                  <c:v>2.4040026631105071</c:v>
                </c:pt>
                <c:pt idx="508">
                  <c:v>4.1848067726356426</c:v>
                </c:pt>
                <c:pt idx="509">
                  <c:v>3.1665072226676223</c:v>
                </c:pt>
                <c:pt idx="510">
                  <c:v>0.6261296713967397</c:v>
                </c:pt>
                <c:pt idx="511">
                  <c:v>0.997959752719769</c:v>
                </c:pt>
                <c:pt idx="512">
                  <c:v>3.3504990688165126</c:v>
                </c:pt>
                <c:pt idx="513">
                  <c:v>2.8361093555978663</c:v>
                </c:pt>
                <c:pt idx="514">
                  <c:v>8.6660592367243723</c:v>
                </c:pt>
                <c:pt idx="515">
                  <c:v>-1.8138882770813645</c:v>
                </c:pt>
                <c:pt idx="516">
                  <c:v>6.7223125784283297</c:v>
                </c:pt>
                <c:pt idx="517">
                  <c:v>2.130224587345559</c:v>
                </c:pt>
                <c:pt idx="518">
                  <c:v>1.5123181547846904</c:v>
                </c:pt>
                <c:pt idx="519">
                  <c:v>-0.54424516662860611</c:v>
                </c:pt>
                <c:pt idx="520">
                  <c:v>5.6546784322512682</c:v>
                </c:pt>
                <c:pt idx="521">
                  <c:v>7.1552086610489525</c:v>
                </c:pt>
                <c:pt idx="522">
                  <c:v>4.1181316857959054</c:v>
                </c:pt>
                <c:pt idx="523">
                  <c:v>4.8290081384682537</c:v>
                </c:pt>
                <c:pt idx="524">
                  <c:v>-1.9432305863951349</c:v>
                </c:pt>
                <c:pt idx="525">
                  <c:v>1.2119009794016105</c:v>
                </c:pt>
                <c:pt idx="526">
                  <c:v>3.9044158218338616</c:v>
                </c:pt>
                <c:pt idx="527">
                  <c:v>3.5467776539822093</c:v>
                </c:pt>
                <c:pt idx="528">
                  <c:v>6.5677229281325751</c:v>
                </c:pt>
                <c:pt idx="529">
                  <c:v>-0.65166082368278566</c:v>
                </c:pt>
                <c:pt idx="530">
                  <c:v>5.6548044696841409</c:v>
                </c:pt>
                <c:pt idx="531">
                  <c:v>4.0075048874422858</c:v>
                </c:pt>
                <c:pt idx="532">
                  <c:v>5.6634458919009401</c:v>
                </c:pt>
                <c:pt idx="533">
                  <c:v>4.5282112712522835</c:v>
                </c:pt>
                <c:pt idx="534">
                  <c:v>0.44625105095374273</c:v>
                </c:pt>
                <c:pt idx="535">
                  <c:v>2.6282220629336752</c:v>
                </c:pt>
                <c:pt idx="536">
                  <c:v>4.355486291392813</c:v>
                </c:pt>
                <c:pt idx="537">
                  <c:v>3.2542454889177925</c:v>
                </c:pt>
                <c:pt idx="538">
                  <c:v>3.322683437011559</c:v>
                </c:pt>
                <c:pt idx="539">
                  <c:v>-4.2195765181730849E-2</c:v>
                </c:pt>
                <c:pt idx="540">
                  <c:v>5.3089907808506549</c:v>
                </c:pt>
                <c:pt idx="541">
                  <c:v>3.1483817567585337</c:v>
                </c:pt>
                <c:pt idx="542">
                  <c:v>5.9850373311018892</c:v>
                </c:pt>
                <c:pt idx="543">
                  <c:v>3.04744359910406</c:v>
                </c:pt>
                <c:pt idx="544">
                  <c:v>3.7607477628733985</c:v>
                </c:pt>
                <c:pt idx="545">
                  <c:v>6.6277342536306563</c:v>
                </c:pt>
                <c:pt idx="546">
                  <c:v>0.39992491175101819</c:v>
                </c:pt>
                <c:pt idx="547">
                  <c:v>1.4126052832049378</c:v>
                </c:pt>
                <c:pt idx="548">
                  <c:v>-0.34337601290735265</c:v>
                </c:pt>
                <c:pt idx="549">
                  <c:v>9.65803135674701E-2</c:v>
                </c:pt>
                <c:pt idx="550">
                  <c:v>0.9513643521401125</c:v>
                </c:pt>
                <c:pt idx="551">
                  <c:v>0.23149574761733405</c:v>
                </c:pt>
                <c:pt idx="552">
                  <c:v>4.6506714789322618</c:v>
                </c:pt>
                <c:pt idx="553">
                  <c:v>5.7310108497654433</c:v>
                </c:pt>
                <c:pt idx="554">
                  <c:v>-2.7294379995472529</c:v>
                </c:pt>
                <c:pt idx="555">
                  <c:v>2.393415999466777</c:v>
                </c:pt>
                <c:pt idx="556">
                  <c:v>2.0871199906374223</c:v>
                </c:pt>
                <c:pt idx="557">
                  <c:v>7.1552847077822328</c:v>
                </c:pt>
                <c:pt idx="558">
                  <c:v>6.7549017465651495</c:v>
                </c:pt>
                <c:pt idx="559">
                  <c:v>5.385094125853545</c:v>
                </c:pt>
                <c:pt idx="560">
                  <c:v>6.9342895642932234</c:v>
                </c:pt>
                <c:pt idx="561">
                  <c:v>2.7319786897193019</c:v>
                </c:pt>
                <c:pt idx="562">
                  <c:v>4.547353112937504</c:v>
                </c:pt>
                <c:pt idx="563">
                  <c:v>-0.77084467411640922</c:v>
                </c:pt>
                <c:pt idx="564">
                  <c:v>6.3422026232171618</c:v>
                </c:pt>
                <c:pt idx="565">
                  <c:v>2.8662401961831794</c:v>
                </c:pt>
                <c:pt idx="566">
                  <c:v>4.2307290051374569</c:v>
                </c:pt>
                <c:pt idx="567">
                  <c:v>2.1175953120074453</c:v>
                </c:pt>
                <c:pt idx="568">
                  <c:v>4.355775408728956</c:v>
                </c:pt>
                <c:pt idx="569">
                  <c:v>2.3957009352050633</c:v>
                </c:pt>
                <c:pt idx="570">
                  <c:v>9.667601248892943</c:v>
                </c:pt>
                <c:pt idx="571">
                  <c:v>2.6714325796356633</c:v>
                </c:pt>
                <c:pt idx="572">
                  <c:v>3.1462388396136873</c:v>
                </c:pt>
                <c:pt idx="573">
                  <c:v>4.7966075878498238</c:v>
                </c:pt>
                <c:pt idx="574">
                  <c:v>-1.5653257091240995</c:v>
                </c:pt>
                <c:pt idx="575">
                  <c:v>6.4969007620271313</c:v>
                </c:pt>
                <c:pt idx="576">
                  <c:v>-2.2767633107142276</c:v>
                </c:pt>
                <c:pt idx="577">
                  <c:v>5.8638943199194351</c:v>
                </c:pt>
                <c:pt idx="578">
                  <c:v>1.2775245587835293</c:v>
                </c:pt>
                <c:pt idx="579">
                  <c:v>6.8990089630864944</c:v>
                </c:pt>
                <c:pt idx="580">
                  <c:v>0.93926032565592799</c:v>
                </c:pt>
                <c:pt idx="581">
                  <c:v>5.7586880522452653</c:v>
                </c:pt>
                <c:pt idx="582">
                  <c:v>5.2802220121037546</c:v>
                </c:pt>
                <c:pt idx="583">
                  <c:v>1.8272593853067107</c:v>
                </c:pt>
                <c:pt idx="584">
                  <c:v>-0.10674857174649155</c:v>
                </c:pt>
                <c:pt idx="585">
                  <c:v>6.385647197522669</c:v>
                </c:pt>
                <c:pt idx="586">
                  <c:v>4.7007404366692676</c:v>
                </c:pt>
                <c:pt idx="587">
                  <c:v>-0.17709920272426061</c:v>
                </c:pt>
                <c:pt idx="588">
                  <c:v>5.7208879203702132</c:v>
                </c:pt>
                <c:pt idx="589">
                  <c:v>6.0755673699069241</c:v>
                </c:pt>
                <c:pt idx="590">
                  <c:v>-0.63868315862160685</c:v>
                </c:pt>
                <c:pt idx="591">
                  <c:v>1.976455478479858</c:v>
                </c:pt>
                <c:pt idx="592">
                  <c:v>1.6935087973677483</c:v>
                </c:pt>
                <c:pt idx="593">
                  <c:v>1.8024670612635418</c:v>
                </c:pt>
                <c:pt idx="594">
                  <c:v>2.6534836269630819</c:v>
                </c:pt>
                <c:pt idx="595">
                  <c:v>7.8146652647823167</c:v>
                </c:pt>
                <c:pt idx="596">
                  <c:v>3.7723423687669229</c:v>
                </c:pt>
                <c:pt idx="597">
                  <c:v>4.3639816492824615</c:v>
                </c:pt>
                <c:pt idx="598">
                  <c:v>1.9332880356809348</c:v>
                </c:pt>
                <c:pt idx="599">
                  <c:v>0.84621586484186295</c:v>
                </c:pt>
                <c:pt idx="600">
                  <c:v>1.3848456658029864</c:v>
                </c:pt>
                <c:pt idx="601">
                  <c:v>4.0047126773321899</c:v>
                </c:pt>
                <c:pt idx="602">
                  <c:v>1.0194309176249501</c:v>
                </c:pt>
                <c:pt idx="603">
                  <c:v>1.2443329026335199</c:v>
                </c:pt>
                <c:pt idx="604">
                  <c:v>5.77233356179641</c:v>
                </c:pt>
                <c:pt idx="605">
                  <c:v>6.4599915309360405</c:v>
                </c:pt>
                <c:pt idx="606">
                  <c:v>5.4252306185720389</c:v>
                </c:pt>
                <c:pt idx="607">
                  <c:v>3.0018427006330839E-2</c:v>
                </c:pt>
                <c:pt idx="608">
                  <c:v>2.1427419374038745</c:v>
                </c:pt>
                <c:pt idx="609">
                  <c:v>4.0750092064432781</c:v>
                </c:pt>
                <c:pt idx="610">
                  <c:v>1.7416097285271448</c:v>
                </c:pt>
                <c:pt idx="611">
                  <c:v>4.6761968165711156</c:v>
                </c:pt>
                <c:pt idx="612">
                  <c:v>3.616961461898498</c:v>
                </c:pt>
                <c:pt idx="613">
                  <c:v>0.94135574132422839</c:v>
                </c:pt>
                <c:pt idx="614">
                  <c:v>4.567087963096089</c:v>
                </c:pt>
                <c:pt idx="615">
                  <c:v>3.8375904489053081</c:v>
                </c:pt>
                <c:pt idx="616">
                  <c:v>-0.53652853806799961</c:v>
                </c:pt>
                <c:pt idx="617">
                  <c:v>2.2321849639989004</c:v>
                </c:pt>
                <c:pt idx="618">
                  <c:v>2.0756625443028565</c:v>
                </c:pt>
                <c:pt idx="619">
                  <c:v>0.70137437764620891</c:v>
                </c:pt>
                <c:pt idx="620">
                  <c:v>-4.2671504511314851E-2</c:v>
                </c:pt>
                <c:pt idx="621">
                  <c:v>6.2453489447905888</c:v>
                </c:pt>
                <c:pt idx="622">
                  <c:v>0.86769993021797731</c:v>
                </c:pt>
                <c:pt idx="623">
                  <c:v>-0.88253675422756572</c:v>
                </c:pt>
                <c:pt idx="624">
                  <c:v>1.6549945688706167</c:v>
                </c:pt>
                <c:pt idx="625">
                  <c:v>3.7347676000042664</c:v>
                </c:pt>
                <c:pt idx="626">
                  <c:v>6.254151292449631</c:v>
                </c:pt>
                <c:pt idx="627">
                  <c:v>2.3519052674709329E-2</c:v>
                </c:pt>
                <c:pt idx="628">
                  <c:v>5.992744955505767</c:v>
                </c:pt>
                <c:pt idx="629">
                  <c:v>0.69672519849586223</c:v>
                </c:pt>
                <c:pt idx="630">
                  <c:v>4.2492001204735566</c:v>
                </c:pt>
                <c:pt idx="631">
                  <c:v>-1.2649679466612973</c:v>
                </c:pt>
                <c:pt idx="632">
                  <c:v>3.6064429252843873</c:v>
                </c:pt>
                <c:pt idx="633">
                  <c:v>2.6100619857075511</c:v>
                </c:pt>
                <c:pt idx="634">
                  <c:v>4.16727617168549</c:v>
                </c:pt>
                <c:pt idx="635">
                  <c:v>0.97272444621183318</c:v>
                </c:pt>
                <c:pt idx="636">
                  <c:v>4.3214585140528676</c:v>
                </c:pt>
                <c:pt idx="637">
                  <c:v>4.5758330983676849</c:v>
                </c:pt>
                <c:pt idx="638">
                  <c:v>0.4185008283284013</c:v>
                </c:pt>
                <c:pt idx="639">
                  <c:v>3.7949350568966391</c:v>
                </c:pt>
                <c:pt idx="640">
                  <c:v>6.2772135494938865</c:v>
                </c:pt>
                <c:pt idx="641">
                  <c:v>10.657894931825233</c:v>
                </c:pt>
                <c:pt idx="642">
                  <c:v>5.1614258285870385</c:v>
                </c:pt>
                <c:pt idx="643">
                  <c:v>5.3070909347917681</c:v>
                </c:pt>
                <c:pt idx="644">
                  <c:v>2.9228337881288695</c:v>
                </c:pt>
                <c:pt idx="645">
                  <c:v>0.45869482348134305</c:v>
                </c:pt>
                <c:pt idx="646">
                  <c:v>4.9596569924479272</c:v>
                </c:pt>
                <c:pt idx="647">
                  <c:v>-0.40383077254323219</c:v>
                </c:pt>
                <c:pt idx="648">
                  <c:v>0.94729537031137667</c:v>
                </c:pt>
                <c:pt idx="649">
                  <c:v>8.0169840724627548</c:v>
                </c:pt>
                <c:pt idx="650">
                  <c:v>2.1399845049221344</c:v>
                </c:pt>
                <c:pt idx="651">
                  <c:v>8.5250847125093614</c:v>
                </c:pt>
                <c:pt idx="652">
                  <c:v>5.2613981284981826</c:v>
                </c:pt>
                <c:pt idx="653">
                  <c:v>5.2785815495554971</c:v>
                </c:pt>
                <c:pt idx="654">
                  <c:v>3.449311157663848</c:v>
                </c:pt>
                <c:pt idx="655">
                  <c:v>4.6955863311970862</c:v>
                </c:pt>
                <c:pt idx="656">
                  <c:v>3.773638635201177</c:v>
                </c:pt>
                <c:pt idx="657">
                  <c:v>6.6249821182232722</c:v>
                </c:pt>
                <c:pt idx="658">
                  <c:v>-6.9075026193948013</c:v>
                </c:pt>
                <c:pt idx="659">
                  <c:v>4.5826800728017556</c:v>
                </c:pt>
                <c:pt idx="660">
                  <c:v>4.3023576907357697</c:v>
                </c:pt>
                <c:pt idx="661">
                  <c:v>1.1451752050163577E-2</c:v>
                </c:pt>
                <c:pt idx="662">
                  <c:v>0.85009203052738869</c:v>
                </c:pt>
                <c:pt idx="663">
                  <c:v>5.3132070923250208</c:v>
                </c:pt>
                <c:pt idx="664">
                  <c:v>0.57773181628887116</c:v>
                </c:pt>
                <c:pt idx="665">
                  <c:v>3.5098978361077009</c:v>
                </c:pt>
                <c:pt idx="666">
                  <c:v>1.4888058958779169</c:v>
                </c:pt>
                <c:pt idx="667">
                  <c:v>3.2171634047843476</c:v>
                </c:pt>
                <c:pt idx="668">
                  <c:v>5.3648075459781044</c:v>
                </c:pt>
                <c:pt idx="669">
                  <c:v>1.9413308786641412</c:v>
                </c:pt>
                <c:pt idx="670">
                  <c:v>5.3337123966781128</c:v>
                </c:pt>
                <c:pt idx="671">
                  <c:v>3.8521566635799367</c:v>
                </c:pt>
                <c:pt idx="672">
                  <c:v>7.7518848638805835</c:v>
                </c:pt>
                <c:pt idx="673">
                  <c:v>-1.2127781187848719</c:v>
                </c:pt>
                <c:pt idx="674">
                  <c:v>-2.2208672225944728</c:v>
                </c:pt>
                <c:pt idx="675">
                  <c:v>3.0784990132259313</c:v>
                </c:pt>
                <c:pt idx="676">
                  <c:v>-0.98558524714581885</c:v>
                </c:pt>
                <c:pt idx="677">
                  <c:v>-2.597470446519873</c:v>
                </c:pt>
                <c:pt idx="678">
                  <c:v>1.7189141384603257</c:v>
                </c:pt>
                <c:pt idx="679">
                  <c:v>7.4174309379675591</c:v>
                </c:pt>
                <c:pt idx="680">
                  <c:v>5.6254470477363547</c:v>
                </c:pt>
                <c:pt idx="681">
                  <c:v>5.2802762244493842</c:v>
                </c:pt>
                <c:pt idx="682">
                  <c:v>5.5038300453011466</c:v>
                </c:pt>
                <c:pt idx="683">
                  <c:v>5.2979279552751315</c:v>
                </c:pt>
                <c:pt idx="684">
                  <c:v>0.45510143257474489</c:v>
                </c:pt>
                <c:pt idx="685">
                  <c:v>-0.24142156177666863</c:v>
                </c:pt>
                <c:pt idx="686">
                  <c:v>1.3333334356091751</c:v>
                </c:pt>
                <c:pt idx="687">
                  <c:v>0.14145758677008757</c:v>
                </c:pt>
                <c:pt idx="688">
                  <c:v>-3.2842870166911453E-2</c:v>
                </c:pt>
                <c:pt idx="689">
                  <c:v>5.3014246333541788</c:v>
                </c:pt>
                <c:pt idx="690">
                  <c:v>1.4752474437306802</c:v>
                </c:pt>
                <c:pt idx="691">
                  <c:v>3.689204697161653</c:v>
                </c:pt>
                <c:pt idx="692">
                  <c:v>-1.557172197597545E-2</c:v>
                </c:pt>
                <c:pt idx="693">
                  <c:v>3.5727966449413344</c:v>
                </c:pt>
                <c:pt idx="694">
                  <c:v>4.1859840837995677</c:v>
                </c:pt>
                <c:pt idx="695">
                  <c:v>4.4349884137346951</c:v>
                </c:pt>
                <c:pt idx="696">
                  <c:v>6.9741167015299155</c:v>
                </c:pt>
                <c:pt idx="697">
                  <c:v>1.2725974979967525</c:v>
                </c:pt>
                <c:pt idx="698">
                  <c:v>6.642752634723859</c:v>
                </c:pt>
                <c:pt idx="699">
                  <c:v>5.6087009733867568</c:v>
                </c:pt>
                <c:pt idx="700">
                  <c:v>-0.50865403355155969</c:v>
                </c:pt>
                <c:pt idx="701">
                  <c:v>1.2945881769319367</c:v>
                </c:pt>
                <c:pt idx="702">
                  <c:v>-0.72147150308822816</c:v>
                </c:pt>
                <c:pt idx="703">
                  <c:v>1.244750502181077</c:v>
                </c:pt>
                <c:pt idx="704">
                  <c:v>1.0266023677514475</c:v>
                </c:pt>
                <c:pt idx="705">
                  <c:v>5.9492142363169229</c:v>
                </c:pt>
                <c:pt idx="706">
                  <c:v>5.0568940832423124</c:v>
                </c:pt>
                <c:pt idx="707">
                  <c:v>6.9514347302741939</c:v>
                </c:pt>
                <c:pt idx="708">
                  <c:v>7.1400974215194495</c:v>
                </c:pt>
                <c:pt idx="709">
                  <c:v>-2.3951639641912834</c:v>
                </c:pt>
                <c:pt idx="710">
                  <c:v>6.0323780625111709</c:v>
                </c:pt>
                <c:pt idx="711">
                  <c:v>-1.6844313919829332</c:v>
                </c:pt>
                <c:pt idx="712">
                  <c:v>-1.4521267067069452</c:v>
                </c:pt>
                <c:pt idx="713">
                  <c:v>2.9755974627746902</c:v>
                </c:pt>
                <c:pt idx="714">
                  <c:v>2.4125603660374004</c:v>
                </c:pt>
                <c:pt idx="715">
                  <c:v>4.507691376194348</c:v>
                </c:pt>
                <c:pt idx="716">
                  <c:v>0.39132188803823098</c:v>
                </c:pt>
                <c:pt idx="717">
                  <c:v>5.7035255271443113</c:v>
                </c:pt>
                <c:pt idx="718">
                  <c:v>5.1938614666204188</c:v>
                </c:pt>
                <c:pt idx="719">
                  <c:v>5.4791616890308177</c:v>
                </c:pt>
                <c:pt idx="720">
                  <c:v>4.1385825584628257</c:v>
                </c:pt>
                <c:pt idx="721">
                  <c:v>2.7891866258374876</c:v>
                </c:pt>
                <c:pt idx="722">
                  <c:v>1.18333649044075</c:v>
                </c:pt>
                <c:pt idx="723">
                  <c:v>5.3401048719522866</c:v>
                </c:pt>
                <c:pt idx="724">
                  <c:v>-2.4209995260866206</c:v>
                </c:pt>
                <c:pt idx="725">
                  <c:v>3.2004592660770843</c:v>
                </c:pt>
                <c:pt idx="726">
                  <c:v>3.9379805339131995</c:v>
                </c:pt>
                <c:pt idx="727">
                  <c:v>3.4789087574503803</c:v>
                </c:pt>
                <c:pt idx="728">
                  <c:v>5.9223864466294085</c:v>
                </c:pt>
                <c:pt idx="729">
                  <c:v>3.805144853537433</c:v>
                </c:pt>
                <c:pt idx="730">
                  <c:v>1.0487531902355958</c:v>
                </c:pt>
                <c:pt idx="731">
                  <c:v>3.6466643573257844</c:v>
                </c:pt>
                <c:pt idx="732">
                  <c:v>1.6176748538812653</c:v>
                </c:pt>
                <c:pt idx="733">
                  <c:v>-1.3007236142872767</c:v>
                </c:pt>
                <c:pt idx="734">
                  <c:v>3.7781801105398181</c:v>
                </c:pt>
                <c:pt idx="735">
                  <c:v>5.4495178666510302</c:v>
                </c:pt>
                <c:pt idx="736">
                  <c:v>-0.22851137230096796</c:v>
                </c:pt>
                <c:pt idx="737">
                  <c:v>-2.359999028304455</c:v>
                </c:pt>
                <c:pt idx="738">
                  <c:v>2.4166468888797414</c:v>
                </c:pt>
                <c:pt idx="739">
                  <c:v>3.0976083374424839</c:v>
                </c:pt>
                <c:pt idx="740">
                  <c:v>1.4922199466426509</c:v>
                </c:pt>
                <c:pt idx="741">
                  <c:v>2.4911613258899763</c:v>
                </c:pt>
                <c:pt idx="742">
                  <c:v>4.8289550523734359</c:v>
                </c:pt>
                <c:pt idx="743">
                  <c:v>3.2707392947798066</c:v>
                </c:pt>
                <c:pt idx="744">
                  <c:v>3.4649663696679678</c:v>
                </c:pt>
                <c:pt idx="745">
                  <c:v>2.1737376138405899</c:v>
                </c:pt>
                <c:pt idx="746">
                  <c:v>2.5654049527664551</c:v>
                </c:pt>
                <c:pt idx="747">
                  <c:v>3.0414491818335989</c:v>
                </c:pt>
                <c:pt idx="748">
                  <c:v>3.0422023828812108</c:v>
                </c:pt>
                <c:pt idx="749">
                  <c:v>3.7433732655297582</c:v>
                </c:pt>
                <c:pt idx="750">
                  <c:v>9.2533829949388746</c:v>
                </c:pt>
                <c:pt idx="751">
                  <c:v>1.6308278529892561</c:v>
                </c:pt>
                <c:pt idx="752">
                  <c:v>4.9759455621502831</c:v>
                </c:pt>
                <c:pt idx="753">
                  <c:v>2.1928886176879736</c:v>
                </c:pt>
                <c:pt idx="754">
                  <c:v>6.7418393911840688</c:v>
                </c:pt>
                <c:pt idx="755">
                  <c:v>2.8859116219117116</c:v>
                </c:pt>
                <c:pt idx="756">
                  <c:v>10.216084465673838</c:v>
                </c:pt>
                <c:pt idx="757">
                  <c:v>3.3877429552663383</c:v>
                </c:pt>
                <c:pt idx="758">
                  <c:v>1.7652688206365159</c:v>
                </c:pt>
                <c:pt idx="759">
                  <c:v>4.1435050347845106</c:v>
                </c:pt>
                <c:pt idx="760">
                  <c:v>0.79365870616949685</c:v>
                </c:pt>
                <c:pt idx="761">
                  <c:v>5.2135234181575534</c:v>
                </c:pt>
                <c:pt idx="762">
                  <c:v>4.4034372322889883</c:v>
                </c:pt>
                <c:pt idx="763">
                  <c:v>7.3044263126402562</c:v>
                </c:pt>
                <c:pt idx="764">
                  <c:v>0.13911914205878517</c:v>
                </c:pt>
                <c:pt idx="765">
                  <c:v>3.3437923558204652</c:v>
                </c:pt>
                <c:pt idx="766">
                  <c:v>0.30138204127809765</c:v>
                </c:pt>
                <c:pt idx="767">
                  <c:v>2.2821071349426578</c:v>
                </c:pt>
                <c:pt idx="768">
                  <c:v>2.8114851086935637</c:v>
                </c:pt>
                <c:pt idx="769">
                  <c:v>3.9746665400254848</c:v>
                </c:pt>
                <c:pt idx="770">
                  <c:v>4.6765219467883803</c:v>
                </c:pt>
                <c:pt idx="771">
                  <c:v>-0.32026275977331586</c:v>
                </c:pt>
                <c:pt idx="772">
                  <c:v>7.6290150308367295</c:v>
                </c:pt>
                <c:pt idx="773">
                  <c:v>3.1474724236943494</c:v>
                </c:pt>
                <c:pt idx="774">
                  <c:v>5.0017497816720038</c:v>
                </c:pt>
                <c:pt idx="775">
                  <c:v>3.0012289474986797</c:v>
                </c:pt>
                <c:pt idx="776">
                  <c:v>1.887895626816789</c:v>
                </c:pt>
                <c:pt idx="777">
                  <c:v>5.1175606024635876</c:v>
                </c:pt>
                <c:pt idx="778">
                  <c:v>2.3351234195323194</c:v>
                </c:pt>
                <c:pt idx="779">
                  <c:v>5.4472140713725885</c:v>
                </c:pt>
                <c:pt idx="780">
                  <c:v>1.3506854414750311</c:v>
                </c:pt>
                <c:pt idx="781">
                  <c:v>7.9074992799310344</c:v>
                </c:pt>
                <c:pt idx="782">
                  <c:v>7.7402533217691953</c:v>
                </c:pt>
                <c:pt idx="783">
                  <c:v>-1.376887845941301</c:v>
                </c:pt>
                <c:pt idx="784">
                  <c:v>6.8842218094460534</c:v>
                </c:pt>
                <c:pt idx="785">
                  <c:v>3.5983625199606024</c:v>
                </c:pt>
                <c:pt idx="786">
                  <c:v>7.5915784682095335</c:v>
                </c:pt>
                <c:pt idx="787">
                  <c:v>0.92321630397239751</c:v>
                </c:pt>
                <c:pt idx="788">
                  <c:v>7.6389839789453404</c:v>
                </c:pt>
                <c:pt idx="789">
                  <c:v>6.1835093118865494</c:v>
                </c:pt>
                <c:pt idx="790">
                  <c:v>2.3773720407657848</c:v>
                </c:pt>
                <c:pt idx="791">
                  <c:v>4.7635843580881634</c:v>
                </c:pt>
                <c:pt idx="792">
                  <c:v>1.3342965038708439</c:v>
                </c:pt>
                <c:pt idx="793">
                  <c:v>5.349257286584848</c:v>
                </c:pt>
                <c:pt idx="794">
                  <c:v>5.4539266696504889</c:v>
                </c:pt>
                <c:pt idx="795">
                  <c:v>4.6719435319732501</c:v>
                </c:pt>
                <c:pt idx="796">
                  <c:v>1.8448282236927582</c:v>
                </c:pt>
                <c:pt idx="797">
                  <c:v>-0.7413899787851328</c:v>
                </c:pt>
                <c:pt idx="798">
                  <c:v>-1.3578687705449308</c:v>
                </c:pt>
                <c:pt idx="799">
                  <c:v>3.4391829766208808</c:v>
                </c:pt>
                <c:pt idx="800">
                  <c:v>4.8536093457185707</c:v>
                </c:pt>
                <c:pt idx="801">
                  <c:v>3.3895590883298947</c:v>
                </c:pt>
                <c:pt idx="802">
                  <c:v>0.95718849239558068</c:v>
                </c:pt>
                <c:pt idx="803">
                  <c:v>1.4041062092651337</c:v>
                </c:pt>
                <c:pt idx="804">
                  <c:v>3.3517737797973322</c:v>
                </c:pt>
                <c:pt idx="805">
                  <c:v>2.1307787844651749</c:v>
                </c:pt>
                <c:pt idx="806">
                  <c:v>3.8845779055584124</c:v>
                </c:pt>
                <c:pt idx="807">
                  <c:v>3.3386919058914319</c:v>
                </c:pt>
                <c:pt idx="808">
                  <c:v>6.2597591802166903</c:v>
                </c:pt>
                <c:pt idx="809">
                  <c:v>6.0643671070231164</c:v>
                </c:pt>
                <c:pt idx="810">
                  <c:v>5.5692857926989383</c:v>
                </c:pt>
                <c:pt idx="811">
                  <c:v>2.8617037571679624</c:v>
                </c:pt>
                <c:pt idx="812">
                  <c:v>0.1402211508355542</c:v>
                </c:pt>
                <c:pt idx="813">
                  <c:v>-2.8543640516027295</c:v>
                </c:pt>
                <c:pt idx="814">
                  <c:v>5.6269884761864066</c:v>
                </c:pt>
                <c:pt idx="815">
                  <c:v>5.7407498810344553</c:v>
                </c:pt>
                <c:pt idx="816">
                  <c:v>6.2752744787439028</c:v>
                </c:pt>
                <c:pt idx="817">
                  <c:v>6.8401519511074262</c:v>
                </c:pt>
                <c:pt idx="818">
                  <c:v>1.2461547646335411</c:v>
                </c:pt>
                <c:pt idx="819">
                  <c:v>3.5504625640657856</c:v>
                </c:pt>
                <c:pt idx="820">
                  <c:v>1.9084450683497032</c:v>
                </c:pt>
                <c:pt idx="821">
                  <c:v>-3.261381347941585</c:v>
                </c:pt>
                <c:pt idx="822">
                  <c:v>5.2076631830383153</c:v>
                </c:pt>
                <c:pt idx="823">
                  <c:v>4.9500639138593154</c:v>
                </c:pt>
                <c:pt idx="824">
                  <c:v>2.3477904753238814</c:v>
                </c:pt>
                <c:pt idx="825">
                  <c:v>3.2169703194744077</c:v>
                </c:pt>
                <c:pt idx="826">
                  <c:v>5.8164148703162564</c:v>
                </c:pt>
                <c:pt idx="827">
                  <c:v>2.6879946247875957</c:v>
                </c:pt>
                <c:pt idx="828">
                  <c:v>1.3518760905646552</c:v>
                </c:pt>
                <c:pt idx="829">
                  <c:v>5.1605188515896714</c:v>
                </c:pt>
                <c:pt idx="830">
                  <c:v>1.5875252708612173</c:v>
                </c:pt>
                <c:pt idx="831">
                  <c:v>3.23240707006536</c:v>
                </c:pt>
                <c:pt idx="832">
                  <c:v>5.0165211139477783</c:v>
                </c:pt>
                <c:pt idx="833">
                  <c:v>5.7872673006410018</c:v>
                </c:pt>
                <c:pt idx="834">
                  <c:v>7.7567225280711511</c:v>
                </c:pt>
                <c:pt idx="835">
                  <c:v>1.8068499264392024</c:v>
                </c:pt>
                <c:pt idx="836">
                  <c:v>6.376298614530846</c:v>
                </c:pt>
                <c:pt idx="837">
                  <c:v>6.2272266087399188</c:v>
                </c:pt>
                <c:pt idx="838">
                  <c:v>7.3160786492030603</c:v>
                </c:pt>
                <c:pt idx="839">
                  <c:v>-1.012014676796996</c:v>
                </c:pt>
                <c:pt idx="840">
                  <c:v>2.2582424024765722</c:v>
                </c:pt>
                <c:pt idx="841">
                  <c:v>4.771844801721377</c:v>
                </c:pt>
                <c:pt idx="842">
                  <c:v>1.2045202443956775</c:v>
                </c:pt>
                <c:pt idx="843">
                  <c:v>3.4476141416544035</c:v>
                </c:pt>
                <c:pt idx="844">
                  <c:v>-0.78178969816245925</c:v>
                </c:pt>
                <c:pt idx="845">
                  <c:v>2.9903512664380081</c:v>
                </c:pt>
                <c:pt idx="846">
                  <c:v>9.9548122143821764</c:v>
                </c:pt>
                <c:pt idx="847">
                  <c:v>4.9628755980398918</c:v>
                </c:pt>
                <c:pt idx="848">
                  <c:v>2.3645425039635786</c:v>
                </c:pt>
                <c:pt idx="849">
                  <c:v>1.2510307685511819</c:v>
                </c:pt>
                <c:pt idx="850">
                  <c:v>1.6014339331636904</c:v>
                </c:pt>
                <c:pt idx="851">
                  <c:v>2.6193001078423581</c:v>
                </c:pt>
                <c:pt idx="852">
                  <c:v>4.8240959090156963</c:v>
                </c:pt>
                <c:pt idx="853">
                  <c:v>3.1676795316873463</c:v>
                </c:pt>
                <c:pt idx="854">
                  <c:v>1.2415300509847782</c:v>
                </c:pt>
                <c:pt idx="855">
                  <c:v>0.74706213585411163</c:v>
                </c:pt>
                <c:pt idx="856">
                  <c:v>2.0232548736835447</c:v>
                </c:pt>
                <c:pt idx="857">
                  <c:v>1.0788908000287769</c:v>
                </c:pt>
                <c:pt idx="858">
                  <c:v>3.5309788832274371</c:v>
                </c:pt>
                <c:pt idx="859">
                  <c:v>0.7880951958896425</c:v>
                </c:pt>
                <c:pt idx="860">
                  <c:v>0.82790452177300899</c:v>
                </c:pt>
                <c:pt idx="861">
                  <c:v>3.8687251962325284</c:v>
                </c:pt>
                <c:pt idx="862">
                  <c:v>2.6085230167549973</c:v>
                </c:pt>
                <c:pt idx="863">
                  <c:v>8.6455961865424236</c:v>
                </c:pt>
                <c:pt idx="864">
                  <c:v>2.1068580206983807</c:v>
                </c:pt>
                <c:pt idx="865">
                  <c:v>2.3580448736804804</c:v>
                </c:pt>
                <c:pt idx="866">
                  <c:v>1.3122702029796507</c:v>
                </c:pt>
                <c:pt idx="867">
                  <c:v>5.4695375886105033</c:v>
                </c:pt>
                <c:pt idx="868">
                  <c:v>4.6792958418247075</c:v>
                </c:pt>
                <c:pt idx="869">
                  <c:v>3.5883988516278293</c:v>
                </c:pt>
                <c:pt idx="870">
                  <c:v>3.5781139096060084</c:v>
                </c:pt>
                <c:pt idx="871">
                  <c:v>6.6758996949842029</c:v>
                </c:pt>
                <c:pt idx="872">
                  <c:v>1.5883409762984311</c:v>
                </c:pt>
                <c:pt idx="873">
                  <c:v>-1.4828072362872646E-2</c:v>
                </c:pt>
                <c:pt idx="874">
                  <c:v>-0.69776787214172309</c:v>
                </c:pt>
                <c:pt idx="875">
                  <c:v>6.8708401344456362</c:v>
                </c:pt>
                <c:pt idx="876">
                  <c:v>1.1487011770965143</c:v>
                </c:pt>
                <c:pt idx="877">
                  <c:v>2.7208917267500681</c:v>
                </c:pt>
                <c:pt idx="878">
                  <c:v>3.5377666757124278</c:v>
                </c:pt>
                <c:pt idx="879">
                  <c:v>6.4795515720122765</c:v>
                </c:pt>
                <c:pt idx="880">
                  <c:v>6.1107446750360559</c:v>
                </c:pt>
                <c:pt idx="881">
                  <c:v>3.8621174459961871</c:v>
                </c:pt>
                <c:pt idx="882">
                  <c:v>5.9446225865303113</c:v>
                </c:pt>
                <c:pt idx="883">
                  <c:v>7.8202597806425658</c:v>
                </c:pt>
                <c:pt idx="884">
                  <c:v>1.0280102876294102</c:v>
                </c:pt>
                <c:pt idx="885">
                  <c:v>5.2630036299238441</c:v>
                </c:pt>
                <c:pt idx="886">
                  <c:v>3.9807296289536431</c:v>
                </c:pt>
                <c:pt idx="887">
                  <c:v>4.5784326725298659</c:v>
                </c:pt>
                <c:pt idx="888">
                  <c:v>3.4963771283862339</c:v>
                </c:pt>
                <c:pt idx="889">
                  <c:v>2.7068291487717069</c:v>
                </c:pt>
                <c:pt idx="890">
                  <c:v>3.3347306281383702</c:v>
                </c:pt>
                <c:pt idx="891">
                  <c:v>7.9703380422473238</c:v>
                </c:pt>
                <c:pt idx="892">
                  <c:v>9.7139800606525384E-2</c:v>
                </c:pt>
                <c:pt idx="893">
                  <c:v>4.4755626907520139</c:v>
                </c:pt>
                <c:pt idx="894">
                  <c:v>8.3468068953788013</c:v>
                </c:pt>
                <c:pt idx="895">
                  <c:v>7.1169757846935155</c:v>
                </c:pt>
                <c:pt idx="896">
                  <c:v>2.8278120545069356</c:v>
                </c:pt>
                <c:pt idx="897">
                  <c:v>3.3025334058683118</c:v>
                </c:pt>
                <c:pt idx="898">
                  <c:v>3.6272206330565204</c:v>
                </c:pt>
                <c:pt idx="899">
                  <c:v>-0.48128102292108466</c:v>
                </c:pt>
                <c:pt idx="900">
                  <c:v>1.8979672291307601</c:v>
                </c:pt>
                <c:pt idx="901">
                  <c:v>-2.1469052537033235</c:v>
                </c:pt>
                <c:pt idx="902">
                  <c:v>-2.3658532159094054</c:v>
                </c:pt>
                <c:pt idx="903">
                  <c:v>2.6391111597305557</c:v>
                </c:pt>
                <c:pt idx="904">
                  <c:v>-0.9181999818801394</c:v>
                </c:pt>
                <c:pt idx="905">
                  <c:v>5.3614329500696947</c:v>
                </c:pt>
                <c:pt idx="906">
                  <c:v>5.1405247153668228</c:v>
                </c:pt>
                <c:pt idx="907">
                  <c:v>3.238242460059066</c:v>
                </c:pt>
                <c:pt idx="908">
                  <c:v>10.311800998340029</c:v>
                </c:pt>
                <c:pt idx="909">
                  <c:v>3.2146624131878898</c:v>
                </c:pt>
                <c:pt idx="910">
                  <c:v>-3.2068242116771319</c:v>
                </c:pt>
                <c:pt idx="911">
                  <c:v>7.7976772774471854</c:v>
                </c:pt>
                <c:pt idx="912">
                  <c:v>-1.2871017084938057</c:v>
                </c:pt>
                <c:pt idx="913">
                  <c:v>2.0594245606161756</c:v>
                </c:pt>
                <c:pt idx="914">
                  <c:v>4.1807250385675534</c:v>
                </c:pt>
                <c:pt idx="915">
                  <c:v>3.0869289205879191</c:v>
                </c:pt>
                <c:pt idx="916">
                  <c:v>-1.3202976885505358</c:v>
                </c:pt>
                <c:pt idx="917">
                  <c:v>3.4191566132064004</c:v>
                </c:pt>
                <c:pt idx="918">
                  <c:v>3.8004619203616077</c:v>
                </c:pt>
                <c:pt idx="919">
                  <c:v>3.5190095628840599</c:v>
                </c:pt>
                <c:pt idx="920">
                  <c:v>3.5237455360239984</c:v>
                </c:pt>
                <c:pt idx="921">
                  <c:v>0.14122701620855693</c:v>
                </c:pt>
                <c:pt idx="922">
                  <c:v>4.6706306382559468</c:v>
                </c:pt>
                <c:pt idx="923">
                  <c:v>-0.92311087053320051</c:v>
                </c:pt>
                <c:pt idx="924">
                  <c:v>1.7637744098278993</c:v>
                </c:pt>
                <c:pt idx="925">
                  <c:v>1.8418267495162741</c:v>
                </c:pt>
                <c:pt idx="926">
                  <c:v>1.9653230369679022</c:v>
                </c:pt>
                <c:pt idx="927">
                  <c:v>5.80580592514427</c:v>
                </c:pt>
                <c:pt idx="928">
                  <c:v>-2.3065478679949134</c:v>
                </c:pt>
                <c:pt idx="929">
                  <c:v>3.8879034257219391</c:v>
                </c:pt>
                <c:pt idx="930">
                  <c:v>5.3722409675593301</c:v>
                </c:pt>
                <c:pt idx="931">
                  <c:v>2.4276945820516822</c:v>
                </c:pt>
                <c:pt idx="932">
                  <c:v>-1.5637546665969495</c:v>
                </c:pt>
                <c:pt idx="933">
                  <c:v>1.4309540932516853</c:v>
                </c:pt>
                <c:pt idx="934">
                  <c:v>5.204326297333278</c:v>
                </c:pt>
                <c:pt idx="935">
                  <c:v>4.3378334121755984</c:v>
                </c:pt>
                <c:pt idx="936">
                  <c:v>8.6998547204557859</c:v>
                </c:pt>
                <c:pt idx="937">
                  <c:v>1.9715712838128887</c:v>
                </c:pt>
                <c:pt idx="938">
                  <c:v>1.0224952067276032</c:v>
                </c:pt>
                <c:pt idx="939">
                  <c:v>3.3527590207001108</c:v>
                </c:pt>
                <c:pt idx="940">
                  <c:v>6.5211977359404827</c:v>
                </c:pt>
                <c:pt idx="941">
                  <c:v>3.602465621418796</c:v>
                </c:pt>
                <c:pt idx="942">
                  <c:v>1.6939507218431977</c:v>
                </c:pt>
                <c:pt idx="943">
                  <c:v>2.5885640553596261</c:v>
                </c:pt>
                <c:pt idx="944">
                  <c:v>3.0499123435759063</c:v>
                </c:pt>
                <c:pt idx="945">
                  <c:v>2.5220702989812924</c:v>
                </c:pt>
                <c:pt idx="946">
                  <c:v>4.1385558669946612</c:v>
                </c:pt>
                <c:pt idx="947">
                  <c:v>5.100833853463385</c:v>
                </c:pt>
                <c:pt idx="948">
                  <c:v>7.7905761159094666</c:v>
                </c:pt>
                <c:pt idx="949">
                  <c:v>1.3535026043426477</c:v>
                </c:pt>
                <c:pt idx="950">
                  <c:v>4.2296589217839511</c:v>
                </c:pt>
                <c:pt idx="951">
                  <c:v>2.9211131045567331</c:v>
                </c:pt>
                <c:pt idx="952">
                  <c:v>3.8745606789330029</c:v>
                </c:pt>
                <c:pt idx="953">
                  <c:v>-1.1469855933051161</c:v>
                </c:pt>
                <c:pt idx="954">
                  <c:v>3.3743028572095604</c:v>
                </c:pt>
                <c:pt idx="955">
                  <c:v>4.878205247118709</c:v>
                </c:pt>
                <c:pt idx="956">
                  <c:v>-2.7442165186679146</c:v>
                </c:pt>
                <c:pt idx="957">
                  <c:v>0.52075262532566136</c:v>
                </c:pt>
                <c:pt idx="958">
                  <c:v>3.1030071133467949</c:v>
                </c:pt>
                <c:pt idx="959">
                  <c:v>2.9290278786354556</c:v>
                </c:pt>
                <c:pt idx="960">
                  <c:v>5.0782440683358665</c:v>
                </c:pt>
                <c:pt idx="961">
                  <c:v>5.6569234062029032</c:v>
                </c:pt>
                <c:pt idx="962">
                  <c:v>6.2674593448978797</c:v>
                </c:pt>
                <c:pt idx="963">
                  <c:v>0.65520252276939672</c:v>
                </c:pt>
                <c:pt idx="964">
                  <c:v>3.0515536200218669</c:v>
                </c:pt>
                <c:pt idx="965">
                  <c:v>2.1265292674194463</c:v>
                </c:pt>
                <c:pt idx="966">
                  <c:v>4.9502327072255952</c:v>
                </c:pt>
                <c:pt idx="967">
                  <c:v>3.9289554955070169</c:v>
                </c:pt>
                <c:pt idx="968">
                  <c:v>-0.2617085544716069</c:v>
                </c:pt>
                <c:pt idx="969">
                  <c:v>2.5738844541077235</c:v>
                </c:pt>
                <c:pt idx="970">
                  <c:v>1.8781058818858138</c:v>
                </c:pt>
                <c:pt idx="971">
                  <c:v>6.7129506874060851</c:v>
                </c:pt>
                <c:pt idx="972">
                  <c:v>2.9109232504239948</c:v>
                </c:pt>
                <c:pt idx="973">
                  <c:v>1.7147484369794057</c:v>
                </c:pt>
                <c:pt idx="974">
                  <c:v>2.2891561640927591</c:v>
                </c:pt>
                <c:pt idx="975">
                  <c:v>4.5802789366566206</c:v>
                </c:pt>
                <c:pt idx="976">
                  <c:v>2.6324400906236978</c:v>
                </c:pt>
                <c:pt idx="977">
                  <c:v>3.7924021291713608</c:v>
                </c:pt>
                <c:pt idx="978">
                  <c:v>2.8405089504748702</c:v>
                </c:pt>
                <c:pt idx="979">
                  <c:v>5.9929095197430229</c:v>
                </c:pt>
                <c:pt idx="980">
                  <c:v>3.2000671559364378</c:v>
                </c:pt>
                <c:pt idx="981">
                  <c:v>3.7881529761280639</c:v>
                </c:pt>
                <c:pt idx="982">
                  <c:v>6.8159380349903813</c:v>
                </c:pt>
                <c:pt idx="983">
                  <c:v>3.1902275875598693</c:v>
                </c:pt>
                <c:pt idx="984">
                  <c:v>2.7103559169460869</c:v>
                </c:pt>
                <c:pt idx="985">
                  <c:v>3.5895213550337193</c:v>
                </c:pt>
                <c:pt idx="986">
                  <c:v>2.7945185184030628</c:v>
                </c:pt>
                <c:pt idx="987">
                  <c:v>3.8332612946052329</c:v>
                </c:pt>
                <c:pt idx="988">
                  <c:v>4.9463989355999214</c:v>
                </c:pt>
                <c:pt idx="989">
                  <c:v>7.3413230810083689</c:v>
                </c:pt>
                <c:pt idx="990">
                  <c:v>1.7080154384025334</c:v>
                </c:pt>
                <c:pt idx="991">
                  <c:v>0.81031559879109594</c:v>
                </c:pt>
                <c:pt idx="992">
                  <c:v>-1.9296233926972715</c:v>
                </c:pt>
                <c:pt idx="993">
                  <c:v>1.488217185264034</c:v>
                </c:pt>
                <c:pt idx="994">
                  <c:v>0.60662414062184311</c:v>
                </c:pt>
                <c:pt idx="995">
                  <c:v>1.705258809980835</c:v>
                </c:pt>
                <c:pt idx="996">
                  <c:v>-3.0140477341743859</c:v>
                </c:pt>
                <c:pt idx="997">
                  <c:v>1.2742275929247775</c:v>
                </c:pt>
                <c:pt idx="998">
                  <c:v>5.0603395094665409</c:v>
                </c:pt>
                <c:pt idx="999">
                  <c:v>2.3817898785632927</c:v>
                </c:pt>
                <c:pt idx="1000">
                  <c:v>2.3731219283397458</c:v>
                </c:pt>
              </c:numCache>
            </c:numRef>
          </c:xVal>
          <c:yVal>
            <c:numRef>
              <c:f>WIS_VPL!$Y$17:$Y$1017</c:f>
              <c:numCache>
                <c:formatCode>_(* #,##0.00_);_(* \(#,##0.00\);_(* "-"??_);_(@_)</c:formatCode>
                <c:ptCount val="1001"/>
                <c:pt idx="0" formatCode="0.0%">
                  <c:v>0.50815682911126681</c:v>
                </c:pt>
                <c:pt idx="1">
                  <c:v>0.16232172260865135</c:v>
                </c:pt>
                <c:pt idx="2">
                  <c:v>0.10730035549869966</c:v>
                </c:pt>
                <c:pt idx="3">
                  <c:v>0.68626363940940482</c:v>
                </c:pt>
                <c:pt idx="4">
                  <c:v>0.25189316347682023</c:v>
                </c:pt>
                <c:pt idx="5">
                  <c:v>8.0112146067067305E-2</c:v>
                </c:pt>
                <c:pt idx="6">
                  <c:v>0.75233981457102428</c:v>
                </c:pt>
                <c:pt idx="7">
                  <c:v>0.70594350092497671</c:v>
                </c:pt>
                <c:pt idx="8">
                  <c:v>0.86482088589542572</c:v>
                </c:pt>
                <c:pt idx="9">
                  <c:v>0.2773287222993347</c:v>
                </c:pt>
                <c:pt idx="10">
                  <c:v>0.82910037000445813</c:v>
                </c:pt>
                <c:pt idx="11">
                  <c:v>0.50182705903715241</c:v>
                </c:pt>
                <c:pt idx="12">
                  <c:v>0.53824805157698696</c:v>
                </c:pt>
                <c:pt idx="13">
                  <c:v>1.0671937462968914E-2</c:v>
                </c:pt>
                <c:pt idx="14">
                  <c:v>0.39271326255730993</c:v>
                </c:pt>
                <c:pt idx="15">
                  <c:v>0.36805563045568918</c:v>
                </c:pt>
                <c:pt idx="16">
                  <c:v>3.8963965075198448E-2</c:v>
                </c:pt>
                <c:pt idx="17">
                  <c:v>0.33069375577179017</c:v>
                </c:pt>
                <c:pt idx="18">
                  <c:v>1.5373077281127249E-2</c:v>
                </c:pt>
                <c:pt idx="19">
                  <c:v>0.35244670288206703</c:v>
                </c:pt>
                <c:pt idx="20">
                  <c:v>0.33859945751388354</c:v>
                </c:pt>
                <c:pt idx="21">
                  <c:v>0.41660804385722061</c:v>
                </c:pt>
                <c:pt idx="22">
                  <c:v>0.57699038603386277</c:v>
                </c:pt>
                <c:pt idx="23">
                  <c:v>0.51626976087755094</c:v>
                </c:pt>
                <c:pt idx="24">
                  <c:v>0.96254266280412737</c:v>
                </c:pt>
                <c:pt idx="25">
                  <c:v>0.4027415650630608</c:v>
                </c:pt>
                <c:pt idx="26">
                  <c:v>0.44435829192232773</c:v>
                </c:pt>
                <c:pt idx="27">
                  <c:v>0.88876657853185315</c:v>
                </c:pt>
                <c:pt idx="28">
                  <c:v>0.43085022286789004</c:v>
                </c:pt>
                <c:pt idx="29">
                  <c:v>0.57304603959036049</c:v>
                </c:pt>
                <c:pt idx="30">
                  <c:v>2.1585972998574534E-2</c:v>
                </c:pt>
                <c:pt idx="31">
                  <c:v>4.9504364538167707E-2</c:v>
                </c:pt>
                <c:pt idx="32">
                  <c:v>0.3866388373878244</c:v>
                </c:pt>
                <c:pt idx="33">
                  <c:v>0.96718892936677958</c:v>
                </c:pt>
                <c:pt idx="34">
                  <c:v>0.49975200431271027</c:v>
                </c:pt>
                <c:pt idx="35">
                  <c:v>9.2281014975143683E-2</c:v>
                </c:pt>
                <c:pt idx="36">
                  <c:v>0.98876635717782513</c:v>
                </c:pt>
                <c:pt idx="37">
                  <c:v>0.79713987731003288</c:v>
                </c:pt>
                <c:pt idx="38">
                  <c:v>0.42717283788557886</c:v>
                </c:pt>
                <c:pt idx="39">
                  <c:v>0.63119903494460494</c:v>
                </c:pt>
                <c:pt idx="40">
                  <c:v>0.40942982921770732</c:v>
                </c:pt>
                <c:pt idx="41">
                  <c:v>0.80026932205221291</c:v>
                </c:pt>
                <c:pt idx="42">
                  <c:v>0.46297938120013743</c:v>
                </c:pt>
                <c:pt idx="43">
                  <c:v>0.1383746218233424</c:v>
                </c:pt>
                <c:pt idx="44">
                  <c:v>1.9734170633505476E-2</c:v>
                </c:pt>
                <c:pt idx="45">
                  <c:v>0.76229418300954055</c:v>
                </c:pt>
                <c:pt idx="46">
                  <c:v>0.45483579520713852</c:v>
                </c:pt>
                <c:pt idx="47">
                  <c:v>0.29954785493754166</c:v>
                </c:pt>
                <c:pt idx="48">
                  <c:v>0.85096528316203757</c:v>
                </c:pt>
                <c:pt idx="49">
                  <c:v>0.94267457553082268</c:v>
                </c:pt>
                <c:pt idx="50">
                  <c:v>0.66226575228208429</c:v>
                </c:pt>
                <c:pt idx="51">
                  <c:v>0.31242032054126678</c:v>
                </c:pt>
                <c:pt idx="52">
                  <c:v>3.7614928061149265E-2</c:v>
                </c:pt>
                <c:pt idx="53">
                  <c:v>0.13986376542588974</c:v>
                </c:pt>
                <c:pt idx="54">
                  <c:v>0.12455233205290253</c:v>
                </c:pt>
                <c:pt idx="55">
                  <c:v>0.37709053718869157</c:v>
                </c:pt>
                <c:pt idx="56">
                  <c:v>0.16052492637139329</c:v>
                </c:pt>
                <c:pt idx="57">
                  <c:v>0.32315867252186437</c:v>
                </c:pt>
                <c:pt idx="58">
                  <c:v>0.26590586803749638</c:v>
                </c:pt>
                <c:pt idx="59">
                  <c:v>0.93380386535040594</c:v>
                </c:pt>
                <c:pt idx="60">
                  <c:v>0.95015694510856574</c:v>
                </c:pt>
                <c:pt idx="61">
                  <c:v>0.46095085885268194</c:v>
                </c:pt>
                <c:pt idx="62">
                  <c:v>0.50268912933580123</c:v>
                </c:pt>
                <c:pt idx="63">
                  <c:v>0.77651428413273915</c:v>
                </c:pt>
                <c:pt idx="64">
                  <c:v>1.7215444526148395E-3</c:v>
                </c:pt>
                <c:pt idx="65">
                  <c:v>0.36539799336497153</c:v>
                </c:pt>
                <c:pt idx="66">
                  <c:v>0.15896241697606983</c:v>
                </c:pt>
                <c:pt idx="67">
                  <c:v>0.70919394172452777</c:v>
                </c:pt>
                <c:pt idx="68">
                  <c:v>0.6058167517411126</c:v>
                </c:pt>
                <c:pt idx="69">
                  <c:v>0.77808669883102666</c:v>
                </c:pt>
                <c:pt idx="70">
                  <c:v>0.408792871835019</c:v>
                </c:pt>
                <c:pt idx="71">
                  <c:v>0.27833236910063613</c:v>
                </c:pt>
                <c:pt idx="72">
                  <c:v>0.75353539784459245</c:v>
                </c:pt>
                <c:pt idx="73">
                  <c:v>0.77075493509061821</c:v>
                </c:pt>
                <c:pt idx="74">
                  <c:v>4.6613428801037561E-2</c:v>
                </c:pt>
                <c:pt idx="75">
                  <c:v>4.7930842023332601E-2</c:v>
                </c:pt>
                <c:pt idx="76">
                  <c:v>0.78987834577670091</c:v>
                </c:pt>
                <c:pt idx="77">
                  <c:v>8.4648252531789356E-2</c:v>
                </c:pt>
                <c:pt idx="78">
                  <c:v>0.62972912132205106</c:v>
                </c:pt>
                <c:pt idx="79">
                  <c:v>0.66325421195436651</c:v>
                </c:pt>
                <c:pt idx="80">
                  <c:v>0.76868187154240131</c:v>
                </c:pt>
                <c:pt idx="81">
                  <c:v>0.60436585300844192</c:v>
                </c:pt>
                <c:pt idx="82">
                  <c:v>0.71127296697044773</c:v>
                </c:pt>
                <c:pt idx="83">
                  <c:v>0.67458387071715264</c:v>
                </c:pt>
                <c:pt idx="84">
                  <c:v>0.33352888864731456</c:v>
                </c:pt>
                <c:pt idx="85">
                  <c:v>0.99605466699144385</c:v>
                </c:pt>
                <c:pt idx="86">
                  <c:v>0.28546711873581443</c:v>
                </c:pt>
                <c:pt idx="87">
                  <c:v>0.84748747033889416</c:v>
                </c:pt>
                <c:pt idx="88">
                  <c:v>0.30015217268568539</c:v>
                </c:pt>
                <c:pt idx="89">
                  <c:v>0.52003253169753094</c:v>
                </c:pt>
                <c:pt idx="90">
                  <c:v>0.83507499612661928</c:v>
                </c:pt>
                <c:pt idx="91">
                  <c:v>0.20658703045655816</c:v>
                </c:pt>
                <c:pt idx="92">
                  <c:v>0.15652342061876298</c:v>
                </c:pt>
                <c:pt idx="93">
                  <c:v>0.80097592085135749</c:v>
                </c:pt>
                <c:pt idx="94">
                  <c:v>0.58679833137941673</c:v>
                </c:pt>
                <c:pt idx="95">
                  <c:v>2.4822171137803727E-2</c:v>
                </c:pt>
                <c:pt idx="96">
                  <c:v>0.98894802743362231</c:v>
                </c:pt>
                <c:pt idx="97">
                  <c:v>0.63100063950416407</c:v>
                </c:pt>
                <c:pt idx="98">
                  <c:v>0.38167485198799073</c:v>
                </c:pt>
                <c:pt idx="99">
                  <c:v>0.74467754591957891</c:v>
                </c:pt>
                <c:pt idx="100">
                  <c:v>0.63950969170474503</c:v>
                </c:pt>
                <c:pt idx="101">
                  <c:v>0.55614680107381753</c:v>
                </c:pt>
                <c:pt idx="102">
                  <c:v>0.2334869394365702</c:v>
                </c:pt>
                <c:pt idx="103">
                  <c:v>0.21244186831301087</c:v>
                </c:pt>
                <c:pt idx="104">
                  <c:v>0.38293085294270079</c:v>
                </c:pt>
                <c:pt idx="105">
                  <c:v>0.37394291255805412</c:v>
                </c:pt>
                <c:pt idx="106">
                  <c:v>0.98958244177849142</c:v>
                </c:pt>
                <c:pt idx="107">
                  <c:v>0.81009984160732429</c:v>
                </c:pt>
                <c:pt idx="108">
                  <c:v>0.97186245957358475</c:v>
                </c:pt>
                <c:pt idx="109">
                  <c:v>0.53562033213780569</c:v>
                </c:pt>
                <c:pt idx="110">
                  <c:v>0.69728387059753505</c:v>
                </c:pt>
                <c:pt idx="111">
                  <c:v>0.59894987255293552</c:v>
                </c:pt>
                <c:pt idx="112">
                  <c:v>0.6679507913960101</c:v>
                </c:pt>
                <c:pt idx="113">
                  <c:v>0.85444653033612949</c:v>
                </c:pt>
                <c:pt idx="114">
                  <c:v>0.98582380378699608</c:v>
                </c:pt>
                <c:pt idx="115">
                  <c:v>0.65759948434243531</c:v>
                </c:pt>
                <c:pt idx="116">
                  <c:v>0.6483803149722841</c:v>
                </c:pt>
                <c:pt idx="117">
                  <c:v>0.2677301344840452</c:v>
                </c:pt>
                <c:pt idx="118">
                  <c:v>0.33212201479460507</c:v>
                </c:pt>
                <c:pt idx="119">
                  <c:v>0.81007371390004079</c:v>
                </c:pt>
                <c:pt idx="120">
                  <c:v>0.20622379446700567</c:v>
                </c:pt>
                <c:pt idx="121">
                  <c:v>0.40156563255270517</c:v>
                </c:pt>
                <c:pt idx="122">
                  <c:v>0.83244163437185037</c:v>
                </c:pt>
                <c:pt idx="123">
                  <c:v>0.89408039025653263</c:v>
                </c:pt>
                <c:pt idx="124">
                  <c:v>0.8228649250680633</c:v>
                </c:pt>
                <c:pt idx="125">
                  <c:v>8.8750634743557655E-2</c:v>
                </c:pt>
                <c:pt idx="126">
                  <c:v>0.23440168708227205</c:v>
                </c:pt>
                <c:pt idx="127">
                  <c:v>0.41949276073361647</c:v>
                </c:pt>
                <c:pt idx="128">
                  <c:v>0.53833719236950683</c:v>
                </c:pt>
                <c:pt idx="129">
                  <c:v>0.62032483201829525</c:v>
                </c:pt>
                <c:pt idx="130">
                  <c:v>0.50942853858364712</c:v>
                </c:pt>
                <c:pt idx="131">
                  <c:v>0.86427422829931777</c:v>
                </c:pt>
                <c:pt idx="132">
                  <c:v>0.76062060609621496</c:v>
                </c:pt>
                <c:pt idx="133">
                  <c:v>0.61325111657987508</c:v>
                </c:pt>
                <c:pt idx="134">
                  <c:v>8.5624439027889257E-2</c:v>
                </c:pt>
                <c:pt idx="135">
                  <c:v>7.5199701281655054E-2</c:v>
                </c:pt>
                <c:pt idx="136">
                  <c:v>0.94215942901438932</c:v>
                </c:pt>
                <c:pt idx="137">
                  <c:v>0.73264337302889093</c:v>
                </c:pt>
                <c:pt idx="138">
                  <c:v>0.39284151897557612</c:v>
                </c:pt>
                <c:pt idx="139">
                  <c:v>0.35693252585897051</c:v>
                </c:pt>
                <c:pt idx="140">
                  <c:v>0.491510646418925</c:v>
                </c:pt>
                <c:pt idx="141">
                  <c:v>0.40397173755815824</c:v>
                </c:pt>
                <c:pt idx="142">
                  <c:v>0.31913981170965089</c:v>
                </c:pt>
                <c:pt idx="143">
                  <c:v>0.12157892275722063</c:v>
                </c:pt>
                <c:pt idx="144">
                  <c:v>0.95076902922565376</c:v>
                </c:pt>
                <c:pt idx="145">
                  <c:v>0.67174809722580675</c:v>
                </c:pt>
                <c:pt idx="146">
                  <c:v>0.7471032392707212</c:v>
                </c:pt>
                <c:pt idx="147">
                  <c:v>0.29446711774983303</c:v>
                </c:pt>
                <c:pt idx="148">
                  <c:v>0.92069473063146656</c:v>
                </c:pt>
                <c:pt idx="149">
                  <c:v>4.9704192986652296E-2</c:v>
                </c:pt>
                <c:pt idx="150">
                  <c:v>0.548397744638356</c:v>
                </c:pt>
                <c:pt idx="151">
                  <c:v>0.64556471868107435</c:v>
                </c:pt>
                <c:pt idx="152">
                  <c:v>0.15087164145964804</c:v>
                </c:pt>
                <c:pt idx="153">
                  <c:v>0.25235814656030991</c:v>
                </c:pt>
                <c:pt idx="154">
                  <c:v>0.76517852320634883</c:v>
                </c:pt>
                <c:pt idx="155">
                  <c:v>0.24735517637852555</c:v>
                </c:pt>
                <c:pt idx="156">
                  <c:v>0.85217486491539995</c:v>
                </c:pt>
                <c:pt idx="157">
                  <c:v>0.99477743212922765</c:v>
                </c:pt>
                <c:pt idx="158">
                  <c:v>5.6305762079927907E-2</c:v>
                </c:pt>
                <c:pt idx="159">
                  <c:v>0.87387732778029337</c:v>
                </c:pt>
                <c:pt idx="160">
                  <c:v>0.16207362552405613</c:v>
                </c:pt>
                <c:pt idx="161">
                  <c:v>0.36619098375108861</c:v>
                </c:pt>
                <c:pt idx="162">
                  <c:v>0.54190309349309951</c:v>
                </c:pt>
                <c:pt idx="163">
                  <c:v>0.68496521967813706</c:v>
                </c:pt>
                <c:pt idx="164">
                  <c:v>0.75012642025080156</c:v>
                </c:pt>
                <c:pt idx="165">
                  <c:v>0.14303700156115381</c:v>
                </c:pt>
                <c:pt idx="166">
                  <c:v>0.33100830206457998</c:v>
                </c:pt>
                <c:pt idx="167">
                  <c:v>0.47087376648279505</c:v>
                </c:pt>
                <c:pt idx="168">
                  <c:v>3.7369631869932182E-2</c:v>
                </c:pt>
                <c:pt idx="169">
                  <c:v>0.46769432974603492</c:v>
                </c:pt>
                <c:pt idx="170">
                  <c:v>0.7004770878618678</c:v>
                </c:pt>
                <c:pt idx="171">
                  <c:v>0.33142218858420069</c:v>
                </c:pt>
                <c:pt idx="172">
                  <c:v>0.65889966914788922</c:v>
                </c:pt>
                <c:pt idx="173">
                  <c:v>0.29539462915430492</c:v>
                </c:pt>
                <c:pt idx="174">
                  <c:v>0.35309095435384574</c:v>
                </c:pt>
                <c:pt idx="175">
                  <c:v>0.91073778317326703</c:v>
                </c:pt>
                <c:pt idx="176">
                  <c:v>0.57349969687980584</c:v>
                </c:pt>
                <c:pt idx="177">
                  <c:v>0.59425374860752656</c:v>
                </c:pt>
                <c:pt idx="178">
                  <c:v>0.16559079220203032</c:v>
                </c:pt>
                <c:pt idx="179">
                  <c:v>0.30160555308241377</c:v>
                </c:pt>
                <c:pt idx="180">
                  <c:v>0.16458590341320772</c:v>
                </c:pt>
                <c:pt idx="181">
                  <c:v>0.4495518972956038</c:v>
                </c:pt>
                <c:pt idx="182">
                  <c:v>0.29401697269886429</c:v>
                </c:pt>
                <c:pt idx="183">
                  <c:v>0.24565095387049279</c:v>
                </c:pt>
                <c:pt idx="184">
                  <c:v>0.43877270423122244</c:v>
                </c:pt>
                <c:pt idx="185">
                  <c:v>0.58583128193430645</c:v>
                </c:pt>
                <c:pt idx="186">
                  <c:v>0.7840661213290292</c:v>
                </c:pt>
                <c:pt idx="187">
                  <c:v>4.6826224087584696E-2</c:v>
                </c:pt>
                <c:pt idx="188">
                  <c:v>0.84901786126976586</c:v>
                </c:pt>
                <c:pt idx="189">
                  <c:v>0.47772321277290353</c:v>
                </c:pt>
                <c:pt idx="190">
                  <c:v>0.5799871474895022</c:v>
                </c:pt>
                <c:pt idx="191">
                  <c:v>6.7222697829155645E-2</c:v>
                </c:pt>
                <c:pt idx="192">
                  <c:v>0.1413142624298995</c:v>
                </c:pt>
                <c:pt idx="193">
                  <c:v>0.16235612332429838</c:v>
                </c:pt>
                <c:pt idx="194">
                  <c:v>0.10118797216597272</c:v>
                </c:pt>
                <c:pt idx="195">
                  <c:v>0.79828788093917513</c:v>
                </c:pt>
                <c:pt idx="196">
                  <c:v>0.86607283909283617</c:v>
                </c:pt>
                <c:pt idx="197">
                  <c:v>0.43313860489523609</c:v>
                </c:pt>
                <c:pt idx="198">
                  <c:v>0.17590263349469368</c:v>
                </c:pt>
                <c:pt idx="199">
                  <c:v>0.85628172419631099</c:v>
                </c:pt>
                <c:pt idx="200">
                  <c:v>0.23717707033031502</c:v>
                </c:pt>
                <c:pt idx="201">
                  <c:v>0.52177005920843</c:v>
                </c:pt>
                <c:pt idx="202">
                  <c:v>0.40802676627589585</c:v>
                </c:pt>
                <c:pt idx="203">
                  <c:v>0.86416177422741969</c:v>
                </c:pt>
                <c:pt idx="204">
                  <c:v>0.8861646416445218</c:v>
                </c:pt>
                <c:pt idx="205">
                  <c:v>0.42225330233981784</c:v>
                </c:pt>
                <c:pt idx="206">
                  <c:v>0.52024404313257022</c:v>
                </c:pt>
                <c:pt idx="207">
                  <c:v>0.39674722657565759</c:v>
                </c:pt>
                <c:pt idx="208">
                  <c:v>0.58166841917021017</c:v>
                </c:pt>
                <c:pt idx="209">
                  <c:v>0.97495341129563551</c:v>
                </c:pt>
                <c:pt idx="210">
                  <c:v>0.86514255205301183</c:v>
                </c:pt>
                <c:pt idx="211">
                  <c:v>0.35181561222738966</c:v>
                </c:pt>
                <c:pt idx="212">
                  <c:v>0.45025349246024943</c:v>
                </c:pt>
                <c:pt idx="213">
                  <c:v>0.70903147281267254</c:v>
                </c:pt>
                <c:pt idx="214">
                  <c:v>0.93074868731127525</c:v>
                </c:pt>
                <c:pt idx="215">
                  <c:v>0.33726729610925188</c:v>
                </c:pt>
                <c:pt idx="216">
                  <c:v>0.9571904515284364</c:v>
                </c:pt>
                <c:pt idx="217">
                  <c:v>0.20583061601867136</c:v>
                </c:pt>
                <c:pt idx="218">
                  <c:v>0.7691820241077596</c:v>
                </c:pt>
                <c:pt idx="219">
                  <c:v>0.15041552022805799</c:v>
                </c:pt>
                <c:pt idx="220">
                  <c:v>9.7684304138784303E-2</c:v>
                </c:pt>
                <c:pt idx="221">
                  <c:v>0.54785061042216909</c:v>
                </c:pt>
                <c:pt idx="222">
                  <c:v>0.31290905006153957</c:v>
                </c:pt>
                <c:pt idx="223">
                  <c:v>0.12521453602951729</c:v>
                </c:pt>
                <c:pt idx="224">
                  <c:v>0.77917591497726446</c:v>
                </c:pt>
                <c:pt idx="225">
                  <c:v>5.7566350890354563E-2</c:v>
                </c:pt>
                <c:pt idx="226">
                  <c:v>0.85949339036962713</c:v>
                </c:pt>
                <c:pt idx="227">
                  <c:v>0.97619651526767481</c:v>
                </c:pt>
                <c:pt idx="228">
                  <c:v>0.78207002446396801</c:v>
                </c:pt>
                <c:pt idx="229">
                  <c:v>0.26494787066027059</c:v>
                </c:pt>
                <c:pt idx="230">
                  <c:v>0.74511828361241617</c:v>
                </c:pt>
                <c:pt idx="231">
                  <c:v>0.60095890679049224</c:v>
                </c:pt>
                <c:pt idx="232">
                  <c:v>9.1452130268422832E-2</c:v>
                </c:pt>
                <c:pt idx="233">
                  <c:v>0.26320652005986611</c:v>
                </c:pt>
                <c:pt idx="234">
                  <c:v>0.82471413868595556</c:v>
                </c:pt>
                <c:pt idx="235">
                  <c:v>0.65733381281111403</c:v>
                </c:pt>
                <c:pt idx="236">
                  <c:v>0.51314961032502326</c:v>
                </c:pt>
                <c:pt idx="237">
                  <c:v>0.63090554581465774</c:v>
                </c:pt>
                <c:pt idx="238">
                  <c:v>0.46905045834057413</c:v>
                </c:pt>
                <c:pt idx="239">
                  <c:v>0.68595051544737939</c:v>
                </c:pt>
                <c:pt idx="240">
                  <c:v>0.60485122565914062</c:v>
                </c:pt>
                <c:pt idx="241">
                  <c:v>0.68626382539189001</c:v>
                </c:pt>
                <c:pt idx="242">
                  <c:v>0.38985345712080954</c:v>
                </c:pt>
                <c:pt idx="243">
                  <c:v>1.4432743862529683E-2</c:v>
                </c:pt>
                <c:pt idx="244">
                  <c:v>0.52768528119364722</c:v>
                </c:pt>
                <c:pt idx="245">
                  <c:v>0.4685429353066507</c:v>
                </c:pt>
                <c:pt idx="246">
                  <c:v>0.76057782427159404</c:v>
                </c:pt>
                <c:pt idx="247">
                  <c:v>7.2337955524936853E-2</c:v>
                </c:pt>
                <c:pt idx="248">
                  <c:v>0.8117460029674739</c:v>
                </c:pt>
                <c:pt idx="249">
                  <c:v>0.62102211329908719</c:v>
                </c:pt>
                <c:pt idx="250">
                  <c:v>0.25227953686552146</c:v>
                </c:pt>
                <c:pt idx="251">
                  <c:v>0.96372201283069026</c:v>
                </c:pt>
                <c:pt idx="252">
                  <c:v>0.27084191466794449</c:v>
                </c:pt>
                <c:pt idx="253">
                  <c:v>0.29316275331190306</c:v>
                </c:pt>
                <c:pt idx="254">
                  <c:v>1.4093159422081178E-2</c:v>
                </c:pt>
                <c:pt idx="255">
                  <c:v>0.54517996029998173</c:v>
                </c:pt>
                <c:pt idx="256">
                  <c:v>0.78989343800564937</c:v>
                </c:pt>
                <c:pt idx="257">
                  <c:v>0.13219558121153357</c:v>
                </c:pt>
                <c:pt idx="258">
                  <c:v>0.28806884855448078</c:v>
                </c:pt>
                <c:pt idx="259">
                  <c:v>0.10359983498443127</c:v>
                </c:pt>
                <c:pt idx="260">
                  <c:v>0.83479301561924768</c:v>
                </c:pt>
                <c:pt idx="261">
                  <c:v>7.2413837561425151E-2</c:v>
                </c:pt>
                <c:pt idx="262">
                  <c:v>0.36535278071319499</c:v>
                </c:pt>
                <c:pt idx="263">
                  <c:v>0.41727717704020484</c:v>
                </c:pt>
                <c:pt idx="264">
                  <c:v>0.47815341098478981</c:v>
                </c:pt>
                <c:pt idx="265">
                  <c:v>0.38852421614022548</c:v>
                </c:pt>
                <c:pt idx="266">
                  <c:v>0.51523036165283864</c:v>
                </c:pt>
                <c:pt idx="267">
                  <c:v>0.13539888456669691</c:v>
                </c:pt>
                <c:pt idx="268">
                  <c:v>0.93572700547744536</c:v>
                </c:pt>
                <c:pt idx="269">
                  <c:v>0.22538205532693795</c:v>
                </c:pt>
                <c:pt idx="270">
                  <c:v>0.44384783434771735</c:v>
                </c:pt>
                <c:pt idx="271">
                  <c:v>0.65006965371454428</c:v>
                </c:pt>
                <c:pt idx="272">
                  <c:v>6.2207606107354686E-2</c:v>
                </c:pt>
                <c:pt idx="273">
                  <c:v>0.29674546298520421</c:v>
                </c:pt>
                <c:pt idx="274">
                  <c:v>0.11481837958520628</c:v>
                </c:pt>
                <c:pt idx="275">
                  <c:v>2.4557693475514467E-2</c:v>
                </c:pt>
                <c:pt idx="276">
                  <c:v>0.60532114000065584</c:v>
                </c:pt>
                <c:pt idx="277">
                  <c:v>0.11232215236480275</c:v>
                </c:pt>
                <c:pt idx="278">
                  <c:v>0.29586679622419948</c:v>
                </c:pt>
                <c:pt idx="279">
                  <c:v>0.19676054578784449</c:v>
                </c:pt>
                <c:pt idx="280">
                  <c:v>6.8734502304879888E-2</c:v>
                </c:pt>
                <c:pt idx="281">
                  <c:v>7.5280274771502551E-2</c:v>
                </c:pt>
                <c:pt idx="282">
                  <c:v>0.99360383039011435</c:v>
                </c:pt>
                <c:pt idx="283">
                  <c:v>0.38258243864251518</c:v>
                </c:pt>
                <c:pt idx="284">
                  <c:v>0.35147238669695025</c:v>
                </c:pt>
                <c:pt idx="285">
                  <c:v>0.28948991990807249</c:v>
                </c:pt>
                <c:pt idx="286">
                  <c:v>0.22552273123714983</c:v>
                </c:pt>
                <c:pt idx="287">
                  <c:v>0.6137041253363088</c:v>
                </c:pt>
                <c:pt idx="288">
                  <c:v>0.15151575416292321</c:v>
                </c:pt>
                <c:pt idx="289">
                  <c:v>0.1913347808592103</c:v>
                </c:pt>
                <c:pt idx="290">
                  <c:v>0.14021790159424452</c:v>
                </c:pt>
                <c:pt idx="291">
                  <c:v>0.76718221296836475</c:v>
                </c:pt>
                <c:pt idx="292">
                  <c:v>0.56453230825963452</c:v>
                </c:pt>
                <c:pt idx="293">
                  <c:v>0.97618698617590938</c:v>
                </c:pt>
                <c:pt idx="294">
                  <c:v>0.76119124655499226</c:v>
                </c:pt>
                <c:pt idx="295">
                  <c:v>0.28760612111671036</c:v>
                </c:pt>
                <c:pt idx="296">
                  <c:v>0.45485692880287004</c:v>
                </c:pt>
                <c:pt idx="297">
                  <c:v>0.37321814959954891</c:v>
                </c:pt>
                <c:pt idx="298">
                  <c:v>0.47739634436908729</c:v>
                </c:pt>
                <c:pt idx="299">
                  <c:v>0.53018067274067782</c:v>
                </c:pt>
                <c:pt idx="300">
                  <c:v>0.13462277426161395</c:v>
                </c:pt>
                <c:pt idx="301">
                  <c:v>0.33823285839683948</c:v>
                </c:pt>
                <c:pt idx="302">
                  <c:v>0.43227575822385583</c:v>
                </c:pt>
                <c:pt idx="303">
                  <c:v>0.16086570515195775</c:v>
                </c:pt>
                <c:pt idx="304">
                  <c:v>0.62579262471885255</c:v>
                </c:pt>
                <c:pt idx="305">
                  <c:v>0.79958894974747441</c:v>
                </c:pt>
                <c:pt idx="306">
                  <c:v>0.61697592510460619</c:v>
                </c:pt>
                <c:pt idx="307">
                  <c:v>0.91706186120620936</c:v>
                </c:pt>
                <c:pt idx="308">
                  <c:v>2.8060720315385382E-2</c:v>
                </c:pt>
                <c:pt idx="309">
                  <c:v>2.2845327199254799E-2</c:v>
                </c:pt>
                <c:pt idx="310">
                  <c:v>0.61686841205846854</c:v>
                </c:pt>
                <c:pt idx="311">
                  <c:v>0.81385012265350887</c:v>
                </c:pt>
                <c:pt idx="312">
                  <c:v>0.32593291900677157</c:v>
                </c:pt>
                <c:pt idx="313">
                  <c:v>0.20095893488814881</c:v>
                </c:pt>
                <c:pt idx="314">
                  <c:v>0.24408394820792711</c:v>
                </c:pt>
                <c:pt idx="315">
                  <c:v>0.97541521418415311</c:v>
                </c:pt>
                <c:pt idx="316">
                  <c:v>0.55538986792781575</c:v>
                </c:pt>
                <c:pt idx="317">
                  <c:v>0.43036040740489129</c:v>
                </c:pt>
                <c:pt idx="318">
                  <c:v>0.28678853261514503</c:v>
                </c:pt>
                <c:pt idx="319">
                  <c:v>0.6693482463249395</c:v>
                </c:pt>
                <c:pt idx="320">
                  <c:v>0.39162079034079661</c:v>
                </c:pt>
                <c:pt idx="321">
                  <c:v>3.314313306240501E-2</c:v>
                </c:pt>
                <c:pt idx="322">
                  <c:v>0.43875755191330501</c:v>
                </c:pt>
                <c:pt idx="323">
                  <c:v>0.55201827684018956</c:v>
                </c:pt>
                <c:pt idx="324">
                  <c:v>0.99883951518688396</c:v>
                </c:pt>
                <c:pt idx="325">
                  <c:v>0.69220209560448598</c:v>
                </c:pt>
                <c:pt idx="326">
                  <c:v>0.68070626171984783</c:v>
                </c:pt>
                <c:pt idx="327">
                  <c:v>0.80936013766803616</c:v>
                </c:pt>
                <c:pt idx="328">
                  <c:v>0.13030419990138012</c:v>
                </c:pt>
                <c:pt idx="329">
                  <c:v>0.98009078167213792</c:v>
                </c:pt>
                <c:pt idx="330">
                  <c:v>0.65528797178518583</c:v>
                </c:pt>
                <c:pt idx="331">
                  <c:v>0.5112333467670851</c:v>
                </c:pt>
                <c:pt idx="332">
                  <c:v>0.8621469408300878</c:v>
                </c:pt>
                <c:pt idx="333">
                  <c:v>0.14220653337029251</c:v>
                </c:pt>
                <c:pt idx="334">
                  <c:v>0.86696830451500717</c:v>
                </c:pt>
                <c:pt idx="335">
                  <c:v>3.1764805739463185E-2</c:v>
                </c:pt>
                <c:pt idx="336">
                  <c:v>0.94077217684187675</c:v>
                </c:pt>
                <c:pt idx="337">
                  <c:v>0.5234478345927851</c:v>
                </c:pt>
                <c:pt idx="338">
                  <c:v>0.99743669373212906</c:v>
                </c:pt>
                <c:pt idx="339">
                  <c:v>0.152245916848019</c:v>
                </c:pt>
                <c:pt idx="340">
                  <c:v>0.70003576518091237</c:v>
                </c:pt>
                <c:pt idx="341">
                  <c:v>0.26115280520158224</c:v>
                </c:pt>
                <c:pt idx="342">
                  <c:v>0.50959299439787542</c:v>
                </c:pt>
                <c:pt idx="343">
                  <c:v>0.34990815637430961</c:v>
                </c:pt>
                <c:pt idx="344">
                  <c:v>0.82436369566708523</c:v>
                </c:pt>
                <c:pt idx="345">
                  <c:v>0.95968118903320909</c:v>
                </c:pt>
                <c:pt idx="346">
                  <c:v>0.47581944528334574</c:v>
                </c:pt>
                <c:pt idx="347">
                  <c:v>0.31575597362425467</c:v>
                </c:pt>
                <c:pt idx="348">
                  <c:v>9.5296191571655739E-2</c:v>
                </c:pt>
                <c:pt idx="349">
                  <c:v>0.32703144921116756</c:v>
                </c:pt>
                <c:pt idx="350">
                  <c:v>0.43546080747786065</c:v>
                </c:pt>
                <c:pt idx="351">
                  <c:v>0.65951194071395181</c:v>
                </c:pt>
                <c:pt idx="352">
                  <c:v>7.1196343563581052E-2</c:v>
                </c:pt>
                <c:pt idx="353">
                  <c:v>0.6337229336107677</c:v>
                </c:pt>
                <c:pt idx="354">
                  <c:v>0.46516356324889024</c:v>
                </c:pt>
                <c:pt idx="355">
                  <c:v>0.78520871128620606</c:v>
                </c:pt>
                <c:pt idx="356">
                  <c:v>0.97407905313543197</c:v>
                </c:pt>
                <c:pt idx="357">
                  <c:v>0.70008320847135064</c:v>
                </c:pt>
                <c:pt idx="358">
                  <c:v>0.13411543292083661</c:v>
                </c:pt>
                <c:pt idx="359">
                  <c:v>0.62438025645104034</c:v>
                </c:pt>
                <c:pt idx="360">
                  <c:v>0.61069155649787787</c:v>
                </c:pt>
                <c:pt idx="361">
                  <c:v>0.52638456378912135</c:v>
                </c:pt>
                <c:pt idx="362">
                  <c:v>0.65690828468164375</c:v>
                </c:pt>
                <c:pt idx="363">
                  <c:v>0.9441640525193401</c:v>
                </c:pt>
                <c:pt idx="364">
                  <c:v>0.37105840542728319</c:v>
                </c:pt>
                <c:pt idx="365">
                  <c:v>0.89560534701212946</c:v>
                </c:pt>
                <c:pt idx="366">
                  <c:v>0.6399557112628973</c:v>
                </c:pt>
                <c:pt idx="367">
                  <c:v>0.18368030006524724</c:v>
                </c:pt>
                <c:pt idx="368">
                  <c:v>0.24845790484857971</c:v>
                </c:pt>
                <c:pt idx="369">
                  <c:v>0.25009680794937816</c:v>
                </c:pt>
                <c:pt idx="370">
                  <c:v>0.35864429151506561</c:v>
                </c:pt>
                <c:pt idx="371">
                  <c:v>0.99079957927705853</c:v>
                </c:pt>
                <c:pt idx="372">
                  <c:v>0.41880364737530018</c:v>
                </c:pt>
                <c:pt idx="373">
                  <c:v>0.71351606729135053</c:v>
                </c:pt>
                <c:pt idx="374">
                  <c:v>0.1599739166343955</c:v>
                </c:pt>
                <c:pt idx="375">
                  <c:v>0.56728234918913278</c:v>
                </c:pt>
                <c:pt idx="376">
                  <c:v>0.61285904673109426</c:v>
                </c:pt>
                <c:pt idx="377">
                  <c:v>0.79164481081352744</c:v>
                </c:pt>
                <c:pt idx="378">
                  <c:v>0.29686055353583352</c:v>
                </c:pt>
                <c:pt idx="379">
                  <c:v>0.74557331012144079</c:v>
                </c:pt>
                <c:pt idx="380">
                  <c:v>0.65159663675029389</c:v>
                </c:pt>
                <c:pt idx="381">
                  <c:v>0.73107268300280281</c:v>
                </c:pt>
                <c:pt idx="382">
                  <c:v>0.79657459464550529</c:v>
                </c:pt>
                <c:pt idx="383">
                  <c:v>0.84473982274216008</c:v>
                </c:pt>
                <c:pt idx="384">
                  <c:v>0.97987788756269922</c:v>
                </c:pt>
                <c:pt idx="385">
                  <c:v>0.66785437925427127</c:v>
                </c:pt>
                <c:pt idx="386">
                  <c:v>0.89859183707477852</c:v>
                </c:pt>
                <c:pt idx="387">
                  <c:v>0.55729836176346081</c:v>
                </c:pt>
                <c:pt idx="388">
                  <c:v>0.88996324934963489</c:v>
                </c:pt>
                <c:pt idx="389">
                  <c:v>0.18896648564323273</c:v>
                </c:pt>
                <c:pt idx="390">
                  <c:v>0.41288510072815815</c:v>
                </c:pt>
                <c:pt idx="391">
                  <c:v>0.56978220202169316</c:v>
                </c:pt>
                <c:pt idx="392">
                  <c:v>0.26889488835124409</c:v>
                </c:pt>
                <c:pt idx="393">
                  <c:v>1.7739851572592943E-2</c:v>
                </c:pt>
                <c:pt idx="394">
                  <c:v>0.53673300464740903</c:v>
                </c:pt>
                <c:pt idx="395">
                  <c:v>0.13663934197901376</c:v>
                </c:pt>
                <c:pt idx="396">
                  <c:v>0.55260705646838171</c:v>
                </c:pt>
                <c:pt idx="397">
                  <c:v>9.3348748720304534E-2</c:v>
                </c:pt>
                <c:pt idx="398">
                  <c:v>0.37790323439487772</c:v>
                </c:pt>
                <c:pt idx="399">
                  <c:v>7.6046547171070344E-2</c:v>
                </c:pt>
                <c:pt idx="400">
                  <c:v>0.6018602304435009</c:v>
                </c:pt>
                <c:pt idx="401">
                  <c:v>0.93184206217660837</c:v>
                </c:pt>
                <c:pt idx="402">
                  <c:v>0.49363607953066868</c:v>
                </c:pt>
                <c:pt idx="403">
                  <c:v>0.411118051855211</c:v>
                </c:pt>
                <c:pt idx="404">
                  <c:v>0.40315968435937677</c:v>
                </c:pt>
                <c:pt idx="405">
                  <c:v>0.61523485743641526</c:v>
                </c:pt>
                <c:pt idx="406">
                  <c:v>0.79930422990272332</c:v>
                </c:pt>
                <c:pt idx="407">
                  <c:v>0.31370780024750422</c:v>
                </c:pt>
                <c:pt idx="408">
                  <c:v>0.42376642520061469</c:v>
                </c:pt>
                <c:pt idx="409">
                  <c:v>0.67944455509224855</c:v>
                </c:pt>
                <c:pt idx="410">
                  <c:v>0.30498588762965528</c:v>
                </c:pt>
                <c:pt idx="411">
                  <c:v>0.99920936203708</c:v>
                </c:pt>
                <c:pt idx="412">
                  <c:v>0.72610725694795963</c:v>
                </c:pt>
                <c:pt idx="413">
                  <c:v>0.95660040768953669</c:v>
                </c:pt>
                <c:pt idx="414">
                  <c:v>0.14415181587752562</c:v>
                </c:pt>
                <c:pt idx="415">
                  <c:v>0.17942340542113905</c:v>
                </c:pt>
                <c:pt idx="416">
                  <c:v>0.59924409546177881</c:v>
                </c:pt>
                <c:pt idx="417">
                  <c:v>0.34460236706375469</c:v>
                </c:pt>
                <c:pt idx="418">
                  <c:v>9.3597158864990315E-2</c:v>
                </c:pt>
                <c:pt idx="419">
                  <c:v>0.13836449619926391</c:v>
                </c:pt>
                <c:pt idx="420">
                  <c:v>0.9998467045589039</c:v>
                </c:pt>
                <c:pt idx="421">
                  <c:v>0.56741222579362016</c:v>
                </c:pt>
                <c:pt idx="422">
                  <c:v>0.11385077527266826</c:v>
                </c:pt>
                <c:pt idx="423">
                  <c:v>0.86664074687561832</c:v>
                </c:pt>
                <c:pt idx="424">
                  <c:v>0.36538759041858787</c:v>
                </c:pt>
                <c:pt idx="425">
                  <c:v>6.6536075837710776E-2</c:v>
                </c:pt>
                <c:pt idx="426">
                  <c:v>0.45952761822610766</c:v>
                </c:pt>
                <c:pt idx="427">
                  <c:v>0.51902049135204331</c:v>
                </c:pt>
                <c:pt idx="428">
                  <c:v>0.61393120313021154</c:v>
                </c:pt>
                <c:pt idx="429">
                  <c:v>3.0418853043361591E-2</c:v>
                </c:pt>
                <c:pt idx="430">
                  <c:v>0.8943609016151145</c:v>
                </c:pt>
                <c:pt idx="431">
                  <c:v>0.1776310163123821</c:v>
                </c:pt>
                <c:pt idx="432">
                  <c:v>0.54258318345897394</c:v>
                </c:pt>
                <c:pt idx="433">
                  <c:v>0.52541592341802967</c:v>
                </c:pt>
                <c:pt idx="434">
                  <c:v>7.839564053995908E-2</c:v>
                </c:pt>
                <c:pt idx="435">
                  <c:v>0.25848998802451817</c:v>
                </c:pt>
                <c:pt idx="436">
                  <c:v>0.35017155785054521</c:v>
                </c:pt>
                <c:pt idx="437">
                  <c:v>0.32122611872235746</c:v>
                </c:pt>
                <c:pt idx="438">
                  <c:v>0.26101953178980392</c:v>
                </c:pt>
                <c:pt idx="439">
                  <c:v>0.82432049126211426</c:v>
                </c:pt>
                <c:pt idx="440">
                  <c:v>0.43895289875037696</c:v>
                </c:pt>
                <c:pt idx="441">
                  <c:v>0.57566179825477626</c:v>
                </c:pt>
                <c:pt idx="442">
                  <c:v>0.99688050869656641</c:v>
                </c:pt>
                <c:pt idx="443">
                  <c:v>0.58508449172073207</c:v>
                </c:pt>
                <c:pt idx="444">
                  <c:v>7.2120589930283419E-2</c:v>
                </c:pt>
                <c:pt idx="445">
                  <c:v>0.53099133072182014</c:v>
                </c:pt>
                <c:pt idx="446">
                  <c:v>0.72156170240463169</c:v>
                </c:pt>
                <c:pt idx="447">
                  <c:v>0.27365676803894545</c:v>
                </c:pt>
                <c:pt idx="448">
                  <c:v>0.79310043489100668</c:v>
                </c:pt>
                <c:pt idx="449">
                  <c:v>0.40288469742313082</c:v>
                </c:pt>
                <c:pt idx="450">
                  <c:v>0.78027591050524248</c:v>
                </c:pt>
                <c:pt idx="451">
                  <c:v>0.83675037388352025</c:v>
                </c:pt>
                <c:pt idx="452">
                  <c:v>0.37921154028740695</c:v>
                </c:pt>
                <c:pt idx="453">
                  <c:v>0.27301925379349146</c:v>
                </c:pt>
                <c:pt idx="454">
                  <c:v>0.64202755634544184</c:v>
                </c:pt>
                <c:pt idx="455">
                  <c:v>5.4037859811626393E-3</c:v>
                </c:pt>
                <c:pt idx="456">
                  <c:v>0.83564232215305989</c:v>
                </c:pt>
                <c:pt idx="457">
                  <c:v>0.63126186326924727</c:v>
                </c:pt>
                <c:pt idx="458">
                  <c:v>0.15109415089101222</c:v>
                </c:pt>
                <c:pt idx="459">
                  <c:v>0.29820028258407261</c:v>
                </c:pt>
                <c:pt idx="460">
                  <c:v>0.68859319559710941</c:v>
                </c:pt>
                <c:pt idx="461">
                  <c:v>0.55354396661122107</c:v>
                </c:pt>
                <c:pt idx="462">
                  <c:v>0.16950805542320249</c:v>
                </c:pt>
                <c:pt idx="463">
                  <c:v>0.72751565106409466</c:v>
                </c:pt>
                <c:pt idx="464">
                  <c:v>0.70850586954849981</c:v>
                </c:pt>
                <c:pt idx="465">
                  <c:v>0.25691969051200014</c:v>
                </c:pt>
                <c:pt idx="466">
                  <c:v>7.51697971905914E-2</c:v>
                </c:pt>
                <c:pt idx="467">
                  <c:v>0.64052713318909915</c:v>
                </c:pt>
                <c:pt idx="468">
                  <c:v>0.56403550125447754</c:v>
                </c:pt>
                <c:pt idx="469">
                  <c:v>0.23574102391284443</c:v>
                </c:pt>
                <c:pt idx="470">
                  <c:v>0.3363205152473413</c:v>
                </c:pt>
                <c:pt idx="471">
                  <c:v>0.87684316348380165</c:v>
                </c:pt>
                <c:pt idx="472">
                  <c:v>0.86815493134924948</c:v>
                </c:pt>
                <c:pt idx="473">
                  <c:v>0.84289651508231267</c:v>
                </c:pt>
                <c:pt idx="474">
                  <c:v>0.15466984974229017</c:v>
                </c:pt>
                <c:pt idx="475">
                  <c:v>0.62565196314757987</c:v>
                </c:pt>
                <c:pt idx="476">
                  <c:v>0.64485859976907944</c:v>
                </c:pt>
                <c:pt idx="477">
                  <c:v>0.99204182048532641</c:v>
                </c:pt>
                <c:pt idx="478">
                  <c:v>0.77978502001773498</c:v>
                </c:pt>
                <c:pt idx="479">
                  <c:v>0.90678126656980873</c:v>
                </c:pt>
                <c:pt idx="480">
                  <c:v>1.145808998966141E-2</c:v>
                </c:pt>
                <c:pt idx="481">
                  <c:v>0.73339084006778088</c:v>
                </c:pt>
                <c:pt idx="482">
                  <c:v>0.25691417470609396</c:v>
                </c:pt>
                <c:pt idx="483">
                  <c:v>0.99989359844670211</c:v>
                </c:pt>
                <c:pt idx="484">
                  <c:v>0.13783883672115632</c:v>
                </c:pt>
                <c:pt idx="485">
                  <c:v>0.13645292908819942</c:v>
                </c:pt>
                <c:pt idx="486">
                  <c:v>0.90213871511804333</c:v>
                </c:pt>
                <c:pt idx="487">
                  <c:v>0.97291756140399921</c:v>
                </c:pt>
                <c:pt idx="488">
                  <c:v>0.13445847887653034</c:v>
                </c:pt>
                <c:pt idx="489">
                  <c:v>8.1468265789323382E-2</c:v>
                </c:pt>
                <c:pt idx="490">
                  <c:v>7.8833610511281405E-2</c:v>
                </c:pt>
                <c:pt idx="491">
                  <c:v>0.80381386622160733</c:v>
                </c:pt>
                <c:pt idx="492">
                  <c:v>0.7125481314552603</c:v>
                </c:pt>
                <c:pt idx="493">
                  <c:v>0.90583106613004905</c:v>
                </c:pt>
                <c:pt idx="494">
                  <c:v>0.86162187642972665</c:v>
                </c:pt>
                <c:pt idx="495">
                  <c:v>0.44241017964504387</c:v>
                </c:pt>
                <c:pt idx="496">
                  <c:v>0.12751743129497639</c:v>
                </c:pt>
                <c:pt idx="497">
                  <c:v>0.45281440274011675</c:v>
                </c:pt>
                <c:pt idx="498">
                  <c:v>0.59053780610184325</c:v>
                </c:pt>
                <c:pt idx="499">
                  <c:v>0.84003605952171356</c:v>
                </c:pt>
                <c:pt idx="500">
                  <c:v>0.34835641190561983</c:v>
                </c:pt>
                <c:pt idx="501">
                  <c:v>0.79872366730943378</c:v>
                </c:pt>
                <c:pt idx="502">
                  <c:v>0.36221375047825355</c:v>
                </c:pt>
                <c:pt idx="503">
                  <c:v>9.6495854414155049E-2</c:v>
                </c:pt>
                <c:pt idx="504">
                  <c:v>0.13574671002904387</c:v>
                </c:pt>
                <c:pt idx="505">
                  <c:v>0.13927930948323267</c:v>
                </c:pt>
                <c:pt idx="506">
                  <c:v>0.85277370988600099</c:v>
                </c:pt>
                <c:pt idx="507">
                  <c:v>0.38997114719049875</c:v>
                </c:pt>
                <c:pt idx="508">
                  <c:v>0.64415969301170151</c:v>
                </c:pt>
                <c:pt idx="509">
                  <c:v>0.4993984062789576</c:v>
                </c:pt>
                <c:pt idx="510">
                  <c:v>0.17688016155201294</c:v>
                </c:pt>
                <c:pt idx="511">
                  <c:v>0.21423548542823706</c:v>
                </c:pt>
                <c:pt idx="512">
                  <c:v>0.52613027888625608</c:v>
                </c:pt>
                <c:pt idx="513">
                  <c:v>0.45148206644551503</c:v>
                </c:pt>
                <c:pt idx="514">
                  <c:v>0.9773975210971243</c:v>
                </c:pt>
                <c:pt idx="515">
                  <c:v>3.4642452648793676E-2</c:v>
                </c:pt>
                <c:pt idx="516">
                  <c:v>0.90223040634923246</c:v>
                </c:pt>
                <c:pt idx="517">
                  <c:v>0.35228096425954558</c:v>
                </c:pt>
                <c:pt idx="518">
                  <c:v>0.27280259813182628</c:v>
                </c:pt>
                <c:pt idx="519">
                  <c:v>8.7892087057492477E-2</c:v>
                </c:pt>
                <c:pt idx="520">
                  <c:v>0.81734099171662389</c:v>
                </c:pt>
                <c:pt idx="521">
                  <c:v>0.92676722457747629</c:v>
                </c:pt>
                <c:pt idx="522">
                  <c:v>0.63506592453677879</c:v>
                </c:pt>
                <c:pt idx="523">
                  <c:v>0.72720179395573092</c:v>
                </c:pt>
                <c:pt idx="524">
                  <c:v>3.1182288151659639E-2</c:v>
                </c:pt>
                <c:pt idx="525">
                  <c:v>0.23766232876986315</c:v>
                </c:pt>
                <c:pt idx="526">
                  <c:v>0.60542500792468079</c:v>
                </c:pt>
                <c:pt idx="527">
                  <c:v>0.55451516649388033</c:v>
                </c:pt>
                <c:pt idx="528">
                  <c:v>0.89214698842053741</c:v>
                </c:pt>
                <c:pt idx="529">
                  <c:v>8.1810403987294916E-2</c:v>
                </c:pt>
                <c:pt idx="530">
                  <c:v>0.81735315544842757</c:v>
                </c:pt>
                <c:pt idx="531">
                  <c:v>0.61981091672399213</c:v>
                </c:pt>
                <c:pt idx="532">
                  <c:v>0.81818592301281301</c:v>
                </c:pt>
                <c:pt idx="533">
                  <c:v>0.68961164453661905</c:v>
                </c:pt>
                <c:pt idx="534">
                  <c:v>0.16038545520182226</c:v>
                </c:pt>
                <c:pt idx="535">
                  <c:v>0.42164772646226717</c:v>
                </c:pt>
                <c:pt idx="536">
                  <c:v>0.66705739463439995</c:v>
                </c:pt>
                <c:pt idx="537">
                  <c:v>0.5121527971920854</c:v>
                </c:pt>
                <c:pt idx="538">
                  <c:v>0.52209356879635371</c:v>
                </c:pt>
                <c:pt idx="539">
                  <c:v>0.12082272208331515</c:v>
                </c:pt>
                <c:pt idx="540">
                  <c:v>0.78209737688179992</c:v>
                </c:pt>
                <c:pt idx="541">
                  <c:v>0.49676317908714218</c:v>
                </c:pt>
                <c:pt idx="542">
                  <c:v>0.84747732046755786</c:v>
                </c:pt>
                <c:pt idx="543">
                  <c:v>0.48209375588869419</c:v>
                </c:pt>
                <c:pt idx="544">
                  <c:v>0.58513830729459393</c:v>
                </c:pt>
                <c:pt idx="545">
                  <c:v>0.89614683470394951</c:v>
                </c:pt>
                <c:pt idx="546">
                  <c:v>0.15630563074000461</c:v>
                </c:pt>
                <c:pt idx="547">
                  <c:v>0.26085948017642219</c:v>
                </c:pt>
                <c:pt idx="548">
                  <c:v>0.10015907321735974</c:v>
                </c:pt>
                <c:pt idx="549">
                  <c:v>0.13129115682464895</c:v>
                </c:pt>
                <c:pt idx="550">
                  <c:v>0.20931739072683422</c:v>
                </c:pt>
                <c:pt idx="551">
                  <c:v>0.14205322097576448</c:v>
                </c:pt>
                <c:pt idx="552">
                  <c:v>0.70518735048038295</c:v>
                </c:pt>
                <c:pt idx="553">
                  <c:v>0.82461498051299587</c:v>
                </c:pt>
                <c:pt idx="554">
                  <c:v>1.5768936054787644E-2</c:v>
                </c:pt>
                <c:pt idx="555">
                  <c:v>0.38849167119808203</c:v>
                </c:pt>
                <c:pt idx="556">
                  <c:v>0.3464662481638669</c:v>
                </c:pt>
                <c:pt idx="557">
                  <c:v>0.92677107680870552</c:v>
                </c:pt>
                <c:pt idx="558">
                  <c:v>0.9042649138353096</c:v>
                </c:pt>
                <c:pt idx="559">
                  <c:v>0.79017575297147902</c:v>
                </c:pt>
                <c:pt idx="560">
                  <c:v>0.91490883502072085</c:v>
                </c:pt>
                <c:pt idx="561">
                  <c:v>0.43649290683454822</c:v>
                </c:pt>
                <c:pt idx="562">
                  <c:v>0.69206982021019336</c:v>
                </c:pt>
                <c:pt idx="563">
                  <c:v>7.5439746671197558E-2</c:v>
                </c:pt>
                <c:pt idx="564">
                  <c:v>0.87612643342475138</c:v>
                </c:pt>
                <c:pt idx="565">
                  <c:v>0.45583317874635415</c:v>
                </c:pt>
                <c:pt idx="566">
                  <c:v>0.65037599009317248</c:v>
                </c:pt>
                <c:pt idx="567">
                  <c:v>0.3505736497633094</c:v>
                </c:pt>
                <c:pt idx="568">
                  <c:v>0.66709568690998799</c:v>
                </c:pt>
                <c:pt idx="569">
                  <c:v>0.3888108527010623</c:v>
                </c:pt>
                <c:pt idx="570">
                  <c:v>0.99105152029681576</c:v>
                </c:pt>
                <c:pt idx="571">
                  <c:v>0.42781789181021657</c:v>
                </c:pt>
                <c:pt idx="572">
                  <c:v>0.49645163152011551</c:v>
                </c:pt>
                <c:pt idx="573">
                  <c:v>0.72326347227976195</c:v>
                </c:pt>
                <c:pt idx="574">
                  <c:v>4.2176261966946182E-2</c:v>
                </c:pt>
                <c:pt idx="575">
                  <c:v>0.88728528445629329</c:v>
                </c:pt>
                <c:pt idx="576">
                  <c:v>2.3558494797263723E-2</c:v>
                </c:pt>
                <c:pt idx="577">
                  <c:v>0.83683294598344116</c:v>
                </c:pt>
                <c:pt idx="578">
                  <c:v>0.24512017717098539</c:v>
                </c:pt>
                <c:pt idx="579">
                  <c:v>0.91288876314758749</c:v>
                </c:pt>
                <c:pt idx="580">
                  <c:v>0.20805078052228843</c:v>
                </c:pt>
                <c:pt idx="581">
                  <c:v>0.82720643701917607</c:v>
                </c:pt>
                <c:pt idx="582">
                  <c:v>0.77899746513159984</c:v>
                </c:pt>
                <c:pt idx="583">
                  <c:v>0.31221490198166163</c:v>
                </c:pt>
                <c:pt idx="584">
                  <c:v>0.11615891967366059</c:v>
                </c:pt>
                <c:pt idx="585">
                  <c:v>0.87933553661271191</c:v>
                </c:pt>
                <c:pt idx="586">
                  <c:v>0.71145015958332281</c:v>
                </c:pt>
                <c:pt idx="587">
                  <c:v>0.1112233476062903</c:v>
                </c:pt>
                <c:pt idx="588">
                  <c:v>0.82366103369304267</c:v>
                </c:pt>
                <c:pt idx="589">
                  <c:v>0.85512415055062285</c:v>
                </c:pt>
                <c:pt idx="590">
                  <c:v>8.2527867694719315E-2</c:v>
                </c:pt>
                <c:pt idx="591">
                  <c:v>0.33170535517903155</c:v>
                </c:pt>
                <c:pt idx="592">
                  <c:v>0.29517607723451983</c:v>
                </c:pt>
                <c:pt idx="593">
                  <c:v>0.30902455642540227</c:v>
                </c:pt>
                <c:pt idx="594">
                  <c:v>0.42525267027117042</c:v>
                </c:pt>
                <c:pt idx="595">
                  <c:v>0.9547209703900279</c:v>
                </c:pt>
                <c:pt idx="596">
                  <c:v>0.58678475974546118</c:v>
                </c:pt>
                <c:pt idx="597">
                  <c:v>0.66818183814313215</c:v>
                </c:pt>
                <c:pt idx="598">
                  <c:v>0.32601606522734483</c:v>
                </c:pt>
                <c:pt idx="599">
                  <c:v>0.19846628706247119</c:v>
                </c:pt>
                <c:pt idx="600">
                  <c:v>0.2575830837420281</c:v>
                </c:pt>
                <c:pt idx="601">
                  <c:v>0.61942334500399976</c:v>
                </c:pt>
                <c:pt idx="602">
                  <c:v>0.21652418284921718</c:v>
                </c:pt>
                <c:pt idx="603">
                  <c:v>0.24133243603478732</c:v>
                </c:pt>
                <c:pt idx="604">
                  <c:v>0.82847505684262712</c:v>
                </c:pt>
                <c:pt idx="605">
                  <c:v>0.88469044270430308</c:v>
                </c:pt>
                <c:pt idx="606">
                  <c:v>0.79436436348019335</c:v>
                </c:pt>
                <c:pt idx="607">
                  <c:v>0.12619443919251441</c:v>
                </c:pt>
                <c:pt idx="608">
                  <c:v>0.35397609061370633</c:v>
                </c:pt>
                <c:pt idx="609">
                  <c:v>0.629143379622219</c:v>
                </c:pt>
                <c:pt idx="610">
                  <c:v>0.30125446720715043</c:v>
                </c:pt>
                <c:pt idx="611">
                  <c:v>0.70838798617990262</c:v>
                </c:pt>
                <c:pt idx="612">
                  <c:v>0.56460497572520718</c:v>
                </c:pt>
                <c:pt idx="613">
                  <c:v>0.2082697282025085</c:v>
                </c:pt>
                <c:pt idx="614">
                  <c:v>0.69459515655166648</c:v>
                </c:pt>
                <c:pt idx="615">
                  <c:v>0.59602085413050732</c:v>
                </c:pt>
                <c:pt idx="616">
                  <c:v>8.8341636343013383E-2</c:v>
                </c:pt>
                <c:pt idx="617">
                  <c:v>0.36617120344340809</c:v>
                </c:pt>
                <c:pt idx="618">
                  <c:v>0.34492666303657121</c:v>
                </c:pt>
                <c:pt idx="619">
                  <c:v>0.18408724558904538</c:v>
                </c:pt>
                <c:pt idx="620">
                  <c:v>0.12078787571609466</c:v>
                </c:pt>
                <c:pt idx="621">
                  <c:v>0.86875845595660972</c:v>
                </c:pt>
                <c:pt idx="622">
                  <c:v>0.20065537442280271</c:v>
                </c:pt>
                <c:pt idx="623">
                  <c:v>6.9819487008302275E-2</c:v>
                </c:pt>
                <c:pt idx="624">
                  <c:v>0.29035022707774255</c:v>
                </c:pt>
                <c:pt idx="625">
                  <c:v>0.58144369039993604</c:v>
                </c:pt>
                <c:pt idx="626">
                  <c:v>0.86944032222395295</c:v>
                </c:pt>
                <c:pt idx="627">
                  <c:v>0.12570426835808554</c:v>
                </c:pt>
                <c:pt idx="628">
                  <c:v>0.8481386057154281</c:v>
                </c:pt>
                <c:pt idx="629">
                  <c:v>0.18363670876588484</c:v>
                </c:pt>
                <c:pt idx="630">
                  <c:v>0.65286513143746827</c:v>
                </c:pt>
                <c:pt idx="631">
                  <c:v>5.2992093956926778E-2</c:v>
                </c:pt>
                <c:pt idx="632">
                  <c:v>0.56309531495609755</c:v>
                </c:pt>
                <c:pt idx="633">
                  <c:v>0.41906023088742411</c:v>
                </c:pt>
                <c:pt idx="634">
                  <c:v>0.64177639583990553</c:v>
                </c:pt>
                <c:pt idx="635">
                  <c:v>0.21156362815746507</c:v>
                </c:pt>
                <c:pt idx="636">
                  <c:v>0.66253849540350251</c:v>
                </c:pt>
                <c:pt idx="637">
                  <c:v>0.69571126844624365</c:v>
                </c:pt>
                <c:pt idx="638">
                  <c:v>0.15793328106519597</c:v>
                </c:pt>
                <c:pt idx="639">
                  <c:v>0.58998855149348906</c:v>
                </c:pt>
                <c:pt idx="640">
                  <c:v>0.87121518916486551</c:v>
                </c:pt>
                <c:pt idx="641">
                  <c:v>0.99682023929979713</c:v>
                </c:pt>
                <c:pt idx="642">
                  <c:v>0.76593278969121026</c:v>
                </c:pt>
                <c:pt idx="643">
                  <c:v>0.78189343981560799</c:v>
                </c:pt>
                <c:pt idx="644">
                  <c:v>0.46401962963809057</c:v>
                </c:pt>
                <c:pt idx="645">
                  <c:v>0.1614930974184452</c:v>
                </c:pt>
                <c:pt idx="646">
                  <c:v>0.74279470989050056</c:v>
                </c:pt>
                <c:pt idx="647">
                  <c:v>9.6342401667194946E-2</c:v>
                </c:pt>
                <c:pt idx="648">
                  <c:v>0.20889109184175966</c:v>
                </c:pt>
                <c:pt idx="649">
                  <c:v>0.96131835430019452</c:v>
                </c:pt>
                <c:pt idx="650">
                  <c:v>0.3536024231509497</c:v>
                </c:pt>
                <c:pt idx="651">
                  <c:v>0.97449322027795693</c:v>
                </c:pt>
                <c:pt idx="652">
                  <c:v>0.77695555444036246</c:v>
                </c:pt>
                <c:pt idx="653">
                  <c:v>0.77881994350980444</c:v>
                </c:pt>
                <c:pt idx="654">
                  <c:v>0.54044574894079833</c:v>
                </c:pt>
                <c:pt idx="655">
                  <c:v>0.71080836811694537</c:v>
                </c:pt>
                <c:pt idx="656">
                  <c:v>0.58696873738363797</c:v>
                </c:pt>
                <c:pt idx="657">
                  <c:v>0.89596578744041588</c:v>
                </c:pt>
                <c:pt idx="658">
                  <c:v>1.1992157950679884E-4</c:v>
                </c:pt>
                <c:pt idx="659">
                  <c:v>0.69658385453581773</c:v>
                </c:pt>
                <c:pt idx="660">
                  <c:v>0.65999153744124428</c:v>
                </c:pt>
                <c:pt idx="661">
                  <c:v>0.12479770078327468</c:v>
                </c:pt>
                <c:pt idx="662">
                  <c:v>0.19886017446879423</c:v>
                </c:pt>
                <c:pt idx="663">
                  <c:v>0.78254957956596016</c:v>
                </c:pt>
                <c:pt idx="664">
                  <c:v>0.17234010043351872</c:v>
                </c:pt>
                <c:pt idx="665">
                  <c:v>0.54919861192748942</c:v>
                </c:pt>
                <c:pt idx="666">
                  <c:v>0.2699621503756674</c:v>
                </c:pt>
                <c:pt idx="667">
                  <c:v>0.5067629871751298</c:v>
                </c:pt>
                <c:pt idx="668">
                  <c:v>0.78803971990670296</c:v>
                </c:pt>
                <c:pt idx="669">
                  <c:v>0.32707306360770094</c:v>
                </c:pt>
                <c:pt idx="670">
                  <c:v>0.78474105082511603</c:v>
                </c:pt>
                <c:pt idx="671">
                  <c:v>0.59807565844557098</c:v>
                </c:pt>
                <c:pt idx="672">
                  <c:v>0.95249891844296997</c:v>
                </c:pt>
                <c:pt idx="673">
                  <c:v>5.5078311311097333E-2</c:v>
                </c:pt>
                <c:pt idx="674">
                  <c:v>2.4714274332918576E-2</c:v>
                </c:pt>
                <c:pt idx="675">
                  <c:v>0.48660540529041701</c:v>
                </c:pt>
                <c:pt idx="676">
                  <c:v>6.4925253815739881E-2</c:v>
                </c:pt>
                <c:pt idx="677">
                  <c:v>1.77711548842042E-2</c:v>
                </c:pt>
                <c:pt idx="678">
                  <c:v>0.2983794550383313</c:v>
                </c:pt>
                <c:pt idx="679">
                  <c:v>0.93915196502690312</c:v>
                </c:pt>
                <c:pt idx="680">
                  <c:v>0.81450625118300113</c:v>
                </c:pt>
                <c:pt idx="681">
                  <c:v>0.77900333029412661</c:v>
                </c:pt>
                <c:pt idx="682">
                  <c:v>0.80242173180828602</c:v>
                </c:pt>
                <c:pt idx="683">
                  <c:v>0.78090830545978829</c:v>
                </c:pt>
                <c:pt idx="684">
                  <c:v>0.16117273235027019</c:v>
                </c:pt>
                <c:pt idx="685">
                  <c:v>0.10684374972689292</c:v>
                </c:pt>
                <c:pt idx="686">
                  <c:v>0.25156033903844727</c:v>
                </c:pt>
                <c:pt idx="687">
                  <c:v>0.13480665532426209</c:v>
                </c:pt>
                <c:pt idx="688">
                  <c:v>0.12150922862888615</c:v>
                </c:pt>
                <c:pt idx="689">
                  <c:v>0.78128454343172615</c:v>
                </c:pt>
                <c:pt idx="690">
                  <c:v>0.26833094867929552</c:v>
                </c:pt>
                <c:pt idx="691">
                  <c:v>0.57494703906645506</c:v>
                </c:pt>
                <c:pt idx="692">
                  <c:v>0.12278413501429417</c:v>
                </c:pt>
                <c:pt idx="693">
                  <c:v>0.55826020411067978</c:v>
                </c:pt>
                <c:pt idx="694">
                  <c:v>0.64431954877952413</c:v>
                </c:pt>
                <c:pt idx="695">
                  <c:v>0.67752027362737155</c:v>
                </c:pt>
                <c:pt idx="696">
                  <c:v>0.91714681249619379</c:v>
                </c:pt>
                <c:pt idx="697">
                  <c:v>0.24455590114425962</c:v>
                </c:pt>
                <c:pt idx="698">
                  <c:v>0.8971307828899493</c:v>
                </c:pt>
                <c:pt idx="699">
                  <c:v>0.81287005099134158</c:v>
                </c:pt>
                <c:pt idx="700">
                  <c:v>8.9979804165129365E-2</c:v>
                </c:pt>
                <c:pt idx="701">
                  <c:v>0.24707980320651973</c:v>
                </c:pt>
                <c:pt idx="702">
                  <c:v>7.8031411775471932E-2</c:v>
                </c:pt>
                <c:pt idx="703">
                  <c:v>0.2413798929933893</c:v>
                </c:pt>
                <c:pt idx="704">
                  <c:v>0.21729175663034417</c:v>
                </c:pt>
                <c:pt idx="705">
                  <c:v>0.84437878829858481</c:v>
                </c:pt>
                <c:pt idx="706">
                  <c:v>0.7540917030659221</c:v>
                </c:pt>
                <c:pt idx="707">
                  <c:v>0.9158777526379277</c:v>
                </c:pt>
                <c:pt idx="708">
                  <c:v>0.92599866752920035</c:v>
                </c:pt>
                <c:pt idx="709">
                  <c:v>2.1259879860170496E-2</c:v>
                </c:pt>
                <c:pt idx="710">
                  <c:v>0.8515088600401306</c:v>
                </c:pt>
                <c:pt idx="711">
                  <c:v>3.8415380167011612E-2</c:v>
                </c:pt>
                <c:pt idx="712">
                  <c:v>4.6021546275959092E-2</c:v>
                </c:pt>
                <c:pt idx="713">
                  <c:v>0.47166588865039111</c:v>
                </c:pt>
                <c:pt idx="714">
                  <c:v>0.3911682450893838</c:v>
                </c:pt>
                <c:pt idx="715">
                  <c:v>0.68696706455440737</c:v>
                </c:pt>
                <c:pt idx="716">
                  <c:v>0.15555557751909294</c:v>
                </c:pt>
                <c:pt idx="717">
                  <c:v>0.82201723891377099</c:v>
                </c:pt>
                <c:pt idx="718">
                  <c:v>0.76954177377528166</c:v>
                </c:pt>
                <c:pt idx="719">
                  <c:v>0.79991372205515787</c:v>
                </c:pt>
                <c:pt idx="720">
                  <c:v>0.6378635704477833</c:v>
                </c:pt>
                <c:pt idx="721">
                  <c:v>0.44471786538244784</c:v>
                </c:pt>
                <c:pt idx="722">
                  <c:v>0.23445540406544782</c:v>
                </c:pt>
                <c:pt idx="723">
                  <c:v>0.78542160658227478</c:v>
                </c:pt>
                <c:pt idx="724">
                  <c:v>2.0784351522102763E-2</c:v>
                </c:pt>
                <c:pt idx="725">
                  <c:v>0.50433461020488268</c:v>
                </c:pt>
                <c:pt idx="726">
                  <c:v>0.61012577108397736</c:v>
                </c:pt>
                <c:pt idx="727">
                  <c:v>0.54472438468496631</c:v>
                </c:pt>
                <c:pt idx="728">
                  <c:v>0.84203130598155917</c:v>
                </c:pt>
                <c:pt idx="729">
                  <c:v>0.59143441306593403</c:v>
                </c:pt>
                <c:pt idx="730">
                  <c:v>0.21967249994726404</c:v>
                </c:pt>
                <c:pt idx="731">
                  <c:v>0.56886289807220525</c:v>
                </c:pt>
                <c:pt idx="732">
                  <c:v>0.28570959713916216</c:v>
                </c:pt>
                <c:pt idx="733">
                  <c:v>5.1599343883857479E-2</c:v>
                </c:pt>
                <c:pt idx="734">
                  <c:v>0.58761315294889838</c:v>
                </c:pt>
                <c:pt idx="735">
                  <c:v>0.79687467735520479</c:v>
                </c:pt>
                <c:pt idx="736">
                  <c:v>0.10771264879513671</c:v>
                </c:pt>
                <c:pt idx="737">
                  <c:v>2.1921883277619986E-2</c:v>
                </c:pt>
                <c:pt idx="738">
                  <c:v>0.39174025476383012</c:v>
                </c:pt>
                <c:pt idx="739">
                  <c:v>0.48938244711522128</c:v>
                </c:pt>
                <c:pt idx="740">
                  <c:v>0.27037367163771064</c:v>
                </c:pt>
                <c:pt idx="741">
                  <c:v>0.40221025743586636</c:v>
                </c:pt>
                <c:pt idx="742">
                  <c:v>0.7271953640938511</c:v>
                </c:pt>
                <c:pt idx="743">
                  <c:v>0.51454948588896809</c:v>
                </c:pt>
                <c:pt idx="744">
                  <c:v>0.542709485454417</c:v>
                </c:pt>
                <c:pt idx="745">
                  <c:v>0.3581860051964848</c:v>
                </c:pt>
                <c:pt idx="746">
                  <c:v>0.41271247268682176</c:v>
                </c:pt>
                <c:pt idx="747">
                  <c:v>0.48122314866392646</c:v>
                </c:pt>
                <c:pt idx="748">
                  <c:v>0.48133253599395726</c:v>
                </c:pt>
                <c:pt idx="749">
                  <c:v>0.5826683077100534</c:v>
                </c:pt>
                <c:pt idx="750">
                  <c:v>0.98668113593285633</c:v>
                </c:pt>
                <c:pt idx="751">
                  <c:v>0.28734111499066284</c:v>
                </c:pt>
                <c:pt idx="752">
                  <c:v>0.74470574609629148</c:v>
                </c:pt>
                <c:pt idx="753">
                  <c:v>0.36079582789731918</c:v>
                </c:pt>
                <c:pt idx="754">
                  <c:v>0.90345321683865465</c:v>
                </c:pt>
                <c:pt idx="755">
                  <c:v>0.45867676951230907</c:v>
                </c:pt>
                <c:pt idx="756">
                  <c:v>0.99488020505398211</c:v>
                </c:pt>
                <c:pt idx="757">
                  <c:v>0.53153098156796441</c:v>
                </c:pt>
                <c:pt idx="758">
                  <c:v>0.30426474338509663</c:v>
                </c:pt>
                <c:pt idx="759">
                  <c:v>0.63853586546334351</c:v>
                </c:pt>
                <c:pt idx="760">
                  <c:v>0.19317212891968064</c:v>
                </c:pt>
                <c:pt idx="761">
                  <c:v>0.77171424867760918</c:v>
                </c:pt>
                <c:pt idx="762">
                  <c:v>0.67338419993020593</c:v>
                </c:pt>
                <c:pt idx="763">
                  <c:v>0.9340318983405651</c:v>
                </c:pt>
                <c:pt idx="764">
                  <c:v>0.1346218913740185</c:v>
                </c:pt>
                <c:pt idx="765">
                  <c:v>0.52515720490912576</c:v>
                </c:pt>
                <c:pt idx="766">
                  <c:v>0.14785652039937053</c:v>
                </c:pt>
                <c:pt idx="767">
                  <c:v>0.37303802815938081</c:v>
                </c:pt>
                <c:pt idx="768">
                  <c:v>0.44793044551689243</c:v>
                </c:pt>
                <c:pt idx="769">
                  <c:v>0.61524529006986595</c:v>
                </c:pt>
                <c:pt idx="770">
                  <c:v>0.70842864974306563</c:v>
                </c:pt>
                <c:pt idx="771">
                  <c:v>0.10164707040736547</c:v>
                </c:pt>
                <c:pt idx="772">
                  <c:v>0.94789774140047001</c:v>
                </c:pt>
                <c:pt idx="773">
                  <c:v>0.49663097563506753</c:v>
                </c:pt>
                <c:pt idx="774">
                  <c:v>0.74771793131714936</c:v>
                </c:pt>
                <c:pt idx="775">
                  <c:v>0.47538422902005056</c:v>
                </c:pt>
                <c:pt idx="776">
                  <c:v>0.32007693436367546</c:v>
                </c:pt>
                <c:pt idx="777">
                  <c:v>0.76100268241704838</c:v>
                </c:pt>
                <c:pt idx="778">
                  <c:v>0.38037482716184146</c:v>
                </c:pt>
                <c:pt idx="779">
                  <c:v>0.7966373469268222</c:v>
                </c:pt>
                <c:pt idx="780">
                  <c:v>0.25358076911620164</c:v>
                </c:pt>
                <c:pt idx="781">
                  <c:v>0.95785269567148423</c:v>
                </c:pt>
                <c:pt idx="782">
                  <c:v>0.95207779457029795</c:v>
                </c:pt>
                <c:pt idx="783">
                  <c:v>4.8729669506660279E-2</c:v>
                </c:pt>
                <c:pt idx="784">
                  <c:v>0.91203151930522042</c:v>
                </c:pt>
                <c:pt idx="785">
                  <c:v>0.56193495859061393</c:v>
                </c:pt>
                <c:pt idx="786">
                  <c:v>0.94642754898365822</c:v>
                </c:pt>
                <c:pt idx="787">
                  <c:v>0.20637886618486895</c:v>
                </c:pt>
                <c:pt idx="788">
                  <c:v>0.94828378503137178</c:v>
                </c:pt>
                <c:pt idx="789">
                  <c:v>0.86389878452641644</c:v>
                </c:pt>
                <c:pt idx="790">
                  <c:v>0.38625263027975959</c:v>
                </c:pt>
                <c:pt idx="791">
                  <c:v>0.71922101063369182</c:v>
                </c:pt>
                <c:pt idx="792">
                  <c:v>0.25167225327606524</c:v>
                </c:pt>
                <c:pt idx="793">
                  <c:v>0.78639381051971757</c:v>
                </c:pt>
                <c:pt idx="794">
                  <c:v>0.79732839841926373</c:v>
                </c:pt>
                <c:pt idx="795">
                  <c:v>0.70785579070253934</c:v>
                </c:pt>
                <c:pt idx="796">
                  <c:v>0.31448428358704233</c:v>
                </c:pt>
                <c:pt idx="797">
                  <c:v>7.6977850292720834E-2</c:v>
                </c:pt>
                <c:pt idx="798">
                  <c:v>4.9434027082877252E-2</c:v>
                </c:pt>
                <c:pt idx="799">
                  <c:v>0.53898051502488331</c:v>
                </c:pt>
                <c:pt idx="800">
                  <c:v>0.73017341098095734</c:v>
                </c:pt>
                <c:pt idx="801">
                  <c:v>0.53179419719079424</c:v>
                </c:pt>
                <c:pt idx="802">
                  <c:v>0.20992846407669194</c:v>
                </c:pt>
                <c:pt idx="803">
                  <c:v>0.25985408417596789</c:v>
                </c:pt>
                <c:pt idx="804">
                  <c:v>0.52631520867759773</c:v>
                </c:pt>
                <c:pt idx="805">
                  <c:v>0.35235595306272766</c:v>
                </c:pt>
                <c:pt idx="806">
                  <c:v>0.60263940933950688</c:v>
                </c:pt>
                <c:pt idx="807">
                  <c:v>0.52441708213452765</c:v>
                </c:pt>
                <c:pt idx="808">
                  <c:v>0.86987345275990358</c:v>
                </c:pt>
                <c:pt idx="809">
                  <c:v>0.85419234077479023</c:v>
                </c:pt>
                <c:pt idx="810">
                  <c:v>0.808983842975453</c:v>
                </c:pt>
                <c:pt idx="811">
                  <c:v>0.45517773213717672</c:v>
                </c:pt>
                <c:pt idx="812">
                  <c:v>0.13470894104056089</c:v>
                </c:pt>
                <c:pt idx="813">
                  <c:v>1.4055021209219974E-2</c:v>
                </c:pt>
                <c:pt idx="814">
                  <c:v>0.81465641116953513</c:v>
                </c:pt>
                <c:pt idx="815">
                  <c:v>0.82552965617169716</c:v>
                </c:pt>
                <c:pt idx="816">
                  <c:v>0.87106660635254951</c:v>
                </c:pt>
                <c:pt idx="817">
                  <c:v>0.90943939372968652</c:v>
                </c:pt>
                <c:pt idx="818">
                  <c:v>0.24153951374236482</c:v>
                </c:pt>
                <c:pt idx="819">
                  <c:v>0.55504585691892128</c:v>
                </c:pt>
                <c:pt idx="820">
                  <c:v>0.3227600262144561</c:v>
                </c:pt>
                <c:pt idx="821">
                  <c:v>9.5370370483004816E-3</c:v>
                </c:pt>
                <c:pt idx="822">
                  <c:v>0.77106795048216803</c:v>
                </c:pt>
                <c:pt idx="823">
                  <c:v>0.74166574393778439</c:v>
                </c:pt>
                <c:pt idx="824">
                  <c:v>0.38213429214535999</c:v>
                </c:pt>
                <c:pt idx="825">
                  <c:v>0.50673491850852892</c:v>
                </c:pt>
                <c:pt idx="826">
                  <c:v>0.83253249314474698</c:v>
                </c:pt>
                <c:pt idx="827">
                  <c:v>0.43018761194511174</c:v>
                </c:pt>
                <c:pt idx="828">
                  <c:v>0.25371971758439515</c:v>
                </c:pt>
                <c:pt idx="829">
                  <c:v>0.76583142611551691</c:v>
                </c:pt>
                <c:pt idx="830">
                  <c:v>0.28198651689426085</c:v>
                </c:pt>
                <c:pt idx="831">
                  <c:v>0.50897883029240121</c:v>
                </c:pt>
                <c:pt idx="832">
                  <c:v>0.74943375102392518</c:v>
                </c:pt>
                <c:pt idx="833">
                  <c:v>0.82985660363608238</c:v>
                </c:pt>
                <c:pt idx="834">
                  <c:v>0.95267319244676674</c:v>
                </c:pt>
                <c:pt idx="835">
                  <c:v>0.30958751784755184</c:v>
                </c:pt>
                <c:pt idx="836">
                  <c:v>0.87864997907723641</c:v>
                </c:pt>
                <c:pt idx="837">
                  <c:v>0.86734689127371478</c:v>
                </c:pt>
                <c:pt idx="838">
                  <c:v>0.93457480644794066</c:v>
                </c:pt>
                <c:pt idx="839">
                  <c:v>6.3713951110328168E-2</c:v>
                </c:pt>
                <c:pt idx="840">
                  <c:v>0.36975023277047642</c:v>
                </c:pt>
                <c:pt idx="841">
                  <c:v>0.72023486680512816</c:v>
                </c:pt>
                <c:pt idx="842">
                  <c:v>0.2368313977199297</c:v>
                </c:pt>
                <c:pt idx="843">
                  <c:v>0.54020028107757101</c:v>
                </c:pt>
                <c:pt idx="844">
                  <c:v>7.487421248026227E-2</c:v>
                </c:pt>
                <c:pt idx="845">
                  <c:v>0.4738059311905905</c:v>
                </c:pt>
                <c:pt idx="846">
                  <c:v>0.99328979815410001</c:v>
                </c:pt>
                <c:pt idx="847">
                  <c:v>0.74317291750926184</c:v>
                </c:pt>
                <c:pt idx="848">
                  <c:v>0.38446490094405444</c:v>
                </c:pt>
                <c:pt idx="849">
                  <c:v>0.24209420778093982</c:v>
                </c:pt>
                <c:pt idx="850">
                  <c:v>0.28370115013782204</c:v>
                </c:pt>
                <c:pt idx="851">
                  <c:v>0.42037607276739369</c:v>
                </c:pt>
                <c:pt idx="852">
                  <c:v>0.72660649968472291</c:v>
                </c:pt>
                <c:pt idx="853">
                  <c:v>0.49956884820722225</c:v>
                </c:pt>
                <c:pt idx="854">
                  <c:v>0.2410140448651491</c:v>
                </c:pt>
                <c:pt idx="855">
                  <c:v>0.18855123029196613</c:v>
                </c:pt>
                <c:pt idx="856">
                  <c:v>0.33791744147119251</c:v>
                </c:pt>
                <c:pt idx="857">
                  <c:v>0.22293558168838992</c:v>
                </c:pt>
                <c:pt idx="858">
                  <c:v>0.55223877605930038</c:v>
                </c:pt>
                <c:pt idx="859">
                  <c:v>0.19261679911031482</c:v>
                </c:pt>
                <c:pt idx="860">
                  <c:v>0.19661190149772709</c:v>
                </c:pt>
                <c:pt idx="861">
                  <c:v>0.60040962841387668</c:v>
                </c:pt>
                <c:pt idx="862">
                  <c:v>0.41884111371541893</c:v>
                </c:pt>
                <c:pt idx="863">
                  <c:v>0.97699408406878274</c:v>
                </c:pt>
                <c:pt idx="864">
                  <c:v>0.34912447558402637</c:v>
                </c:pt>
                <c:pt idx="865">
                  <c:v>0.38356042376983768</c:v>
                </c:pt>
                <c:pt idx="866">
                  <c:v>0.24911925704604398</c:v>
                </c:pt>
                <c:pt idx="867">
                  <c:v>0.79893008160671908</c:v>
                </c:pt>
                <c:pt idx="868">
                  <c:v>0.70877546920591883</c:v>
                </c:pt>
                <c:pt idx="869">
                  <c:v>0.56050343086054955</c:v>
                </c:pt>
                <c:pt idx="870">
                  <c:v>0.5590249141124547</c:v>
                </c:pt>
                <c:pt idx="871">
                  <c:v>0.89927844507227817</c:v>
                </c:pt>
                <c:pt idx="872">
                  <c:v>0.28208693756912973</c:v>
                </c:pt>
                <c:pt idx="873">
                  <c:v>0.12283923896724946</c:v>
                </c:pt>
                <c:pt idx="874">
                  <c:v>7.9299397786696785E-2</c:v>
                </c:pt>
                <c:pt idx="875">
                  <c:v>0.91125034600072907</c:v>
                </c:pt>
                <c:pt idx="876">
                  <c:v>0.23059923593963924</c:v>
                </c:pt>
                <c:pt idx="877">
                  <c:v>0.43490195832887946</c:v>
                </c:pt>
                <c:pt idx="878">
                  <c:v>0.55321702098363512</c:v>
                </c:pt>
                <c:pt idx="879">
                  <c:v>0.88607081899011275</c:v>
                </c:pt>
                <c:pt idx="880">
                  <c:v>0.85802462114202993</c:v>
                </c:pt>
                <c:pt idx="881">
                  <c:v>0.59947923531963898</c:v>
                </c:pt>
                <c:pt idx="882">
                  <c:v>0.84397865075585765</c:v>
                </c:pt>
                <c:pt idx="883">
                  <c:v>0.95491485609935434</c:v>
                </c:pt>
                <c:pt idx="884">
                  <c:v>0.21744263326933044</c:v>
                </c:pt>
                <c:pt idx="885">
                  <c:v>0.77713012835009065</c:v>
                </c:pt>
                <c:pt idx="886">
                  <c:v>0.61608948687708265</c:v>
                </c:pt>
                <c:pt idx="887">
                  <c:v>0.6960426926968809</c:v>
                </c:pt>
                <c:pt idx="888">
                  <c:v>0.54724721627806017</c:v>
                </c:pt>
                <c:pt idx="889">
                  <c:v>0.43288553581560879</c:v>
                </c:pt>
                <c:pt idx="890">
                  <c:v>0.52384220558644523</c:v>
                </c:pt>
                <c:pt idx="891">
                  <c:v>0.95987129522470327</c:v>
                </c:pt>
                <c:pt idx="892">
                  <c:v>0.13133459131648478</c:v>
                </c:pt>
                <c:pt idx="893">
                  <c:v>0.68280700859166599</c:v>
                </c:pt>
                <c:pt idx="894">
                  <c:v>0.97037908236034176</c:v>
                </c:pt>
                <c:pt idx="895">
                  <c:v>0.92481079423881996</c:v>
                </c:pt>
                <c:pt idx="896">
                  <c:v>0.4502848761949898</c:v>
                </c:pt>
                <c:pt idx="897">
                  <c:v>0.51916787947335163</c:v>
                </c:pt>
                <c:pt idx="898">
                  <c:v>0.56607650505477258</c:v>
                </c:pt>
                <c:pt idx="899">
                  <c:v>9.1610362641739745E-2</c:v>
                </c:pt>
                <c:pt idx="900">
                  <c:v>0.32139079522239122</c:v>
                </c:pt>
                <c:pt idx="901">
                  <c:v>2.6316384739293899E-2</c:v>
                </c:pt>
                <c:pt idx="902">
                  <c:v>2.1810481519532111E-2</c:v>
                </c:pt>
                <c:pt idx="903">
                  <c:v>0.42320086512680827</c:v>
                </c:pt>
                <c:pt idx="904">
                  <c:v>6.8094522326572704E-2</c:v>
                </c:pt>
                <c:pt idx="905">
                  <c:v>0.78768316908877323</c:v>
                </c:pt>
                <c:pt idx="906">
                  <c:v>0.76359072229064073</c:v>
                </c:pt>
                <c:pt idx="907">
                  <c:v>0.50982700213444154</c:v>
                </c:pt>
                <c:pt idx="908">
                  <c:v>0.99537285452565516</c:v>
                </c:pt>
                <c:pt idx="909">
                  <c:v>0.50639941736163296</c:v>
                </c:pt>
                <c:pt idx="910">
                  <c:v>1.0057459103369228E-2</c:v>
                </c:pt>
                <c:pt idx="911">
                  <c:v>0.95412811452320712</c:v>
                </c:pt>
                <c:pt idx="912">
                  <c:v>5.2126471132153525E-2</c:v>
                </c:pt>
                <c:pt idx="913">
                  <c:v>0.34274909297457701</c:v>
                </c:pt>
                <c:pt idx="914">
                  <c:v>0.64360527742074269</c:v>
                </c:pt>
                <c:pt idx="915">
                  <c:v>0.48783040035683489</c:v>
                </c:pt>
                <c:pt idx="916">
                  <c:v>5.0849316092572712E-2</c:v>
                </c:pt>
                <c:pt idx="917">
                  <c:v>0.53608178160880426</c:v>
                </c:pt>
                <c:pt idx="918">
                  <c:v>0.59077139215301533</c:v>
                </c:pt>
                <c:pt idx="919">
                  <c:v>0.5505130075712743</c:v>
                </c:pt>
                <c:pt idx="920">
                  <c:v>0.55119596888722167</c:v>
                </c:pt>
                <c:pt idx="921">
                  <c:v>0.13478842987774201</c:v>
                </c:pt>
                <c:pt idx="922">
                  <c:v>0.70769142263179452</c:v>
                </c:pt>
                <c:pt idx="923">
                  <c:v>6.7859591308844294E-2</c:v>
                </c:pt>
                <c:pt idx="924">
                  <c:v>0.30407420536678331</c:v>
                </c:pt>
                <c:pt idx="925">
                  <c:v>0.31409608064666267</c:v>
                </c:pt>
                <c:pt idx="926">
                  <c:v>0.33023435952887825</c:v>
                </c:pt>
                <c:pt idx="927">
                  <c:v>0.83156169510058819</c:v>
                </c:pt>
                <c:pt idx="928">
                  <c:v>2.2961425919737745E-2</c:v>
                </c:pt>
                <c:pt idx="929">
                  <c:v>0.60310674150373278</c:v>
                </c:pt>
                <c:pt idx="930">
                  <c:v>0.78882387890611749</c:v>
                </c:pt>
                <c:pt idx="931">
                  <c:v>0.39328782068571366</c:v>
                </c:pt>
                <c:pt idx="932">
                  <c:v>4.2227791995368386E-2</c:v>
                </c:pt>
                <c:pt idx="933">
                  <c:v>0.26303685115075137</c:v>
                </c:pt>
                <c:pt idx="934">
                  <c:v>0.77069948250902764</c:v>
                </c:pt>
                <c:pt idx="935">
                  <c:v>0.66471606350752466</c:v>
                </c:pt>
                <c:pt idx="936">
                  <c:v>0.97805074892585675</c:v>
                </c:pt>
                <c:pt idx="937">
                  <c:v>0.33105965628293454</c:v>
                </c:pt>
                <c:pt idx="938">
                  <c:v>0.21685196734746728</c:v>
                </c:pt>
                <c:pt idx="939">
                  <c:v>0.52645813946517728</c:v>
                </c:pt>
                <c:pt idx="940">
                  <c:v>0.88897052249894304</c:v>
                </c:pt>
                <c:pt idx="941">
                  <c:v>0.56252423631493453</c:v>
                </c:pt>
                <c:pt idx="942">
                  <c:v>0.29523166426461367</c:v>
                </c:pt>
                <c:pt idx="943">
                  <c:v>0.41600167692001799</c:v>
                </c:pt>
                <c:pt idx="944">
                  <c:v>0.48245233236444462</c:v>
                </c:pt>
                <c:pt idx="945">
                  <c:v>0.40657441388819759</c:v>
                </c:pt>
                <c:pt idx="946">
                  <c:v>0.63785992385637547</c:v>
                </c:pt>
                <c:pt idx="947">
                  <c:v>0.75910788167356147</c:v>
                </c:pt>
                <c:pt idx="948">
                  <c:v>0.95387845286863959</c:v>
                </c:pt>
                <c:pt idx="949">
                  <c:v>0.25390959595112306</c:v>
                </c:pt>
                <c:pt idx="950">
                  <c:v>0.65023158761970334</c:v>
                </c:pt>
                <c:pt idx="951">
                  <c:v>0.46377048458081693</c:v>
                </c:pt>
                <c:pt idx="952">
                  <c:v>0.60123081002654899</c:v>
                </c:pt>
                <c:pt idx="953">
                  <c:v>5.7800131521123205E-2</c:v>
                </c:pt>
                <c:pt idx="954">
                  <c:v>0.52958266171777046</c:v>
                </c:pt>
                <c:pt idx="955">
                  <c:v>0.73312809653741007</c:v>
                </c:pt>
                <c:pt idx="956">
                  <c:v>1.555725435577544E-2</c:v>
                </c:pt>
                <c:pt idx="957">
                  <c:v>0.16709123847445773</c:v>
                </c:pt>
                <c:pt idx="958">
                  <c:v>0.49016711747266151</c:v>
                </c:pt>
                <c:pt idx="959">
                  <c:v>0.46491661434268933</c:v>
                </c:pt>
                <c:pt idx="960">
                  <c:v>0.75653600099306662</c:v>
                </c:pt>
                <c:pt idx="961">
                  <c:v>0.81755757590717248</c:v>
                </c:pt>
                <c:pt idx="962">
                  <c:v>0.87046656062452243</c:v>
                </c:pt>
                <c:pt idx="963">
                  <c:v>0.17964340789600822</c:v>
                </c:pt>
                <c:pt idx="964">
                  <c:v>0.4826907298852644</c:v>
                </c:pt>
                <c:pt idx="965">
                  <c:v>0.35178109484325482</c:v>
                </c:pt>
                <c:pt idx="966">
                  <c:v>0.74168563063478299</c:v>
                </c:pt>
                <c:pt idx="967">
                  <c:v>0.60886335857050633</c:v>
                </c:pt>
                <c:pt idx="968">
                  <c:v>0.10548860350934552</c:v>
                </c:pt>
                <c:pt idx="969">
                  <c:v>0.41391608771269978</c:v>
                </c:pt>
                <c:pt idx="970">
                  <c:v>0.31880200107878842</c:v>
                </c:pt>
                <c:pt idx="971">
                  <c:v>0.90164013441305657</c:v>
                </c:pt>
                <c:pt idx="972">
                  <c:v>0.46229534693305041</c:v>
                </c:pt>
                <c:pt idx="973">
                  <c:v>0.29785311529902259</c:v>
                </c:pt>
                <c:pt idx="974">
                  <c:v>0.37401094243223099</c:v>
                </c:pt>
                <c:pt idx="975">
                  <c:v>0.69627797833877825</c:v>
                </c:pt>
                <c:pt idx="976">
                  <c:v>0.42224921090410744</c:v>
                </c:pt>
                <c:pt idx="977">
                  <c:v>0.58962966031758923</c:v>
                </c:pt>
                <c:pt idx="978">
                  <c:v>0.45211704928003676</c:v>
                </c:pt>
                <c:pt idx="979">
                  <c:v>0.84815270390831432</c:v>
                </c:pt>
                <c:pt idx="980">
                  <c:v>0.50427760461117233</c:v>
                </c:pt>
                <c:pt idx="981">
                  <c:v>0.58902742827266708</c:v>
                </c:pt>
                <c:pt idx="982">
                  <c:v>0.90799124549472587</c:v>
                </c:pt>
                <c:pt idx="983">
                  <c:v>0.50284708702888903</c:v>
                </c:pt>
                <c:pt idx="984">
                  <c:v>0.43339107443942537</c:v>
                </c:pt>
                <c:pt idx="985">
                  <c:v>0.5606647461855131</c:v>
                </c:pt>
                <c:pt idx="986">
                  <c:v>0.4454857180066758</c:v>
                </c:pt>
                <c:pt idx="987">
                  <c:v>0.59540964179112699</c:v>
                </c:pt>
                <c:pt idx="988">
                  <c:v>0.74123375232338518</c:v>
                </c:pt>
                <c:pt idx="989">
                  <c:v>0.93573910835322827</c:v>
                </c:pt>
                <c:pt idx="990">
                  <c:v>0.29700329193843228</c:v>
                </c:pt>
                <c:pt idx="991">
                  <c:v>0.19484059521346025</c:v>
                </c:pt>
                <c:pt idx="992">
                  <c:v>3.1532297577629327E-2</c:v>
                </c:pt>
                <c:pt idx="993">
                  <c:v>0.26989122035049273</c:v>
                </c:pt>
                <c:pt idx="994">
                  <c:v>0.17504138758558996</c:v>
                </c:pt>
                <c:pt idx="995">
                  <c:v>0.29665567701904827</c:v>
                </c:pt>
                <c:pt idx="996">
                  <c:v>1.2099904165217605E-2</c:v>
                </c:pt>
                <c:pt idx="997">
                  <c:v>0.24474251173175232</c:v>
                </c:pt>
                <c:pt idx="998">
                  <c:v>0.75448704901441399</c:v>
                </c:pt>
                <c:pt idx="999">
                  <c:v>0.3868687945545537</c:v>
                </c:pt>
                <c:pt idx="1000">
                  <c:v>0.38566012957568613</c:v>
                </c:pt>
              </c:numCache>
            </c:numRef>
          </c:yVal>
          <c:smooth val="0"/>
        </c:ser>
        <c:ser>
          <c:idx val="1"/>
          <c:order val="1"/>
          <c:tx>
            <c:v>Mediana</c:v>
          </c:tx>
          <c:spPr>
            <a:ln w="28575">
              <a:noFill/>
            </a:ln>
          </c:spPr>
          <c:xVal>
            <c:numRef>
              <c:f>WIS_VPL!$H$7</c:f>
              <c:numCache>
                <c:formatCode>_(* #,##0.00_);_(* \(#,##0.00\);_(* "-"??_);_(@_)</c:formatCode>
                <c:ptCount val="1"/>
                <c:pt idx="0">
                  <c:v>3.1706450156609196</c:v>
                </c:pt>
              </c:numCache>
            </c:numRef>
          </c:xVal>
          <c:yVal>
            <c:numRef>
              <c:f>WIS_VPL!$I$7</c:f>
              <c:numCache>
                <c:formatCode>_(* #,##0.00_);_(* \(#,##0.00\);_(* "-"??_);_(@_)</c:formatCode>
                <c:ptCount val="1"/>
                <c:pt idx="0">
                  <c:v>0.5</c:v>
                </c:pt>
              </c:numCache>
            </c:numRef>
          </c:yVal>
          <c:smooth val="0"/>
        </c:ser>
        <c:ser>
          <c:idx val="2"/>
          <c:order val="2"/>
          <c:tx>
            <c:strRef>
              <c:f>WIS_VPL!$F$12</c:f>
              <c:strCache>
                <c:ptCount val="1"/>
                <c:pt idx="0">
                  <c:v>"- 1 x Desvio Padrao</c:v>
                </c:pt>
              </c:strCache>
            </c:strRef>
          </c:tx>
          <c:spPr>
            <a:ln w="28575">
              <a:noFill/>
            </a:ln>
          </c:spPr>
          <c:marker>
            <c:spPr>
              <a:solidFill>
                <a:sysClr val="windowText" lastClr="000000"/>
              </a:solidFill>
            </c:spPr>
          </c:marker>
          <c:xVal>
            <c:numRef>
              <c:f>WIS_VPL!$H$12</c:f>
              <c:numCache>
                <c:formatCode>_(* #,##0.00_);_(* \(#,##0.00\);_(* "-"??_);_(@_)</c:formatCode>
                <c:ptCount val="1"/>
                <c:pt idx="0">
                  <c:v>0.42670024162026987</c:v>
                </c:pt>
              </c:numCache>
            </c:numRef>
          </c:xVal>
          <c:yVal>
            <c:numRef>
              <c:f>WIS_VPL!$I$12</c:f>
              <c:numCache>
                <c:formatCode>_(* #,##0.00_);_(* \(#,##0.00\);_(* "-"??_);_(@_)</c:formatCode>
                <c:ptCount val="1"/>
                <c:pt idx="0">
                  <c:v>0.15865525393145699</c:v>
                </c:pt>
              </c:numCache>
            </c:numRef>
          </c:yVal>
          <c:smooth val="0"/>
        </c:ser>
        <c:ser>
          <c:idx val="3"/>
          <c:order val="3"/>
          <c:tx>
            <c:strRef>
              <c:f>WIS_VPL!$F$11</c:f>
              <c:strCache>
                <c:ptCount val="1"/>
                <c:pt idx="0">
                  <c:v>"+ 1 x Desvio Padrao</c:v>
                </c:pt>
              </c:strCache>
            </c:strRef>
          </c:tx>
          <c:spPr>
            <a:ln w="28575">
              <a:noFill/>
            </a:ln>
          </c:spPr>
          <c:marker>
            <c:symbol val="square"/>
            <c:size val="7"/>
            <c:spPr>
              <a:solidFill>
                <a:schemeClr val="tx1"/>
              </a:solidFill>
            </c:spPr>
          </c:marker>
          <c:xVal>
            <c:numRef>
              <c:f>WIS_VPL!$H$11</c:f>
              <c:numCache>
                <c:formatCode>_(* #,##0.00_);_(* \(#,##0.00\);_(* "-"??_);_(@_)</c:formatCode>
                <c:ptCount val="1"/>
                <c:pt idx="0">
                  <c:v>5.9145897897015693</c:v>
                </c:pt>
              </c:numCache>
            </c:numRef>
          </c:xVal>
          <c:yVal>
            <c:numRef>
              <c:f>WIS_VPL!$I$11</c:f>
              <c:numCache>
                <c:formatCode>_(* #,##0.00_);_(* \(#,##0.00\);_(* "-"??_);_(@_)</c:formatCode>
                <c:ptCount val="1"/>
                <c:pt idx="0">
                  <c:v>0.84134474606854304</c:v>
                </c:pt>
              </c:numCache>
            </c:numRef>
          </c:yVal>
          <c:smooth val="0"/>
        </c:ser>
        <c:dLbls>
          <c:showLegendKey val="0"/>
          <c:showVal val="0"/>
          <c:showCatName val="0"/>
          <c:showSerName val="0"/>
          <c:showPercent val="0"/>
          <c:showBubbleSize val="0"/>
        </c:dLbls>
        <c:axId val="1321281184"/>
        <c:axId val="1321280096"/>
      </c:scatterChart>
      <c:valAx>
        <c:axId val="1321281184"/>
        <c:scaling>
          <c:orientation val="minMax"/>
        </c:scaling>
        <c:delete val="0"/>
        <c:axPos val="b"/>
        <c:title>
          <c:tx>
            <c:rich>
              <a:bodyPr/>
              <a:lstStyle/>
              <a:p>
                <a:pPr>
                  <a:defRPr/>
                </a:pPr>
                <a:r>
                  <a:rPr lang="pt-BR"/>
                  <a:t>VPL, $ milhões</a:t>
                </a:r>
              </a:p>
            </c:rich>
          </c:tx>
          <c:overlay val="0"/>
        </c:title>
        <c:numFmt formatCode="#,##0.00" sourceLinked="1"/>
        <c:majorTickMark val="out"/>
        <c:minorTickMark val="none"/>
        <c:tickLblPos val="nextTo"/>
        <c:crossAx val="1321280096"/>
        <c:crossesAt val="-5"/>
        <c:crossBetween val="midCat"/>
      </c:valAx>
      <c:valAx>
        <c:axId val="1321280096"/>
        <c:scaling>
          <c:orientation val="minMax"/>
        </c:scaling>
        <c:delete val="0"/>
        <c:axPos val="l"/>
        <c:title>
          <c:tx>
            <c:rich>
              <a:bodyPr rot="-5400000" vert="horz"/>
              <a:lstStyle/>
              <a:p>
                <a:pPr>
                  <a:defRPr/>
                </a:pPr>
                <a:r>
                  <a:rPr lang="pt-BR"/>
                  <a:t>Probabilidade,</a:t>
                </a:r>
                <a:r>
                  <a:rPr lang="pt-BR" baseline="0"/>
                  <a:t> %</a:t>
                </a:r>
                <a:endParaRPr lang="pt-BR"/>
              </a:p>
            </c:rich>
          </c:tx>
          <c:overlay val="0"/>
        </c:title>
        <c:numFmt formatCode="0%" sourceLinked="0"/>
        <c:majorTickMark val="none"/>
        <c:minorTickMark val="none"/>
        <c:tickLblPos val="low"/>
        <c:crossAx val="1321281184"/>
        <c:crosses val="autoZero"/>
        <c:crossBetween val="midCat"/>
      </c:valAx>
      <c:spPr>
        <a:ln w="0"/>
      </c:spPr>
    </c:plotArea>
    <c:legend>
      <c:legendPos val="b"/>
      <c:overlay val="0"/>
    </c:legend>
    <c:plotVisOnly val="1"/>
    <c:dispBlanksAs val="gap"/>
    <c:showDLblsOverMax val="0"/>
  </c:chart>
  <c:printSettings>
    <c:headerFooter/>
    <c:pageMargins b="0.78740157499999996" l="0.511811024" r="0.511811024" t="0.78740157499999996" header="0.31496062000000086" footer="0.31496062000000086"/>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0"/>
          <c:tx>
            <c:strRef>
              <c:f>Beta_Mineracao!$D$28</c:f>
              <c:strCache>
                <c:ptCount val="1"/>
                <c:pt idx="0">
                  <c:v>VPL</c:v>
                </c:pt>
              </c:strCache>
            </c:strRef>
          </c:tx>
          <c:invertIfNegative val="0"/>
          <c:cat>
            <c:numLit>
              <c:formatCode>General</c:formatCode>
              <c:ptCount val="19"/>
              <c:pt idx="0">
                <c:v>0</c:v>
              </c:pt>
              <c:pt idx="1">
                <c:v>0.05</c:v>
              </c:pt>
              <c:pt idx="2">
                <c:v>0.1</c:v>
              </c:pt>
              <c:pt idx="3">
                <c:v>0.15000000000000016</c:v>
              </c:pt>
              <c:pt idx="4">
                <c:v>0.30000000000000032</c:v>
              </c:pt>
              <c:pt idx="5">
                <c:v>0.5</c:v>
              </c:pt>
              <c:pt idx="6">
                <c:v>0.60000000000000064</c:v>
              </c:pt>
              <c:pt idx="7">
                <c:v>0.70000000000000062</c:v>
              </c:pt>
              <c:pt idx="8">
                <c:v>0.8</c:v>
              </c:pt>
              <c:pt idx="9">
                <c:v>0.9</c:v>
              </c:pt>
              <c:pt idx="10">
                <c:v>1</c:v>
              </c:pt>
              <c:pt idx="11">
                <c:v>1.1000000000000001</c:v>
              </c:pt>
              <c:pt idx="12">
                <c:v>1.2</c:v>
              </c:pt>
              <c:pt idx="13">
                <c:v>1.3</c:v>
              </c:pt>
              <c:pt idx="14">
                <c:v>1.4</c:v>
              </c:pt>
              <c:pt idx="15">
                <c:v>1.5</c:v>
              </c:pt>
              <c:pt idx="16">
                <c:v>1.6</c:v>
              </c:pt>
              <c:pt idx="17">
                <c:v>1.7</c:v>
              </c:pt>
              <c:pt idx="18">
                <c:v>1.8</c:v>
              </c:pt>
            </c:numLit>
          </c:cat>
          <c:val>
            <c:numRef>
              <c:f>Beta_Mineracao!$D$29:$D$47</c:f>
              <c:numCache>
                <c:formatCode>_(* #,##0.00_);_(* \(#,##0.00\);_(* "-"??_);_(@_)</c:formatCode>
                <c:ptCount val="19"/>
                <c:pt idx="0">
                  <c:v>-15</c:v>
                </c:pt>
                <c:pt idx="1">
                  <c:v>-15</c:v>
                </c:pt>
                <c:pt idx="2">
                  <c:v>-15</c:v>
                </c:pt>
                <c:pt idx="3">
                  <c:v>-15</c:v>
                </c:pt>
                <c:pt idx="4">
                  <c:v>-15</c:v>
                </c:pt>
                <c:pt idx="5">
                  <c:v>-15</c:v>
                </c:pt>
                <c:pt idx="6">
                  <c:v>-15</c:v>
                </c:pt>
                <c:pt idx="7">
                  <c:v>-15</c:v>
                </c:pt>
                <c:pt idx="8">
                  <c:v>-15</c:v>
                </c:pt>
                <c:pt idx="9">
                  <c:v>-15</c:v>
                </c:pt>
                <c:pt idx="10">
                  <c:v>-15</c:v>
                </c:pt>
                <c:pt idx="11">
                  <c:v>-15</c:v>
                </c:pt>
                <c:pt idx="12">
                  <c:v>-15</c:v>
                </c:pt>
                <c:pt idx="13">
                  <c:v>-15</c:v>
                </c:pt>
                <c:pt idx="14">
                  <c:v>-15</c:v>
                </c:pt>
                <c:pt idx="15">
                  <c:v>-15</c:v>
                </c:pt>
                <c:pt idx="16">
                  <c:v>-15</c:v>
                </c:pt>
                <c:pt idx="17">
                  <c:v>-15</c:v>
                </c:pt>
                <c:pt idx="18">
                  <c:v>-15</c:v>
                </c:pt>
              </c:numCache>
            </c:numRef>
          </c:val>
        </c:ser>
        <c:dLbls>
          <c:showLegendKey val="0"/>
          <c:showVal val="0"/>
          <c:showCatName val="0"/>
          <c:showSerName val="0"/>
          <c:showPercent val="0"/>
          <c:showBubbleSize val="0"/>
        </c:dLbls>
        <c:gapWidth val="150"/>
        <c:axId val="1321277920"/>
        <c:axId val="1321285536"/>
      </c:barChart>
      <c:lineChart>
        <c:grouping val="standard"/>
        <c:varyColors val="0"/>
        <c:ser>
          <c:idx val="0"/>
          <c:order val="1"/>
          <c:tx>
            <c:strRef>
              <c:f>Beta_Mineracao!$C$28</c:f>
              <c:strCache>
                <c:ptCount val="1"/>
                <c:pt idx="0">
                  <c:v>CMPC</c:v>
                </c:pt>
              </c:strCache>
            </c:strRef>
          </c:tx>
          <c:cat>
            <c:numLit>
              <c:formatCode>General</c:formatCode>
              <c:ptCount val="19"/>
              <c:pt idx="0">
                <c:v>0</c:v>
              </c:pt>
              <c:pt idx="1">
                <c:v>0.05</c:v>
              </c:pt>
              <c:pt idx="2">
                <c:v>0.1</c:v>
              </c:pt>
              <c:pt idx="3">
                <c:v>0.15000000000000016</c:v>
              </c:pt>
              <c:pt idx="4">
                <c:v>0.30000000000000032</c:v>
              </c:pt>
              <c:pt idx="5">
                <c:v>0.5</c:v>
              </c:pt>
              <c:pt idx="6">
                <c:v>0.60000000000000064</c:v>
              </c:pt>
              <c:pt idx="7">
                <c:v>0.70000000000000062</c:v>
              </c:pt>
              <c:pt idx="8">
                <c:v>0.8</c:v>
              </c:pt>
              <c:pt idx="9">
                <c:v>0.9</c:v>
              </c:pt>
              <c:pt idx="10">
                <c:v>1</c:v>
              </c:pt>
              <c:pt idx="11">
                <c:v>1.1000000000000001</c:v>
              </c:pt>
              <c:pt idx="12">
                <c:v>1.2</c:v>
              </c:pt>
              <c:pt idx="13">
                <c:v>1.3</c:v>
              </c:pt>
              <c:pt idx="14">
                <c:v>1.4</c:v>
              </c:pt>
              <c:pt idx="15">
                <c:v>1.5</c:v>
              </c:pt>
              <c:pt idx="16">
                <c:v>1.6</c:v>
              </c:pt>
              <c:pt idx="17">
                <c:v>1.7</c:v>
              </c:pt>
              <c:pt idx="18">
                <c:v>1.8</c:v>
              </c:pt>
            </c:numLit>
          </c:cat>
          <c:val>
            <c:numRef>
              <c:f>Beta_Mineracao!$C$29:$C$47</c:f>
              <c:numCache>
                <c:formatCode>0.0%</c:formatCode>
                <c:ptCount val="19"/>
                <c:pt idx="0">
                  <c:v>0</c:v>
                </c:pt>
                <c:pt idx="1">
                  <c:v>1.4285714285714301E-3</c:v>
                </c:pt>
                <c:pt idx="2">
                  <c:v>3.6363636363636377E-3</c:v>
                </c:pt>
                <c:pt idx="3">
                  <c:v>5.217391304347823E-3</c:v>
                </c:pt>
                <c:pt idx="4">
                  <c:v>1.1538461538461543E-2</c:v>
                </c:pt>
                <c:pt idx="5">
                  <c:v>0.02</c:v>
                </c:pt>
                <c:pt idx="6">
                  <c:v>2.6250000000000002E-2</c:v>
                </c:pt>
                <c:pt idx="7">
                  <c:v>3.2941176470588238E-2</c:v>
                </c:pt>
                <c:pt idx="8">
                  <c:v>3.5555555555555556E-2</c:v>
                </c:pt>
                <c:pt idx="9">
                  <c:v>4.2631578947368423E-2</c:v>
                </c:pt>
                <c:pt idx="10">
                  <c:v>0.05</c:v>
                </c:pt>
                <c:pt idx="11">
                  <c:v>5.7619047619047625E-2</c:v>
                </c:pt>
                <c:pt idx="12">
                  <c:v>6.5454545454545446E-2</c:v>
                </c:pt>
                <c:pt idx="13">
                  <c:v>6.7826086956521731E-2</c:v>
                </c:pt>
                <c:pt idx="14">
                  <c:v>7.5833333333333322E-2</c:v>
                </c:pt>
                <c:pt idx="15">
                  <c:v>7.8E-2</c:v>
                </c:pt>
                <c:pt idx="16">
                  <c:v>9.2307692307692313E-2</c:v>
                </c:pt>
                <c:pt idx="17">
                  <c:v>0.10074074074074074</c:v>
                </c:pt>
                <c:pt idx="18">
                  <c:v>0.10928571428571428</c:v>
                </c:pt>
              </c:numCache>
            </c:numRef>
          </c:val>
          <c:smooth val="0"/>
        </c:ser>
        <c:dLbls>
          <c:showLegendKey val="0"/>
          <c:showVal val="0"/>
          <c:showCatName val="0"/>
          <c:showSerName val="0"/>
          <c:showPercent val="0"/>
          <c:showBubbleSize val="0"/>
        </c:dLbls>
        <c:marker val="1"/>
        <c:smooth val="0"/>
        <c:axId val="1321278464"/>
        <c:axId val="1321286080"/>
      </c:lineChart>
      <c:catAx>
        <c:axId val="1321277920"/>
        <c:scaling>
          <c:orientation val="minMax"/>
        </c:scaling>
        <c:delete val="0"/>
        <c:axPos val="b"/>
        <c:title>
          <c:tx>
            <c:rich>
              <a:bodyPr/>
              <a:lstStyle/>
              <a:p>
                <a:pPr>
                  <a:defRPr/>
                </a:pPr>
                <a:r>
                  <a:rPr lang="pt-BR"/>
                  <a:t>[D/CP]</a:t>
                </a:r>
              </a:p>
            </c:rich>
          </c:tx>
          <c:overlay val="0"/>
        </c:title>
        <c:numFmt formatCode="General" sourceLinked="1"/>
        <c:majorTickMark val="out"/>
        <c:minorTickMark val="none"/>
        <c:tickLblPos val="low"/>
        <c:crossAx val="1321285536"/>
        <c:crosses val="autoZero"/>
        <c:auto val="1"/>
        <c:lblAlgn val="ctr"/>
        <c:lblOffset val="100"/>
        <c:noMultiLvlLbl val="0"/>
      </c:catAx>
      <c:valAx>
        <c:axId val="1321285536"/>
        <c:scaling>
          <c:orientation val="minMax"/>
        </c:scaling>
        <c:delete val="0"/>
        <c:axPos val="l"/>
        <c:majorGridlines/>
        <c:title>
          <c:tx>
            <c:rich>
              <a:bodyPr rot="-5400000" vert="horz"/>
              <a:lstStyle/>
              <a:p>
                <a:pPr>
                  <a:defRPr/>
                </a:pPr>
                <a:r>
                  <a:rPr lang="pt-BR"/>
                  <a:t>[R$ VPL]</a:t>
                </a:r>
              </a:p>
            </c:rich>
          </c:tx>
          <c:overlay val="0"/>
        </c:title>
        <c:numFmt formatCode="_(* #,##0.00_);_(* \(#,##0.00\);_(* &quot;-&quot;??_);_(@_)" sourceLinked="1"/>
        <c:majorTickMark val="out"/>
        <c:minorTickMark val="none"/>
        <c:tickLblPos val="nextTo"/>
        <c:crossAx val="1321277920"/>
        <c:crosses val="autoZero"/>
        <c:crossBetween val="between"/>
      </c:valAx>
      <c:valAx>
        <c:axId val="1321286080"/>
        <c:scaling>
          <c:orientation val="minMax"/>
        </c:scaling>
        <c:delete val="0"/>
        <c:axPos val="r"/>
        <c:title>
          <c:tx>
            <c:rich>
              <a:bodyPr rot="-5400000" vert="horz"/>
              <a:lstStyle/>
              <a:p>
                <a:pPr>
                  <a:defRPr/>
                </a:pPr>
                <a:r>
                  <a:rPr lang="pt-BR"/>
                  <a:t>[% CMPC]</a:t>
                </a:r>
              </a:p>
            </c:rich>
          </c:tx>
          <c:overlay val="0"/>
        </c:title>
        <c:numFmt formatCode="0.0%" sourceLinked="1"/>
        <c:majorTickMark val="out"/>
        <c:minorTickMark val="none"/>
        <c:tickLblPos val="nextTo"/>
        <c:crossAx val="1321278464"/>
        <c:crosses val="max"/>
        <c:crossBetween val="between"/>
      </c:valAx>
      <c:catAx>
        <c:axId val="1321278464"/>
        <c:scaling>
          <c:orientation val="minMax"/>
        </c:scaling>
        <c:delete val="1"/>
        <c:axPos val="b"/>
        <c:numFmt formatCode="General" sourceLinked="1"/>
        <c:majorTickMark val="out"/>
        <c:minorTickMark val="none"/>
        <c:tickLblPos val="none"/>
        <c:crossAx val="1321286080"/>
        <c:crosses val="autoZero"/>
        <c:auto val="1"/>
        <c:lblAlgn val="ctr"/>
        <c:lblOffset val="100"/>
        <c:noMultiLvlLbl val="0"/>
      </c:catAx>
    </c:plotArea>
    <c:legend>
      <c:legendPos val="t"/>
      <c:overlay val="0"/>
    </c:legend>
    <c:plotVisOnly val="1"/>
    <c:dispBlanksAs val="gap"/>
    <c:showDLblsOverMax val="0"/>
  </c:chart>
  <c:printSettings>
    <c:headerFooter/>
    <c:pageMargins b="0.78740157499999996" l="0.511811024" r="0.511811024" t="0.78740157499999996" header="0.31496062000000113" footer="0.3149606200000011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pt-BR" sz="1400"/>
              <a:t>Estrutura de Capital</a:t>
            </a:r>
          </a:p>
        </c:rich>
      </c:tx>
      <c:overlay val="0"/>
    </c:title>
    <c:autoTitleDeleted val="0"/>
    <c:plotArea>
      <c:layout>
        <c:manualLayout>
          <c:layoutTarget val="inner"/>
          <c:xMode val="edge"/>
          <c:yMode val="edge"/>
          <c:x val="9.4523957431142544E-2"/>
          <c:y val="0.17974821731354376"/>
          <c:w val="0.7864764142051307"/>
          <c:h val="0.46494660770143481"/>
        </c:manualLayout>
      </c:layout>
      <c:barChart>
        <c:barDir val="col"/>
        <c:grouping val="stacked"/>
        <c:varyColors val="0"/>
        <c:ser>
          <c:idx val="0"/>
          <c:order val="0"/>
          <c:tx>
            <c:strRef>
              <c:f>Estruturacao_Fluxo_Caixa!$H$170</c:f>
              <c:strCache>
                <c:ptCount val="1"/>
                <c:pt idx="0">
                  <c:v>D/(D+PL)</c:v>
                </c:pt>
              </c:strCache>
            </c:strRef>
          </c:tx>
          <c:invertIfNegative val="0"/>
          <c:cat>
            <c:multiLvlStrRef>
              <c:f>Estruturacao_Fluxo_Caixa!$I$168:$K$169</c:f>
              <c:multiLvlStrCache>
                <c:ptCount val="3"/>
                <c:lvl>
                  <c:pt idx="0">
                    <c:v>Ano 0</c:v>
                  </c:pt>
                  <c:pt idx="1">
                    <c:v>Ano 1</c:v>
                  </c:pt>
                  <c:pt idx="2">
                    <c:v>Ano 2</c:v>
                  </c:pt>
                </c:lvl>
                <c:lvl>
                  <c:pt idx="0">
                    <c:v>Empresa Ferro S.A.</c:v>
                  </c:pt>
                </c:lvl>
              </c:multiLvlStrCache>
            </c:multiLvlStrRef>
          </c:cat>
          <c:val>
            <c:numRef>
              <c:f>Estruturacao_Fluxo_Caixa!$I$170:$K$170</c:f>
              <c:numCache>
                <c:formatCode>0%</c:formatCode>
                <c:ptCount val="3"/>
                <c:pt idx="0">
                  <c:v>0.6</c:v>
                </c:pt>
                <c:pt idx="1">
                  <c:v>0.28503562945368172</c:v>
                </c:pt>
                <c:pt idx="2">
                  <c:v>0</c:v>
                </c:pt>
              </c:numCache>
            </c:numRef>
          </c:val>
        </c:ser>
        <c:ser>
          <c:idx val="1"/>
          <c:order val="1"/>
          <c:tx>
            <c:strRef>
              <c:f>Estruturacao_Fluxo_Caixa!$H$171</c:f>
              <c:strCache>
                <c:ptCount val="1"/>
                <c:pt idx="0">
                  <c:v>PL/(D+PL)</c:v>
                </c:pt>
              </c:strCache>
            </c:strRef>
          </c:tx>
          <c:invertIfNegative val="0"/>
          <c:cat>
            <c:multiLvlStrRef>
              <c:f>Estruturacao_Fluxo_Caixa!$I$168:$K$169</c:f>
              <c:multiLvlStrCache>
                <c:ptCount val="3"/>
                <c:lvl>
                  <c:pt idx="0">
                    <c:v>Ano 0</c:v>
                  </c:pt>
                  <c:pt idx="1">
                    <c:v>Ano 1</c:v>
                  </c:pt>
                  <c:pt idx="2">
                    <c:v>Ano 2</c:v>
                  </c:pt>
                </c:lvl>
                <c:lvl>
                  <c:pt idx="0">
                    <c:v>Empresa Ferro S.A.</c:v>
                  </c:pt>
                </c:lvl>
              </c:multiLvlStrCache>
            </c:multiLvlStrRef>
          </c:cat>
          <c:val>
            <c:numRef>
              <c:f>Estruturacao_Fluxo_Caixa!$I$171:$K$171</c:f>
              <c:numCache>
                <c:formatCode>0%</c:formatCode>
                <c:ptCount val="3"/>
                <c:pt idx="0">
                  <c:v>0.4</c:v>
                </c:pt>
                <c:pt idx="1">
                  <c:v>0.71496437054631834</c:v>
                </c:pt>
                <c:pt idx="2">
                  <c:v>1</c:v>
                </c:pt>
              </c:numCache>
            </c:numRef>
          </c:val>
        </c:ser>
        <c:dLbls>
          <c:showLegendKey val="0"/>
          <c:showVal val="0"/>
          <c:showCatName val="0"/>
          <c:showSerName val="0"/>
          <c:showPercent val="0"/>
          <c:showBubbleSize val="0"/>
        </c:dLbls>
        <c:gapWidth val="50"/>
        <c:overlap val="100"/>
        <c:axId val="1321290976"/>
        <c:axId val="1321288256"/>
      </c:barChart>
      <c:catAx>
        <c:axId val="1321290976"/>
        <c:scaling>
          <c:orientation val="minMax"/>
        </c:scaling>
        <c:delete val="0"/>
        <c:axPos val="b"/>
        <c:numFmt formatCode="General" sourceLinked="1"/>
        <c:majorTickMark val="out"/>
        <c:minorTickMark val="none"/>
        <c:tickLblPos val="low"/>
        <c:txPr>
          <a:bodyPr/>
          <a:lstStyle/>
          <a:p>
            <a:pPr>
              <a:defRPr sz="800"/>
            </a:pPr>
            <a:endParaRPr lang="pt-BR"/>
          </a:p>
        </c:txPr>
        <c:crossAx val="1321288256"/>
        <c:crosses val="autoZero"/>
        <c:auto val="1"/>
        <c:lblAlgn val="ctr"/>
        <c:lblOffset val="100"/>
        <c:noMultiLvlLbl val="0"/>
      </c:catAx>
      <c:valAx>
        <c:axId val="1321288256"/>
        <c:scaling>
          <c:orientation val="minMax"/>
          <c:max val="1"/>
        </c:scaling>
        <c:delete val="0"/>
        <c:axPos val="l"/>
        <c:majorGridlines>
          <c:spPr>
            <a:ln>
              <a:solidFill>
                <a:schemeClr val="bg1">
                  <a:lumMod val="85000"/>
                </a:schemeClr>
              </a:solidFill>
            </a:ln>
          </c:spPr>
        </c:majorGridlines>
        <c:numFmt formatCode="0%" sourceLinked="0"/>
        <c:majorTickMark val="out"/>
        <c:minorTickMark val="none"/>
        <c:tickLblPos val="nextTo"/>
        <c:txPr>
          <a:bodyPr/>
          <a:lstStyle/>
          <a:p>
            <a:pPr>
              <a:defRPr sz="900"/>
            </a:pPr>
            <a:endParaRPr lang="pt-BR"/>
          </a:p>
        </c:txPr>
        <c:crossAx val="1321290976"/>
        <c:crosses val="autoZero"/>
        <c:crossBetween val="between"/>
        <c:majorUnit val="0.2"/>
      </c:valAx>
    </c:plotArea>
    <c:legend>
      <c:legendPos val="b"/>
      <c:layout>
        <c:manualLayout>
          <c:xMode val="edge"/>
          <c:yMode val="edge"/>
          <c:x val="0.24319653226731291"/>
          <c:y val="0.86908040604514181"/>
          <c:w val="0.52172445295166869"/>
          <c:h val="0.12483131389398242"/>
        </c:manualLayout>
      </c:layout>
      <c:overlay val="0"/>
      <c:txPr>
        <a:bodyPr/>
        <a:lstStyle/>
        <a:p>
          <a:pPr>
            <a:defRPr sz="1200"/>
          </a:pPr>
          <a:endParaRPr lang="pt-BR"/>
        </a:p>
      </c:txPr>
    </c:legend>
    <c:plotVisOnly val="1"/>
    <c:dispBlanksAs val="gap"/>
    <c:showDLblsOverMax val="0"/>
  </c:chart>
  <c:txPr>
    <a:bodyPr/>
    <a:lstStyle/>
    <a:p>
      <a:pPr>
        <a:defRPr sz="1800"/>
      </a:pPr>
      <a:endParaRPr lang="pt-BR"/>
    </a:p>
  </c:txPr>
  <c:printSettings>
    <c:headerFooter/>
    <c:pageMargins b="0.78740157499999996" l="0.511811024" r="0.511811024" t="0.78740157499999996" header="0.31496062000000641" footer="0.3149606200000064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pt-BR" sz="1600"/>
              <a:t>Indicadores de Lucratividade</a:t>
            </a:r>
          </a:p>
        </c:rich>
      </c:tx>
      <c:overlay val="0"/>
    </c:title>
    <c:autoTitleDeleted val="0"/>
    <c:plotArea>
      <c:layout>
        <c:manualLayout>
          <c:layoutTarget val="inner"/>
          <c:xMode val="edge"/>
          <c:yMode val="edge"/>
          <c:x val="9.4523957431142544E-2"/>
          <c:y val="0.18883313787904388"/>
          <c:w val="0.85803398131815511"/>
          <c:h val="0.47260922709571052"/>
        </c:manualLayout>
      </c:layout>
      <c:barChart>
        <c:barDir val="col"/>
        <c:grouping val="clustered"/>
        <c:varyColors val="0"/>
        <c:ser>
          <c:idx val="1"/>
          <c:order val="0"/>
          <c:tx>
            <c:strRef>
              <c:f>Estruturacao_Fluxo_Caixa!$K$181</c:f>
              <c:strCache>
                <c:ptCount val="1"/>
                <c:pt idx="0">
                  <c:v>Ano 1</c:v>
                </c:pt>
              </c:strCache>
            </c:strRef>
          </c:tx>
          <c:invertIfNegative val="0"/>
          <c:cat>
            <c:multiLvlStrRef>
              <c:f>Estruturacao_Fluxo_Caixa!$H$182:$I$184</c:f>
              <c:multiLvlStrCache>
                <c:ptCount val="3"/>
                <c:lvl>
                  <c:pt idx="0">
                    <c:v>ROA</c:v>
                  </c:pt>
                  <c:pt idx="1">
                    <c:v>ROI</c:v>
                  </c:pt>
                  <c:pt idx="2">
                    <c:v>ROE</c:v>
                  </c:pt>
                </c:lvl>
                <c:lvl>
                  <c:pt idx="0">
                    <c:v>Empresa Ferro S.A.</c:v>
                  </c:pt>
                </c:lvl>
              </c:multiLvlStrCache>
            </c:multiLvlStrRef>
          </c:cat>
          <c:val>
            <c:numRef>
              <c:f>Estruturacao_Fluxo_Caixa!$K$182:$K$184</c:f>
              <c:numCache>
                <c:formatCode>0%</c:formatCode>
                <c:ptCount val="3"/>
                <c:pt idx="0">
                  <c:v>0.59866962305986693</c:v>
                </c:pt>
                <c:pt idx="1">
                  <c:v>0.32066508313539194</c:v>
                </c:pt>
                <c:pt idx="2">
                  <c:v>0.46843853820598008</c:v>
                </c:pt>
              </c:numCache>
            </c:numRef>
          </c:val>
        </c:ser>
        <c:ser>
          <c:idx val="2"/>
          <c:order val="1"/>
          <c:tx>
            <c:strRef>
              <c:f>Estruturacao_Fluxo_Caixa!$L$181</c:f>
              <c:strCache>
                <c:ptCount val="1"/>
                <c:pt idx="0">
                  <c:v>Ano 2</c:v>
                </c:pt>
              </c:strCache>
            </c:strRef>
          </c:tx>
          <c:invertIfNegative val="0"/>
          <c:cat>
            <c:multiLvlStrRef>
              <c:f>Estruturacao_Fluxo_Caixa!$H$182:$I$184</c:f>
              <c:multiLvlStrCache>
                <c:ptCount val="3"/>
                <c:lvl>
                  <c:pt idx="0">
                    <c:v>ROA</c:v>
                  </c:pt>
                  <c:pt idx="1">
                    <c:v>ROI</c:v>
                  </c:pt>
                  <c:pt idx="2">
                    <c:v>ROE</c:v>
                  </c:pt>
                </c:lvl>
                <c:lvl>
                  <c:pt idx="0">
                    <c:v>Empresa Ferro S.A.</c:v>
                  </c:pt>
                </c:lvl>
              </c:multiLvlStrCache>
            </c:multiLvlStrRef>
          </c:cat>
          <c:val>
            <c:numRef>
              <c:f>Estruturacao_Fluxo_Caixa!$L$182:$L$184</c:f>
              <c:numCache>
                <c:formatCode>0%</c:formatCode>
                <c:ptCount val="3"/>
                <c:pt idx="0">
                  <c:v>0.99460916442048519</c:v>
                </c:pt>
                <c:pt idx="1">
                  <c:v>0.53170028818443804</c:v>
                </c:pt>
                <c:pt idx="2">
                  <c:v>0.56628242074927959</c:v>
                </c:pt>
              </c:numCache>
            </c:numRef>
          </c:val>
        </c:ser>
        <c:dLbls>
          <c:showLegendKey val="0"/>
          <c:showVal val="0"/>
          <c:showCatName val="0"/>
          <c:showSerName val="0"/>
          <c:showPercent val="0"/>
          <c:showBubbleSize val="0"/>
        </c:dLbls>
        <c:gapWidth val="150"/>
        <c:axId val="1321282272"/>
        <c:axId val="1321275744"/>
      </c:barChart>
      <c:catAx>
        <c:axId val="1321282272"/>
        <c:scaling>
          <c:orientation val="minMax"/>
        </c:scaling>
        <c:delete val="0"/>
        <c:axPos val="b"/>
        <c:numFmt formatCode="General" sourceLinked="1"/>
        <c:majorTickMark val="out"/>
        <c:minorTickMark val="none"/>
        <c:tickLblPos val="low"/>
        <c:txPr>
          <a:bodyPr/>
          <a:lstStyle/>
          <a:p>
            <a:pPr>
              <a:defRPr sz="800"/>
            </a:pPr>
            <a:endParaRPr lang="pt-BR"/>
          </a:p>
        </c:txPr>
        <c:crossAx val="1321275744"/>
        <c:crosses val="autoZero"/>
        <c:auto val="1"/>
        <c:lblAlgn val="ctr"/>
        <c:lblOffset val="100"/>
        <c:noMultiLvlLbl val="0"/>
      </c:catAx>
      <c:valAx>
        <c:axId val="1321275744"/>
        <c:scaling>
          <c:orientation val="minMax"/>
        </c:scaling>
        <c:delete val="0"/>
        <c:axPos val="l"/>
        <c:majorGridlines>
          <c:spPr>
            <a:ln>
              <a:solidFill>
                <a:schemeClr val="bg1">
                  <a:lumMod val="85000"/>
                </a:schemeClr>
              </a:solidFill>
            </a:ln>
          </c:spPr>
        </c:majorGridlines>
        <c:numFmt formatCode="0%" sourceLinked="0"/>
        <c:majorTickMark val="out"/>
        <c:minorTickMark val="none"/>
        <c:tickLblPos val="nextTo"/>
        <c:txPr>
          <a:bodyPr/>
          <a:lstStyle/>
          <a:p>
            <a:pPr>
              <a:defRPr sz="900"/>
            </a:pPr>
            <a:endParaRPr lang="pt-BR"/>
          </a:p>
        </c:txPr>
        <c:crossAx val="1321282272"/>
        <c:crosses val="autoZero"/>
        <c:crossBetween val="between"/>
        <c:majorUnit val="0.2"/>
      </c:valAx>
    </c:plotArea>
    <c:legend>
      <c:legendPos val="b"/>
      <c:overlay val="0"/>
      <c:txPr>
        <a:bodyPr/>
        <a:lstStyle/>
        <a:p>
          <a:pPr>
            <a:defRPr sz="1100"/>
          </a:pPr>
          <a:endParaRPr lang="pt-BR"/>
        </a:p>
      </c:txPr>
    </c:legend>
    <c:plotVisOnly val="1"/>
    <c:dispBlanksAs val="gap"/>
    <c:showDLblsOverMax val="0"/>
  </c:chart>
  <c:txPr>
    <a:bodyPr/>
    <a:lstStyle/>
    <a:p>
      <a:pPr>
        <a:defRPr sz="1800"/>
      </a:pPr>
      <a:endParaRPr lang="pt-BR"/>
    </a:p>
  </c:txPr>
  <c:printSettings>
    <c:headerFooter/>
    <c:pageMargins b="0.78740157499999996" l="0.511811024" r="0.511811024" t="0.78740157499999996" header="0.31496062000000596" footer="0.31496062000000596"/>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pt-BR" sz="1600"/>
              <a:t>Margens</a:t>
            </a:r>
          </a:p>
        </c:rich>
      </c:tx>
      <c:overlay val="0"/>
    </c:title>
    <c:autoTitleDeleted val="0"/>
    <c:plotArea>
      <c:layout>
        <c:manualLayout>
          <c:layoutTarget val="inner"/>
          <c:xMode val="edge"/>
          <c:yMode val="edge"/>
          <c:x val="9.4523957431142544E-2"/>
          <c:y val="0.18883313787904396"/>
          <c:w val="0.85803398131815511"/>
          <c:h val="0.50630357125936287"/>
        </c:manualLayout>
      </c:layout>
      <c:barChart>
        <c:barDir val="col"/>
        <c:grouping val="clustered"/>
        <c:varyColors val="0"/>
        <c:ser>
          <c:idx val="1"/>
          <c:order val="0"/>
          <c:tx>
            <c:strRef>
              <c:f>Estruturacao_Fluxo_Caixa!$Q$181</c:f>
              <c:strCache>
                <c:ptCount val="1"/>
                <c:pt idx="0">
                  <c:v>Ano 1</c:v>
                </c:pt>
              </c:strCache>
            </c:strRef>
          </c:tx>
          <c:invertIfNegative val="0"/>
          <c:cat>
            <c:multiLvlStrRef>
              <c:f>Estruturacao_Fluxo_Caixa!$N$182:$O$183</c:f>
              <c:multiLvlStrCache>
                <c:ptCount val="2"/>
                <c:lvl>
                  <c:pt idx="0">
                    <c:v>Margem EBIT</c:v>
                  </c:pt>
                  <c:pt idx="1">
                    <c:v>Margem EBITDA</c:v>
                  </c:pt>
                </c:lvl>
                <c:lvl>
                  <c:pt idx="0">
                    <c:v>Empresa Ferro S.A.</c:v>
                  </c:pt>
                </c:lvl>
              </c:multiLvlStrCache>
            </c:multiLvlStrRef>
          </c:cat>
          <c:val>
            <c:numRef>
              <c:f>Estruturacao_Fluxo_Caixa!$Q$182:$Q$183</c:f>
              <c:numCache>
                <c:formatCode>0%</c:formatCode>
                <c:ptCount val="2"/>
                <c:pt idx="0">
                  <c:v>0.45</c:v>
                </c:pt>
                <c:pt idx="1">
                  <c:v>0.56666666666666665</c:v>
                </c:pt>
              </c:numCache>
            </c:numRef>
          </c:val>
        </c:ser>
        <c:ser>
          <c:idx val="2"/>
          <c:order val="1"/>
          <c:tx>
            <c:strRef>
              <c:f>Estruturacao_Fluxo_Caixa!$R$181</c:f>
              <c:strCache>
                <c:ptCount val="1"/>
                <c:pt idx="0">
                  <c:v>Ano 2</c:v>
                </c:pt>
              </c:strCache>
            </c:strRef>
          </c:tx>
          <c:invertIfNegative val="0"/>
          <c:cat>
            <c:multiLvlStrRef>
              <c:f>Estruturacao_Fluxo_Caixa!$N$182:$O$183</c:f>
              <c:multiLvlStrCache>
                <c:ptCount val="2"/>
                <c:lvl>
                  <c:pt idx="0">
                    <c:v>Margem EBIT</c:v>
                  </c:pt>
                  <c:pt idx="1">
                    <c:v>Margem EBITDA</c:v>
                  </c:pt>
                </c:lvl>
                <c:lvl>
                  <c:pt idx="0">
                    <c:v>Empresa Ferro S.A.</c:v>
                  </c:pt>
                </c:lvl>
              </c:multiLvlStrCache>
            </c:multiLvlStrRef>
          </c:cat>
          <c:val>
            <c:numRef>
              <c:f>Estruturacao_Fluxo_Caixa!$R$182:$R$183</c:f>
              <c:numCache>
                <c:formatCode>0%</c:formatCode>
                <c:ptCount val="2"/>
                <c:pt idx="0">
                  <c:v>0.61499999999999999</c:v>
                </c:pt>
                <c:pt idx="1">
                  <c:v>0.67333333333333334</c:v>
                </c:pt>
              </c:numCache>
            </c:numRef>
          </c:val>
        </c:ser>
        <c:dLbls>
          <c:showLegendKey val="0"/>
          <c:showVal val="0"/>
          <c:showCatName val="0"/>
          <c:showSerName val="0"/>
          <c:showPercent val="0"/>
          <c:showBubbleSize val="0"/>
        </c:dLbls>
        <c:gapWidth val="150"/>
        <c:axId val="1321276288"/>
        <c:axId val="1321276832"/>
      </c:barChart>
      <c:catAx>
        <c:axId val="1321276288"/>
        <c:scaling>
          <c:orientation val="minMax"/>
        </c:scaling>
        <c:delete val="0"/>
        <c:axPos val="b"/>
        <c:numFmt formatCode="General" sourceLinked="1"/>
        <c:majorTickMark val="out"/>
        <c:minorTickMark val="none"/>
        <c:tickLblPos val="low"/>
        <c:txPr>
          <a:bodyPr/>
          <a:lstStyle/>
          <a:p>
            <a:pPr>
              <a:defRPr sz="800"/>
            </a:pPr>
            <a:endParaRPr lang="pt-BR"/>
          </a:p>
        </c:txPr>
        <c:crossAx val="1321276832"/>
        <c:crosses val="autoZero"/>
        <c:auto val="1"/>
        <c:lblAlgn val="ctr"/>
        <c:lblOffset val="100"/>
        <c:noMultiLvlLbl val="0"/>
      </c:catAx>
      <c:valAx>
        <c:axId val="1321276832"/>
        <c:scaling>
          <c:orientation val="minMax"/>
        </c:scaling>
        <c:delete val="0"/>
        <c:axPos val="l"/>
        <c:majorGridlines>
          <c:spPr>
            <a:ln>
              <a:solidFill>
                <a:schemeClr val="bg1">
                  <a:lumMod val="85000"/>
                </a:schemeClr>
              </a:solidFill>
            </a:ln>
          </c:spPr>
        </c:majorGridlines>
        <c:numFmt formatCode="0%" sourceLinked="0"/>
        <c:majorTickMark val="out"/>
        <c:minorTickMark val="none"/>
        <c:tickLblPos val="nextTo"/>
        <c:txPr>
          <a:bodyPr/>
          <a:lstStyle/>
          <a:p>
            <a:pPr>
              <a:defRPr sz="900"/>
            </a:pPr>
            <a:endParaRPr lang="pt-BR"/>
          </a:p>
        </c:txPr>
        <c:crossAx val="1321276288"/>
        <c:crosses val="autoZero"/>
        <c:crossBetween val="between"/>
        <c:majorUnit val="0.2"/>
      </c:valAx>
    </c:plotArea>
    <c:legend>
      <c:legendPos val="b"/>
      <c:overlay val="0"/>
      <c:txPr>
        <a:bodyPr/>
        <a:lstStyle/>
        <a:p>
          <a:pPr>
            <a:defRPr sz="1100"/>
          </a:pPr>
          <a:endParaRPr lang="pt-BR"/>
        </a:p>
      </c:txPr>
    </c:legend>
    <c:plotVisOnly val="1"/>
    <c:dispBlanksAs val="gap"/>
    <c:showDLblsOverMax val="0"/>
  </c:chart>
  <c:txPr>
    <a:bodyPr/>
    <a:lstStyle/>
    <a:p>
      <a:pPr>
        <a:defRPr sz="1800"/>
      </a:pPr>
      <a:endParaRPr lang="pt-BR"/>
    </a:p>
  </c:txPr>
  <c:printSettings>
    <c:headerFooter/>
    <c:pageMargins b="0.78740157499999996" l="0.511811024" r="0.511811024" t="0.78740157499999996" header="0.31496062000000608" footer="0.31496062000000608"/>
    <c:pageSetup/>
  </c:printSettings>
</c:chartSpace>
</file>

<file path=xl/drawings/_rels/drawing10.xml.rels><?xml version="1.0" encoding="UTF-8" standalone="yes"?>
<Relationships xmlns="http://schemas.openxmlformats.org/package/2006/relationships"><Relationship Id="rId2" Type="http://schemas.openxmlformats.org/officeDocument/2006/relationships/image" Target="../media/image8.emf"/><Relationship Id="rId1" Type="http://schemas.openxmlformats.org/officeDocument/2006/relationships/image" Target="../media/image7.emf"/></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4.xml"/></Relationships>
</file>

<file path=xl/drawings/_rels/drawing4.xml.rels><?xml version="1.0" encoding="UTF-8" standalone="yes"?>
<Relationships xmlns="http://schemas.openxmlformats.org/package/2006/relationships"><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1" Type="http://schemas.openxmlformats.org/officeDocument/2006/relationships/chart" Target="../charts/chart6.xml"/></Relationships>
</file>

<file path=xl/drawings/_rels/drawing6.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s>
</file>

<file path=xl/drawings/_rels/drawing7.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s>
</file>

<file path=xl/drawings/_rels/drawing9.xml.rels><?xml version="1.0" encoding="UTF-8" standalone="yes"?>
<Relationships xmlns="http://schemas.openxmlformats.org/package/2006/relationships"><Relationship Id="rId1" Type="http://schemas.openxmlformats.org/officeDocument/2006/relationships/chart" Target="../charts/chart13.xml"/></Relationships>
</file>

<file path=xl/drawings/_rels/vmlDrawing5.vml.rels><?xml version="1.0" encoding="UTF-8" standalone="yes"?>
<Relationships xmlns="http://schemas.openxmlformats.org/package/2006/relationships"><Relationship Id="rId3" Type="http://schemas.openxmlformats.org/officeDocument/2006/relationships/image" Target="../media/image3.wmf"/><Relationship Id="rId2" Type="http://schemas.openxmlformats.org/officeDocument/2006/relationships/image" Target="../media/image2.wmf"/><Relationship Id="rId1" Type="http://schemas.openxmlformats.org/officeDocument/2006/relationships/image" Target="../media/image1.wmf"/><Relationship Id="rId6" Type="http://schemas.openxmlformats.org/officeDocument/2006/relationships/image" Target="../media/image6.emf"/><Relationship Id="rId5" Type="http://schemas.openxmlformats.org/officeDocument/2006/relationships/image" Target="../media/image5.wmf"/><Relationship Id="rId4" Type="http://schemas.openxmlformats.org/officeDocument/2006/relationships/image" Target="../media/image4.wmf"/></Relationships>
</file>

<file path=xl/drawings/drawing1.xml><?xml version="1.0" encoding="utf-8"?>
<xdr:wsDr xmlns:xdr="http://schemas.openxmlformats.org/drawingml/2006/spreadsheetDrawing" xmlns:a="http://schemas.openxmlformats.org/drawingml/2006/main">
  <xdr:oneCellAnchor>
    <xdr:from>
      <xdr:col>1</xdr:col>
      <xdr:colOff>63500</xdr:colOff>
      <xdr:row>32</xdr:row>
      <xdr:rowOff>105854</xdr:rowOff>
    </xdr:from>
    <xdr:ext cx="7990264" cy="609013"/>
    <xdr:sp macro="" textlink="">
      <xdr:nvSpPr>
        <xdr:cNvPr id="2" name="CaixaDeTexto 1"/>
        <xdr:cNvSpPr txBox="1"/>
      </xdr:nvSpPr>
      <xdr:spPr>
        <a:xfrm>
          <a:off x="673100" y="6401879"/>
          <a:ext cx="7990264" cy="609013"/>
        </a:xfrm>
        <a:prstGeom prst="rect">
          <a:avLst/>
        </a:prstGeom>
      </xdr:spPr>
      <xdr:style>
        <a:lnRef idx="2">
          <a:schemeClr val="dk1"/>
        </a:lnRef>
        <a:fillRef idx="1">
          <a:schemeClr val="lt1"/>
        </a:fillRef>
        <a:effectRef idx="0">
          <a:schemeClr val="dk1"/>
        </a:effectRef>
        <a:fontRef idx="minor">
          <a:schemeClr val="dk1"/>
        </a:fontRef>
      </xdr:style>
      <xdr:txBody>
        <a:bodyPr vertOverflow="clip" wrap="none" rtlCol="0" anchor="t">
          <a:spAutoFit/>
        </a:bodyPr>
        <a:lstStyle/>
        <a:p>
          <a:r>
            <a:rPr lang="pt-BR" sz="1100"/>
            <a:t>A</a:t>
          </a:r>
          <a:r>
            <a:rPr lang="pt-BR" sz="1100" baseline="0"/>
            <a:t> Tabela 12.10 mostra um demonstrativo de resultados e um balanço resumido da plana de misturas da Androscoggin Copper's Rumfor.</a:t>
          </a:r>
        </a:p>
        <a:p>
          <a:r>
            <a:rPr lang="pt-BR" sz="1100" baseline="0"/>
            <a:t>(a) calcule o EVA da planta, considerando um custo de capital de 9%.</a:t>
          </a:r>
        </a:p>
        <a:p>
          <a:r>
            <a:rPr lang="pt-BR" sz="1100" baseline="0"/>
            <a:t>(b) Se a planta fosse vendida a outra empresa por $ 95 milhões, como isso afetaria o EVA?.</a:t>
          </a:r>
          <a:endParaRPr lang="pt-BR"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8</xdr:col>
      <xdr:colOff>88900</xdr:colOff>
      <xdr:row>0</xdr:row>
      <xdr:rowOff>63500</xdr:rowOff>
    </xdr:from>
    <xdr:ext cx="4127500" cy="2298700"/>
    <xdr:sp macro="" textlink="">
      <xdr:nvSpPr>
        <xdr:cNvPr id="2" name="CaixaDeTexto 1"/>
        <xdr:cNvSpPr txBox="1"/>
      </xdr:nvSpPr>
      <xdr:spPr>
        <a:xfrm>
          <a:off x="11214100" y="63500"/>
          <a:ext cx="4127500" cy="2298700"/>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t">
          <a:noAutofit/>
        </a:bodyPr>
        <a:lstStyle/>
        <a:p>
          <a:endParaRPr lang="pt-BR" sz="1200" baseline="0" smtClean="0">
            <a:solidFill>
              <a:schemeClr val="tx1"/>
            </a:solidFill>
            <a:latin typeface="+mn-lt"/>
            <a:ea typeface="+mn-ea"/>
            <a:cs typeface="+mn-cs"/>
          </a:endParaRPr>
        </a:p>
        <a:p>
          <a:r>
            <a:rPr lang="pt-BR" sz="1200" baseline="0" smtClean="0">
              <a:solidFill>
                <a:schemeClr val="tx1"/>
              </a:solidFill>
              <a:latin typeface="+mn-lt"/>
              <a:ea typeface="+mn-ea"/>
              <a:cs typeface="+mn-cs"/>
            </a:rPr>
            <a:t> No estudo de caso a seguir, a partir das demonstrações financeiras da empresa Alfa S.A., pede-se determinar seu valor considerando que os valores apresentados na peças contábeis sejam perpetuidades constantes. Para isso, </a:t>
          </a:r>
          <a:r>
            <a:rPr lang="pt-BR" sz="1200" b="1" baseline="0" smtClean="0">
              <a:solidFill>
                <a:schemeClr val="tx1"/>
              </a:solidFill>
              <a:latin typeface="+mn-lt"/>
              <a:ea typeface="+mn-ea"/>
              <a:cs typeface="+mn-cs"/>
            </a:rPr>
            <a:t>calcular os custos da dívida, capital próprio e custo médio ponderado do capital (WACC) necessários à avaliação. Também pede-se efetuar a análise de desempenho operacional e financeiro da empresa, calculando os diversos índices adequados a essa análise. </a:t>
          </a:r>
          <a:endParaRPr lang="pt-BR" sz="1200" b="1"/>
        </a:p>
      </xdr:txBody>
    </xdr:sp>
    <xdr:clientData/>
  </xdr:oneCellAnchor>
  <xdr:twoCellAnchor>
    <xdr:from>
      <xdr:col>0</xdr:col>
      <xdr:colOff>0</xdr:colOff>
      <xdr:row>152</xdr:row>
      <xdr:rowOff>12700</xdr:rowOff>
    </xdr:from>
    <xdr:to>
      <xdr:col>2</xdr:col>
      <xdr:colOff>647700</xdr:colOff>
      <xdr:row>165</xdr:row>
      <xdr:rowOff>63500</xdr:rowOff>
    </xdr:to>
    <xdr:pic>
      <xdr:nvPicPr>
        <xdr:cNvPr id="3" name="Picture 4"/>
        <xdr:cNvPicPr>
          <a:picLocks noChangeAspect="1" noChangeArrowheads="1"/>
        </xdr:cNvPicPr>
      </xdr:nvPicPr>
      <xdr:blipFill>
        <a:blip xmlns:r="http://schemas.openxmlformats.org/officeDocument/2006/relationships" r:embed="rId1" cstate="print"/>
        <a:srcRect/>
        <a:stretch>
          <a:fillRect/>
        </a:stretch>
      </xdr:blipFill>
      <xdr:spPr bwMode="auto">
        <a:xfrm>
          <a:off x="0" y="29921200"/>
          <a:ext cx="4533900" cy="2527300"/>
        </a:xfrm>
        <a:prstGeom prst="rect">
          <a:avLst/>
        </a:prstGeom>
        <a:noFill/>
        <a:ln w="9525">
          <a:noFill/>
          <a:miter lim="800000"/>
          <a:headEnd/>
          <a:tailEnd/>
        </a:ln>
      </xdr:spPr>
    </xdr:pic>
    <xdr:clientData/>
  </xdr:twoCellAnchor>
  <xdr:twoCellAnchor>
    <xdr:from>
      <xdr:col>2</xdr:col>
      <xdr:colOff>698500</xdr:colOff>
      <xdr:row>151</xdr:row>
      <xdr:rowOff>190499</xdr:rowOff>
    </xdr:from>
    <xdr:to>
      <xdr:col>6</xdr:col>
      <xdr:colOff>165100</xdr:colOff>
      <xdr:row>165</xdr:row>
      <xdr:rowOff>98626</xdr:rowOff>
    </xdr:to>
    <xdr:pic>
      <xdr:nvPicPr>
        <xdr:cNvPr id="4" name="Picture 5"/>
        <xdr:cNvPicPr>
          <a:picLocks noChangeAspect="1" noChangeArrowheads="1"/>
        </xdr:cNvPicPr>
      </xdr:nvPicPr>
      <xdr:blipFill>
        <a:blip xmlns:r="http://schemas.openxmlformats.org/officeDocument/2006/relationships" r:embed="rId2" cstate="print"/>
        <a:srcRect/>
        <a:stretch>
          <a:fillRect/>
        </a:stretch>
      </xdr:blipFill>
      <xdr:spPr bwMode="auto">
        <a:xfrm>
          <a:off x="4584700" y="29908499"/>
          <a:ext cx="4781550" cy="2575127"/>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xdr:from>
          <xdr:col>0</xdr:col>
          <xdr:colOff>1668780</xdr:colOff>
          <xdr:row>175</xdr:row>
          <xdr:rowOff>266700</xdr:rowOff>
        </xdr:from>
        <xdr:to>
          <xdr:col>0</xdr:col>
          <xdr:colOff>1866900</xdr:colOff>
          <xdr:row>175</xdr:row>
          <xdr:rowOff>502920</xdr:rowOff>
        </xdr:to>
        <xdr:sp macro="" textlink="">
          <xdr:nvSpPr>
            <xdr:cNvPr id="2049" name="Object 1" hidden="1">
              <a:extLst>
                <a:ext uri="{63B3BB69-23CF-44E3-9099-C40C66FF867C}">
                  <a14:compatExt spid="_x0000_s2049"/>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1173480</xdr:colOff>
          <xdr:row>174</xdr:row>
          <xdr:rowOff>38100</xdr:rowOff>
        </xdr:from>
        <xdr:to>
          <xdr:col>0</xdr:col>
          <xdr:colOff>1371600</xdr:colOff>
          <xdr:row>175</xdr:row>
          <xdr:rowOff>0</xdr:rowOff>
        </xdr:to>
        <xdr:sp macro="" textlink="">
          <xdr:nvSpPr>
            <xdr:cNvPr id="2050" name="Object 2" hidden="1">
              <a:extLst>
                <a:ext uri="{63B3BB69-23CF-44E3-9099-C40C66FF867C}">
                  <a14:compatExt spid="_x0000_s205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2674620</xdr:colOff>
          <xdr:row>180</xdr:row>
          <xdr:rowOff>0</xdr:rowOff>
        </xdr:from>
        <xdr:to>
          <xdr:col>2</xdr:col>
          <xdr:colOff>640080</xdr:colOff>
          <xdr:row>182</xdr:row>
          <xdr:rowOff>76200</xdr:rowOff>
        </xdr:to>
        <xdr:sp macro="" textlink="">
          <xdr:nvSpPr>
            <xdr:cNvPr id="2051" name="Object 3" hidden="1">
              <a:extLst>
                <a:ext uri="{63B3BB69-23CF-44E3-9099-C40C66FF867C}">
                  <a14:compatExt spid="_x0000_s2051"/>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207</xdr:row>
          <xdr:rowOff>0</xdr:rowOff>
        </xdr:from>
        <xdr:to>
          <xdr:col>3</xdr:col>
          <xdr:colOff>137160</xdr:colOff>
          <xdr:row>208</xdr:row>
          <xdr:rowOff>182880</xdr:rowOff>
        </xdr:to>
        <xdr:sp macro="" textlink="">
          <xdr:nvSpPr>
            <xdr:cNvPr id="2052" name="Object 4" hidden="1">
              <a:extLst>
                <a:ext uri="{63B3BB69-23CF-44E3-9099-C40C66FF867C}">
                  <a14:compatExt spid="_x0000_s2052"/>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210</xdr:row>
          <xdr:rowOff>0</xdr:rowOff>
        </xdr:from>
        <xdr:to>
          <xdr:col>0</xdr:col>
          <xdr:colOff>1897380</xdr:colOff>
          <xdr:row>212</xdr:row>
          <xdr:rowOff>7620</xdr:rowOff>
        </xdr:to>
        <xdr:sp macro="" textlink="">
          <xdr:nvSpPr>
            <xdr:cNvPr id="2053" name="Object 5" hidden="1">
              <a:extLst>
                <a:ext uri="{63B3BB69-23CF-44E3-9099-C40C66FF867C}">
                  <a14:compatExt spid="_x0000_s2053"/>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279</xdr:row>
          <xdr:rowOff>0</xdr:rowOff>
        </xdr:from>
        <xdr:to>
          <xdr:col>1</xdr:col>
          <xdr:colOff>76200</xdr:colOff>
          <xdr:row>281</xdr:row>
          <xdr:rowOff>160020</xdr:rowOff>
        </xdr:to>
        <xdr:sp macro="" textlink="">
          <xdr:nvSpPr>
            <xdr:cNvPr id="2054" name="Object 6" hidden="1">
              <a:extLst>
                <a:ext uri="{63B3BB69-23CF-44E3-9099-C40C66FF867C}">
                  <a14:compatExt spid="_x0000_s2054"/>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299</xdr:row>
          <xdr:rowOff>0</xdr:rowOff>
        </xdr:from>
        <xdr:to>
          <xdr:col>4</xdr:col>
          <xdr:colOff>251460</xdr:colOff>
          <xdr:row>324</xdr:row>
          <xdr:rowOff>106680</xdr:rowOff>
        </xdr:to>
        <xdr:sp macro="" textlink="">
          <xdr:nvSpPr>
            <xdr:cNvPr id="2055" name="Object 7" hidden="1">
              <a:extLst>
                <a:ext uri="{63B3BB69-23CF-44E3-9099-C40C66FF867C}">
                  <a14:compatExt spid="_x0000_s2055"/>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19050</xdr:colOff>
      <xdr:row>29</xdr:row>
      <xdr:rowOff>47625</xdr:rowOff>
    </xdr:from>
    <xdr:to>
      <xdr:col>10</xdr:col>
      <xdr:colOff>581025</xdr:colOff>
      <xdr:row>57</xdr:row>
      <xdr:rowOff>57150</xdr:rowOff>
    </xdr:to>
    <xdr:graphicFrame macro="">
      <xdr:nvGraphicFramePr>
        <xdr:cNvPr id="548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58</xdr:row>
      <xdr:rowOff>38100</xdr:rowOff>
    </xdr:from>
    <xdr:to>
      <xdr:col>13</xdr:col>
      <xdr:colOff>409575</xdr:colOff>
      <xdr:row>86</xdr:row>
      <xdr:rowOff>95250</xdr:rowOff>
    </xdr:to>
    <xdr:graphicFrame macro="">
      <xdr:nvGraphicFramePr>
        <xdr:cNvPr id="548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17</xdr:col>
      <xdr:colOff>298450</xdr:colOff>
      <xdr:row>10</xdr:row>
      <xdr:rowOff>250825</xdr:rowOff>
    </xdr:from>
    <xdr:to>
      <xdr:col>24</xdr:col>
      <xdr:colOff>574675</xdr:colOff>
      <xdr:row>21</xdr:row>
      <xdr:rowOff>85725</xdr:rowOff>
    </xdr:to>
    <xdr:graphicFrame macro="">
      <xdr:nvGraphicFramePr>
        <xdr:cNvPr id="5484"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9525</xdr:colOff>
      <xdr:row>9</xdr:row>
      <xdr:rowOff>114300</xdr:rowOff>
    </xdr:from>
    <xdr:to>
      <xdr:col>9</xdr:col>
      <xdr:colOff>219075</xdr:colOff>
      <xdr:row>33</xdr:row>
      <xdr:rowOff>66675</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9</xdr:col>
      <xdr:colOff>101599</xdr:colOff>
      <xdr:row>0</xdr:row>
      <xdr:rowOff>155575</xdr:rowOff>
    </xdr:from>
    <xdr:to>
      <xdr:col>15</xdr:col>
      <xdr:colOff>560916</xdr:colOff>
      <xdr:row>14</xdr:row>
      <xdr:rowOff>88900</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11</xdr:col>
      <xdr:colOff>423412</xdr:colOff>
      <xdr:row>1</xdr:row>
      <xdr:rowOff>232842</xdr:rowOff>
    </xdr:from>
    <xdr:ext cx="512576" cy="248851"/>
    <xdr:sp macro="" textlink="$H$7">
      <xdr:nvSpPr>
        <xdr:cNvPr id="3" name="CaixaDeTexto 2"/>
        <xdr:cNvSpPr txBox="1"/>
      </xdr:nvSpPr>
      <xdr:spPr>
        <a:xfrm>
          <a:off x="8964162" y="613842"/>
          <a:ext cx="512576"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fld id="{5C943453-A82D-47A6-AB02-167762BFF232}" type="TxLink">
            <a:rPr lang="en-US" sz="1000" b="0" i="0" u="none" strike="noStrike">
              <a:solidFill>
                <a:srgbClr val="000000"/>
              </a:solidFill>
              <a:latin typeface="Arialri"/>
            </a:rPr>
            <a:pPr/>
            <a:t> 3,17 </a:t>
          </a:fld>
          <a:endParaRPr lang="pt-BR" sz="1100"/>
        </a:p>
      </xdr:txBody>
    </xdr:sp>
    <xdr:clientData/>
  </xdr:oneCellAnchor>
  <xdr:oneCellAnchor>
    <xdr:from>
      <xdr:col>11</xdr:col>
      <xdr:colOff>417055</xdr:colOff>
      <xdr:row>2</xdr:row>
      <xdr:rowOff>162997</xdr:rowOff>
    </xdr:from>
    <xdr:ext cx="512576" cy="248851"/>
    <xdr:sp macro="" textlink="$H$8">
      <xdr:nvSpPr>
        <xdr:cNvPr id="4" name="CaixaDeTexto 3"/>
        <xdr:cNvSpPr txBox="1"/>
      </xdr:nvSpPr>
      <xdr:spPr>
        <a:xfrm>
          <a:off x="8957805" y="840330"/>
          <a:ext cx="512576"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fld id="{1031ACDD-E97C-4D5D-B30A-5A5249A4B375}" type="TxLink">
            <a:rPr lang="en-US" sz="1000" b="0" i="0" u="none" strike="noStrike">
              <a:solidFill>
                <a:srgbClr val="000000"/>
              </a:solidFill>
              <a:latin typeface="Arialri"/>
            </a:rPr>
            <a:pPr/>
            <a:t> 2,74 </a:t>
          </a:fld>
          <a:endParaRPr lang="pt-BR" sz="1100"/>
        </a:p>
      </xdr:txBody>
    </xdr:sp>
    <xdr:clientData/>
  </xdr:oneCellAnchor>
  <xdr:oneCellAnchor>
    <xdr:from>
      <xdr:col>10</xdr:col>
      <xdr:colOff>116491</xdr:colOff>
      <xdr:row>1</xdr:row>
      <xdr:rowOff>211680</xdr:rowOff>
    </xdr:from>
    <xdr:ext cx="1147750" cy="264560"/>
    <xdr:sp macro="" textlink="">
      <xdr:nvSpPr>
        <xdr:cNvPr id="5" name="CaixaDeTexto 4"/>
        <xdr:cNvSpPr txBox="1"/>
      </xdr:nvSpPr>
      <xdr:spPr>
        <a:xfrm>
          <a:off x="7969324" y="592680"/>
          <a:ext cx="114775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pt-BR" sz="1100"/>
            <a:t>Mediana (</a:t>
          </a:r>
          <a:r>
            <a:rPr lang="el-GR" sz="1100"/>
            <a:t>μ</a:t>
          </a:r>
          <a:r>
            <a:rPr lang="pt-BR" sz="1100"/>
            <a:t>)      =</a:t>
          </a:r>
        </a:p>
      </xdr:txBody>
    </xdr:sp>
    <xdr:clientData/>
  </xdr:oneCellAnchor>
  <xdr:oneCellAnchor>
    <xdr:from>
      <xdr:col>10</xdr:col>
      <xdr:colOff>120732</xdr:colOff>
      <xdr:row>2</xdr:row>
      <xdr:rowOff>131244</xdr:rowOff>
    </xdr:from>
    <xdr:ext cx="1172052" cy="264560"/>
    <xdr:sp macro="" textlink="">
      <xdr:nvSpPr>
        <xdr:cNvPr id="6" name="CaixaDeTexto 5"/>
        <xdr:cNvSpPr txBox="1"/>
      </xdr:nvSpPr>
      <xdr:spPr>
        <a:xfrm>
          <a:off x="7973565" y="808577"/>
          <a:ext cx="117205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pt-BR" sz="1100"/>
            <a:t>Desvio padrão  = </a:t>
          </a:r>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9</xdr:col>
      <xdr:colOff>47625</xdr:colOff>
      <xdr:row>26</xdr:row>
      <xdr:rowOff>19050</xdr:rowOff>
    </xdr:from>
    <xdr:to>
      <xdr:col>16</xdr:col>
      <xdr:colOff>298546</xdr:colOff>
      <xdr:row>40</xdr:row>
      <xdr:rowOff>93133</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oneCellAnchor>
    <xdr:from>
      <xdr:col>0</xdr:col>
      <xdr:colOff>0</xdr:colOff>
      <xdr:row>2</xdr:row>
      <xdr:rowOff>0</xdr:rowOff>
    </xdr:from>
    <xdr:ext cx="12439944" cy="781240"/>
    <xdr:sp macro="" textlink="">
      <xdr:nvSpPr>
        <xdr:cNvPr id="2" name="CaixaDeTexto 1"/>
        <xdr:cNvSpPr txBox="1"/>
      </xdr:nvSpPr>
      <xdr:spPr>
        <a:xfrm>
          <a:off x="0" y="381000"/>
          <a:ext cx="12439944" cy="781240"/>
        </a:xfrm>
        <a:prstGeom prst="rect">
          <a:avLst/>
        </a:prstGeom>
      </xdr:spPr>
      <xdr:style>
        <a:lnRef idx="2">
          <a:schemeClr val="dk1"/>
        </a:lnRef>
        <a:fillRef idx="1">
          <a:schemeClr val="lt1"/>
        </a:fillRef>
        <a:effectRef idx="0">
          <a:schemeClr val="dk1"/>
        </a:effectRef>
        <a:fontRef idx="minor">
          <a:schemeClr val="dk1"/>
        </a:fontRef>
      </xdr:style>
      <xdr:txBody>
        <a:bodyPr wrap="none" rtlCol="0" anchor="t">
          <a:spAutoFit/>
        </a:bodyPr>
        <a:lstStyle/>
        <a:p>
          <a:r>
            <a:rPr lang="pt-BR" sz="1100"/>
            <a:t>A empresa Ferro S.A.</a:t>
          </a:r>
          <a:r>
            <a:rPr lang="pt-BR" sz="1100" baseline="0"/>
            <a:t> estuda a possibilidade de entrar no setor de aços especiais. Para tanto, pretende investir $20 milhões na ampliação de seu setor de laminação. O investimento implica um gasto na </a:t>
          </a:r>
          <a:r>
            <a:rPr lang="pt-BR" sz="1100" u="sng" baseline="0"/>
            <a:t>compra de</a:t>
          </a:r>
        </a:p>
        <a:p>
          <a:r>
            <a:rPr lang="pt-BR" sz="1100" u="sng" baseline="0"/>
            <a:t>terrenos, construção de edifícios e compra de máquinas e equipamentos</a:t>
          </a:r>
          <a:r>
            <a:rPr lang="pt-BR" sz="1100" baseline="0"/>
            <a:t>, além da </a:t>
          </a:r>
          <a:r>
            <a:rPr lang="pt-BR" sz="1100" u="sng" baseline="0"/>
            <a:t>composição de um capital de giro inicial</a:t>
          </a:r>
          <a:r>
            <a:rPr lang="pt-BR" sz="1100" baseline="0"/>
            <a:t>. O horizonte de planejamento do projeto é de </a:t>
          </a:r>
          <a:r>
            <a:rPr lang="pt-BR" sz="1100" u="sng" baseline="0"/>
            <a:t>2 anos</a:t>
          </a:r>
          <a:r>
            <a:rPr lang="pt-BR" sz="1100" baseline="0"/>
            <a:t>, e as vendas projetadas são, </a:t>
          </a:r>
        </a:p>
        <a:p>
          <a:r>
            <a:rPr lang="pt-BR" sz="1100" baseline="0"/>
            <a:t>respectivamente, de R$ 30 milhões e R$ 60 milhões para o primeiro e o segundo ano. Os dois quadros a seguir apresentam diversas informações sobre os itens do investimento inicial e sobre os custos de fabricação</a:t>
          </a:r>
        </a:p>
        <a:p>
          <a:r>
            <a:rPr lang="pt-BR" sz="1100" baseline="0"/>
            <a:t>e despesas operacionais.</a:t>
          </a:r>
          <a:endParaRPr lang="pt-BR" sz="1100"/>
        </a:p>
      </xdr:txBody>
    </xdr:sp>
    <xdr:clientData/>
  </xdr:oneCellAnchor>
  <xdr:oneCellAnchor>
    <xdr:from>
      <xdr:col>6</xdr:col>
      <xdr:colOff>257175</xdr:colOff>
      <xdr:row>8</xdr:row>
      <xdr:rowOff>9524</xdr:rowOff>
    </xdr:from>
    <xdr:ext cx="6915150" cy="2352675"/>
    <xdr:sp macro="" textlink="">
      <xdr:nvSpPr>
        <xdr:cNvPr id="3" name="CaixaDeTexto 2"/>
        <xdr:cNvSpPr txBox="1"/>
      </xdr:nvSpPr>
      <xdr:spPr>
        <a:xfrm>
          <a:off x="5514975" y="1533524"/>
          <a:ext cx="6915150" cy="2352675"/>
        </a:xfrm>
        <a:prstGeom prst="rect">
          <a:avLst/>
        </a:prstGeom>
      </xdr:spPr>
      <xdr:style>
        <a:lnRef idx="2">
          <a:schemeClr val="dk1"/>
        </a:lnRef>
        <a:fillRef idx="1">
          <a:schemeClr val="lt1"/>
        </a:fillRef>
        <a:effectRef idx="0">
          <a:schemeClr val="dk1"/>
        </a:effectRef>
        <a:fontRef idx="minor">
          <a:schemeClr val="dk1"/>
        </a:fontRef>
      </xdr:style>
      <xdr:txBody>
        <a:bodyPr wrap="square" rtlCol="0" anchor="t">
          <a:noAutofit/>
        </a:bodyPr>
        <a:lstStyle/>
        <a:p>
          <a:r>
            <a:rPr lang="pt-BR" sz="1100" u="sng"/>
            <a:t>Continuação</a:t>
          </a:r>
        </a:p>
        <a:p>
          <a:r>
            <a:rPr lang="pt-BR" sz="1100"/>
            <a:t>Do investimento total requerido, R$ 12milhões serão financiados por meio de um emprésitmo a</a:t>
          </a:r>
          <a:r>
            <a:rPr lang="pt-BR" sz="1100" baseline="0"/>
            <a:t> juros efetivos de 20% a.a., reembolsável em 2 anos pelo sistema de amortização constante (SAC). O restante, R$ 8 milhões, virá de capital próprio aportado pelos acionistas. Admita-se que os edifícios, máquinas, equipamentos e terrenos possam ser vendidos em qualquer época por um valor equivalente a seu valor contábil na data em questão. Considere, por fim, uma alíquota de  IR de 50% e um Custo de Oportunidade de Capital de 20%. Pede-se:</a:t>
          </a:r>
        </a:p>
        <a:p>
          <a:endParaRPr lang="pt-BR" sz="1100" baseline="0"/>
        </a:p>
        <a:p>
          <a:r>
            <a:rPr lang="pt-BR" sz="1100" baseline="0"/>
            <a:t>a) montar o fluxo de requerimentos do capital de giro;</a:t>
          </a:r>
        </a:p>
        <a:p>
          <a:r>
            <a:rPr lang="pt-BR" sz="1100" baseline="0"/>
            <a:t>b) </a:t>
          </a:r>
          <a:r>
            <a:rPr lang="pt-BR" sz="1100" baseline="0">
              <a:solidFill>
                <a:schemeClr val="dk1"/>
              </a:solidFill>
              <a:latin typeface="+mn-lt"/>
              <a:ea typeface="+mn-ea"/>
              <a:cs typeface="+mn-cs"/>
            </a:rPr>
            <a:t>o fluxo de financiamento líquido; </a:t>
          </a:r>
          <a:endParaRPr lang="pt-BR" sz="1100" baseline="0"/>
        </a:p>
        <a:p>
          <a:r>
            <a:rPr lang="pt-BR" sz="1100" baseline="0"/>
            <a:t>c) </a:t>
          </a:r>
          <a:r>
            <a:rPr lang="pt-BR" sz="1100" baseline="0">
              <a:solidFill>
                <a:schemeClr val="dk1"/>
              </a:solidFill>
              <a:latin typeface="+mn-lt"/>
              <a:ea typeface="+mn-ea"/>
              <a:cs typeface="+mn-cs"/>
            </a:rPr>
            <a:t>o fluxo de caixa livre;</a:t>
          </a:r>
          <a:endParaRPr lang="pt-BR" sz="1100" baseline="0"/>
        </a:p>
        <a:p>
          <a:r>
            <a:rPr lang="pt-BR" sz="1100" baseline="0"/>
            <a:t>d) as demonstrações financeiras projetadas (balanço patrimonial, demonstrativo dos resultados do exercício e fluxo de caixa).</a:t>
          </a:r>
        </a:p>
        <a:p>
          <a:r>
            <a:rPr lang="pt-BR" sz="1100" baseline="0"/>
            <a:t>e) projetar os principais indicadores financeiros.</a:t>
          </a:r>
          <a:endParaRPr lang="pt-BR" sz="1100"/>
        </a:p>
      </xdr:txBody>
    </xdr:sp>
    <xdr:clientData/>
  </xdr:oneCellAnchor>
  <xdr:oneCellAnchor>
    <xdr:from>
      <xdr:col>0</xdr:col>
      <xdr:colOff>0</xdr:colOff>
      <xdr:row>30</xdr:row>
      <xdr:rowOff>1</xdr:rowOff>
    </xdr:from>
    <xdr:ext cx="12363450" cy="990600"/>
    <xdr:sp macro="" textlink="">
      <xdr:nvSpPr>
        <xdr:cNvPr id="4" name="CaixaDeTexto 3"/>
        <xdr:cNvSpPr txBox="1"/>
      </xdr:nvSpPr>
      <xdr:spPr>
        <a:xfrm>
          <a:off x="0" y="6286501"/>
          <a:ext cx="12363450" cy="990600"/>
        </a:xfrm>
        <a:prstGeom prst="rect">
          <a:avLst/>
        </a:prstGeom>
      </xdr:spPr>
      <xdr:style>
        <a:lnRef idx="2">
          <a:schemeClr val="dk1"/>
        </a:lnRef>
        <a:fillRef idx="1">
          <a:schemeClr val="lt1"/>
        </a:fillRef>
        <a:effectRef idx="0">
          <a:schemeClr val="dk1"/>
        </a:effectRef>
        <a:fontRef idx="minor">
          <a:schemeClr val="dk1"/>
        </a:fontRef>
      </xdr:style>
      <xdr:txBody>
        <a:bodyPr wrap="square" rtlCol="0" anchor="t">
          <a:noAutofit/>
        </a:bodyPr>
        <a:lstStyle/>
        <a:p>
          <a:r>
            <a:rPr lang="pt-BR" sz="1100" u="sng"/>
            <a:t>Resolução</a:t>
          </a:r>
        </a:p>
        <a:p>
          <a:r>
            <a:rPr lang="pt-BR" sz="1100" baseline="0"/>
            <a:t>item a)</a:t>
          </a:r>
        </a:p>
        <a:p>
          <a:r>
            <a:rPr lang="pt-BR" sz="1100" baseline="0"/>
            <a:t>Para o cálculo dos requerimentos de capital de giro, devem ser consideradas unicamente as mudanças nessa rubrica. Aqui, supomos que as operações da empresa exijam que, em cada ano, o estoque e as contas a receber representem 5% e 10% das vendas, que as contas a pagar 15% da soma dos custos de fabricação e despesas operacionais (sem depreciação). Com base nestas e nas informações da Tabela 1 e Tabela 2, monta-se a demonstração das mudanças no capital de giro.</a:t>
          </a:r>
          <a:endParaRPr lang="pt-BR" sz="1100"/>
        </a:p>
      </xdr:txBody>
    </xdr:sp>
    <xdr:clientData/>
  </xdr:oneCellAnchor>
  <xdr:oneCellAnchor>
    <xdr:from>
      <xdr:col>0</xdr:col>
      <xdr:colOff>0</xdr:colOff>
      <xdr:row>57</xdr:row>
      <xdr:rowOff>0</xdr:rowOff>
    </xdr:from>
    <xdr:ext cx="12363450" cy="790575"/>
    <xdr:sp macro="" textlink="">
      <xdr:nvSpPr>
        <xdr:cNvPr id="5" name="CaixaDeTexto 4"/>
        <xdr:cNvSpPr txBox="1"/>
      </xdr:nvSpPr>
      <xdr:spPr>
        <a:xfrm>
          <a:off x="0" y="13087350"/>
          <a:ext cx="12363450" cy="790575"/>
        </a:xfrm>
        <a:prstGeom prst="rect">
          <a:avLst/>
        </a:prstGeom>
      </xdr:spPr>
      <xdr:style>
        <a:lnRef idx="2">
          <a:schemeClr val="dk1"/>
        </a:lnRef>
        <a:fillRef idx="1">
          <a:schemeClr val="lt1"/>
        </a:fillRef>
        <a:effectRef idx="0">
          <a:schemeClr val="dk1"/>
        </a:effectRef>
        <a:fontRef idx="minor">
          <a:schemeClr val="dk1"/>
        </a:fontRef>
      </xdr:style>
      <xdr:txBody>
        <a:bodyPr wrap="square" rtlCol="0" anchor="t">
          <a:noAutofit/>
        </a:bodyPr>
        <a:lstStyle/>
        <a:p>
          <a:r>
            <a:rPr lang="pt-BR" sz="1100" u="sng"/>
            <a:t>Resolução</a:t>
          </a:r>
        </a:p>
        <a:p>
          <a:r>
            <a:rPr lang="pt-BR" sz="1100" baseline="0"/>
            <a:t>item c)</a:t>
          </a:r>
        </a:p>
        <a:p>
          <a:r>
            <a:rPr lang="pt-BR" sz="1100" baseline="0"/>
            <a:t>O que determina o horizonte de planejamento (período de previsão explícita) não é a vida útil dos equipamentos, </a:t>
          </a:r>
          <a:r>
            <a:rPr lang="pt-BR" sz="1100" u="sng" baseline="0"/>
            <a:t>mas o período em que o projeto vai gerar renda econômica</a:t>
          </a:r>
          <a:r>
            <a:rPr lang="pt-BR" sz="1100" baseline="0"/>
            <a:t>, que nesse caso admite-se seja de 2 anos. O quadro a seguir apresenta o fluxo de caixa do projeto para os 2 anos que constituem o horizonte de planejamento.</a:t>
          </a:r>
        </a:p>
      </xdr:txBody>
    </xdr:sp>
    <xdr:clientData/>
  </xdr:oneCellAnchor>
  <xdr:oneCellAnchor>
    <xdr:from>
      <xdr:col>0</xdr:col>
      <xdr:colOff>0</xdr:colOff>
      <xdr:row>46</xdr:row>
      <xdr:rowOff>0</xdr:rowOff>
    </xdr:from>
    <xdr:ext cx="12363450" cy="619125"/>
    <xdr:sp macro="" textlink="">
      <xdr:nvSpPr>
        <xdr:cNvPr id="6" name="CaixaDeTexto 5"/>
        <xdr:cNvSpPr txBox="1"/>
      </xdr:nvSpPr>
      <xdr:spPr>
        <a:xfrm>
          <a:off x="0" y="10801350"/>
          <a:ext cx="12363450" cy="619125"/>
        </a:xfrm>
        <a:prstGeom prst="rect">
          <a:avLst/>
        </a:prstGeom>
      </xdr:spPr>
      <xdr:style>
        <a:lnRef idx="2">
          <a:schemeClr val="dk1"/>
        </a:lnRef>
        <a:fillRef idx="1">
          <a:schemeClr val="lt1"/>
        </a:fillRef>
        <a:effectRef idx="0">
          <a:schemeClr val="dk1"/>
        </a:effectRef>
        <a:fontRef idx="minor">
          <a:schemeClr val="dk1"/>
        </a:fontRef>
      </xdr:style>
      <xdr:txBody>
        <a:bodyPr wrap="square" rtlCol="0" anchor="t">
          <a:noAutofit/>
        </a:bodyPr>
        <a:lstStyle/>
        <a:p>
          <a:r>
            <a:rPr lang="pt-BR" sz="1100" u="sng"/>
            <a:t>Resolução</a:t>
          </a:r>
        </a:p>
        <a:p>
          <a:r>
            <a:rPr lang="pt-BR" sz="1100" baseline="0"/>
            <a:t>item b) O fluxo de financiamento líquido é, neste caso, construído pela Tabela Price, usando o sistema de amortização constante. Esse item é importante, pois é por meio dele que se estima o benfício fiscal dos juros pagos (despesas com juros podem ser dedutíveis para efeitos de imposto de renda). Lembre-se: são as despesas com juros, e não as despesas com as prestações que são dedutíveis para efeitos de I.R.</a:t>
          </a:r>
        </a:p>
      </xdr:txBody>
    </xdr:sp>
    <xdr:clientData/>
  </xdr:oneCellAnchor>
  <xdr:oneCellAnchor>
    <xdr:from>
      <xdr:col>0</xdr:col>
      <xdr:colOff>0</xdr:colOff>
      <xdr:row>103</xdr:row>
      <xdr:rowOff>0</xdr:rowOff>
    </xdr:from>
    <xdr:ext cx="12363450" cy="638175"/>
    <xdr:sp macro="" textlink="">
      <xdr:nvSpPr>
        <xdr:cNvPr id="7" name="CaixaDeTexto 6"/>
        <xdr:cNvSpPr txBox="1"/>
      </xdr:nvSpPr>
      <xdr:spPr>
        <a:xfrm>
          <a:off x="0" y="22355175"/>
          <a:ext cx="12363450" cy="638175"/>
        </a:xfrm>
        <a:prstGeom prst="rect">
          <a:avLst/>
        </a:prstGeom>
      </xdr:spPr>
      <xdr:style>
        <a:lnRef idx="2">
          <a:schemeClr val="dk1"/>
        </a:lnRef>
        <a:fillRef idx="1">
          <a:schemeClr val="lt1"/>
        </a:fillRef>
        <a:effectRef idx="0">
          <a:schemeClr val="dk1"/>
        </a:effectRef>
        <a:fontRef idx="minor">
          <a:schemeClr val="dk1"/>
        </a:fontRef>
      </xdr:style>
      <xdr:txBody>
        <a:bodyPr wrap="square" rtlCol="0" anchor="t">
          <a:noAutofit/>
        </a:bodyPr>
        <a:lstStyle/>
        <a:p>
          <a:r>
            <a:rPr lang="pt-BR" sz="1100" u="sng"/>
            <a:t>Resolução</a:t>
          </a:r>
        </a:p>
        <a:p>
          <a:r>
            <a:rPr lang="pt-BR" sz="1100" baseline="0"/>
            <a:t>item d)</a:t>
          </a:r>
        </a:p>
        <a:p>
          <a:r>
            <a:rPr lang="pt-BR" sz="1100" baseline="0"/>
            <a:t>Demonstrações Financeiras Projetadas</a:t>
          </a:r>
        </a:p>
      </xdr:txBody>
    </xdr:sp>
    <xdr:clientData/>
  </xdr:oneCellAnchor>
  <xdr:twoCellAnchor>
    <xdr:from>
      <xdr:col>6</xdr:col>
      <xdr:colOff>588433</xdr:colOff>
      <xdr:row>164</xdr:row>
      <xdr:rowOff>5291</xdr:rowOff>
    </xdr:from>
    <xdr:to>
      <xdr:col>11</xdr:col>
      <xdr:colOff>197908</xdr:colOff>
      <xdr:row>174</xdr:row>
      <xdr:rowOff>186266</xdr:rowOff>
    </xdr:to>
    <xdr:graphicFrame macro="">
      <xdr:nvGraphicFramePr>
        <xdr:cNvPr id="8" name="Gráfico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596900</xdr:colOff>
      <xdr:row>175</xdr:row>
      <xdr:rowOff>114298</xdr:rowOff>
    </xdr:from>
    <xdr:to>
      <xdr:col>12</xdr:col>
      <xdr:colOff>0</xdr:colOff>
      <xdr:row>189</xdr:row>
      <xdr:rowOff>84667</xdr:rowOff>
    </xdr:to>
    <xdr:graphicFrame macro="">
      <xdr:nvGraphicFramePr>
        <xdr:cNvPr id="9" name="Gráfico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63500</xdr:colOff>
      <xdr:row>175</xdr:row>
      <xdr:rowOff>113243</xdr:rowOff>
    </xdr:from>
    <xdr:to>
      <xdr:col>18</xdr:col>
      <xdr:colOff>52916</xdr:colOff>
      <xdr:row>189</xdr:row>
      <xdr:rowOff>74085</xdr:rowOff>
    </xdr:to>
    <xdr:graphicFrame macro="">
      <xdr:nvGraphicFramePr>
        <xdr:cNvPr id="10" name="Gráfico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0</xdr:col>
      <xdr:colOff>10584</xdr:colOff>
      <xdr:row>161</xdr:row>
      <xdr:rowOff>52917</xdr:rowOff>
    </xdr:from>
    <xdr:ext cx="5556249" cy="638175"/>
    <xdr:sp macro="" textlink="">
      <xdr:nvSpPr>
        <xdr:cNvPr id="11" name="CaixaDeTexto 10"/>
        <xdr:cNvSpPr txBox="1"/>
      </xdr:nvSpPr>
      <xdr:spPr>
        <a:xfrm>
          <a:off x="10584" y="34561992"/>
          <a:ext cx="5556249" cy="638175"/>
        </a:xfrm>
        <a:prstGeom prst="rect">
          <a:avLst/>
        </a:prstGeom>
      </xdr:spPr>
      <xdr:style>
        <a:lnRef idx="2">
          <a:schemeClr val="dk1"/>
        </a:lnRef>
        <a:fillRef idx="1">
          <a:schemeClr val="lt1"/>
        </a:fillRef>
        <a:effectRef idx="0">
          <a:schemeClr val="dk1"/>
        </a:effectRef>
        <a:fontRef idx="minor">
          <a:schemeClr val="dk1"/>
        </a:fontRef>
      </xdr:style>
      <xdr:txBody>
        <a:bodyPr wrap="square" rtlCol="0" anchor="t">
          <a:noAutofit/>
        </a:bodyPr>
        <a:lstStyle/>
        <a:p>
          <a:r>
            <a:rPr lang="pt-BR" sz="1100" u="sng"/>
            <a:t>Resolução</a:t>
          </a:r>
        </a:p>
        <a:p>
          <a:r>
            <a:rPr lang="pt-BR" sz="1100" baseline="0"/>
            <a:t>item e)</a:t>
          </a:r>
        </a:p>
        <a:p>
          <a:r>
            <a:rPr lang="pt-BR" sz="1100" baseline="0"/>
            <a:t>Indicadores Financeiros</a:t>
          </a: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5</xdr:col>
      <xdr:colOff>323850</xdr:colOff>
      <xdr:row>11</xdr:row>
      <xdr:rowOff>28574</xdr:rowOff>
    </xdr:from>
    <xdr:ext cx="6915150" cy="2352675"/>
    <xdr:sp macro="" textlink="">
      <xdr:nvSpPr>
        <xdr:cNvPr id="3" name="CaixaDeTexto 2"/>
        <xdr:cNvSpPr txBox="1"/>
      </xdr:nvSpPr>
      <xdr:spPr>
        <a:xfrm>
          <a:off x="4838700" y="2019299"/>
          <a:ext cx="6915150" cy="2352675"/>
        </a:xfrm>
        <a:prstGeom prst="rect">
          <a:avLst/>
        </a:prstGeom>
      </xdr:spPr>
      <xdr:style>
        <a:lnRef idx="2">
          <a:schemeClr val="dk1"/>
        </a:lnRef>
        <a:fillRef idx="1">
          <a:schemeClr val="lt1"/>
        </a:fillRef>
        <a:effectRef idx="0">
          <a:schemeClr val="dk1"/>
        </a:effectRef>
        <a:fontRef idx="minor">
          <a:schemeClr val="dk1"/>
        </a:fontRef>
      </xdr:style>
      <xdr:txBody>
        <a:bodyPr wrap="square" rtlCol="0" anchor="t">
          <a:noAutofit/>
        </a:bodyPr>
        <a:lstStyle/>
        <a:p>
          <a:r>
            <a:rPr lang="pt-BR" sz="1100" u="sng"/>
            <a:t>Continuação</a:t>
          </a:r>
        </a:p>
        <a:p>
          <a:r>
            <a:rPr lang="pt-BR" sz="1100"/>
            <a:t>Do investimento total requerido, R$ 12milhões serão financiados por meio de um emprésitmo a</a:t>
          </a:r>
          <a:r>
            <a:rPr lang="pt-BR" sz="1100" baseline="0"/>
            <a:t> juros efetivos de 20% a.a., reembolsável em 2 anos pelo sistema de amortização constante (SAC). O restante, R$ 8 milhões, virá de capital próprio aportado pelos acionistas. Admita-se que os edifícios, máquinas, equipamentos e terrenos possam ser vendidos em qualquer época por um valor equivalente a seu valor contábil na data em questão. Considere, por fim, uma alíquota de  IR de 50% e um Custo de Oportunidade de Capital de 20%. Pede-se:</a:t>
          </a:r>
        </a:p>
        <a:p>
          <a:endParaRPr lang="pt-BR" sz="1100" baseline="0"/>
        </a:p>
        <a:p>
          <a:r>
            <a:rPr lang="pt-BR" sz="1100" baseline="0"/>
            <a:t>a) montar o fluxo de requerimentos do capital de giro;</a:t>
          </a:r>
        </a:p>
        <a:p>
          <a:r>
            <a:rPr lang="pt-BR" sz="1100" baseline="0"/>
            <a:t>b) </a:t>
          </a:r>
          <a:r>
            <a:rPr lang="pt-BR" sz="1100" baseline="0">
              <a:solidFill>
                <a:schemeClr val="dk1"/>
              </a:solidFill>
              <a:latin typeface="+mn-lt"/>
              <a:ea typeface="+mn-ea"/>
              <a:cs typeface="+mn-cs"/>
            </a:rPr>
            <a:t>o fluxo de financiamento líquido; </a:t>
          </a:r>
          <a:endParaRPr lang="pt-BR" sz="1100" baseline="0"/>
        </a:p>
        <a:p>
          <a:r>
            <a:rPr lang="pt-BR" sz="1100" baseline="0"/>
            <a:t>c) </a:t>
          </a:r>
          <a:r>
            <a:rPr lang="pt-BR" sz="1100" baseline="0">
              <a:solidFill>
                <a:schemeClr val="dk1"/>
              </a:solidFill>
              <a:latin typeface="+mn-lt"/>
              <a:ea typeface="+mn-ea"/>
              <a:cs typeface="+mn-cs"/>
            </a:rPr>
            <a:t>o fluxo de caixa livre;</a:t>
          </a:r>
          <a:endParaRPr lang="pt-BR" sz="1100" baseline="0"/>
        </a:p>
        <a:p>
          <a:r>
            <a:rPr lang="pt-BR" sz="1100" baseline="0"/>
            <a:t>d) as demonstrações financeiras projetadas (balanço patrimonial, demonstrativo dos resultados do exercício e fluxo de caixa).</a:t>
          </a:r>
        </a:p>
        <a:p>
          <a:r>
            <a:rPr lang="pt-BR" sz="1100" baseline="0"/>
            <a:t>e) projetar os principais indicadores financeiros.</a:t>
          </a:r>
          <a:endParaRPr lang="pt-BR" sz="1100"/>
        </a:p>
      </xdr:txBody>
    </xdr:sp>
    <xdr:clientData/>
  </xdr:oneCellAnchor>
  <xdr:oneCellAnchor>
    <xdr:from>
      <xdr:col>0</xdr:col>
      <xdr:colOff>0</xdr:colOff>
      <xdr:row>33</xdr:row>
      <xdr:rowOff>1</xdr:rowOff>
    </xdr:from>
    <xdr:ext cx="12363450" cy="990600"/>
    <xdr:sp macro="" textlink="">
      <xdr:nvSpPr>
        <xdr:cNvPr id="4" name="CaixaDeTexto 3"/>
        <xdr:cNvSpPr txBox="1"/>
      </xdr:nvSpPr>
      <xdr:spPr>
        <a:xfrm>
          <a:off x="0" y="6035041"/>
          <a:ext cx="12363450" cy="990600"/>
        </a:xfrm>
        <a:prstGeom prst="rect">
          <a:avLst/>
        </a:prstGeom>
      </xdr:spPr>
      <xdr:style>
        <a:lnRef idx="2">
          <a:schemeClr val="dk1"/>
        </a:lnRef>
        <a:fillRef idx="1">
          <a:schemeClr val="lt1"/>
        </a:fillRef>
        <a:effectRef idx="0">
          <a:schemeClr val="dk1"/>
        </a:effectRef>
        <a:fontRef idx="minor">
          <a:schemeClr val="dk1"/>
        </a:fontRef>
      </xdr:style>
      <xdr:txBody>
        <a:bodyPr wrap="square" rtlCol="0" anchor="t">
          <a:noAutofit/>
        </a:bodyPr>
        <a:lstStyle/>
        <a:p>
          <a:r>
            <a:rPr lang="pt-BR" sz="1100" u="sng"/>
            <a:t>Resolução</a:t>
          </a:r>
        </a:p>
        <a:p>
          <a:r>
            <a:rPr lang="pt-BR" sz="1100" baseline="0"/>
            <a:t>item a)</a:t>
          </a:r>
        </a:p>
        <a:p>
          <a:r>
            <a:rPr lang="pt-BR" sz="1100" baseline="0"/>
            <a:t>Para o cálculo dos requerimentos de capital de giro, devem ser consideradas unicamente as mudanças nessa rubrica. Aqui, supomos que as operações da empresa exijam que, em cada ano, o estoque e as contas a receber representem 5% e 10% das vendas, que as contas a pagar 15% da soma dos custos de fabricação e despesas operacionais (sem depreciação). Com base nestas e nas informações da Tabela 1 e Tabela 2, monta-se a demonstração das mudanças no capital de giro.</a:t>
          </a:r>
          <a:endParaRPr lang="pt-BR" sz="1100"/>
        </a:p>
      </xdr:txBody>
    </xdr:sp>
    <xdr:clientData/>
  </xdr:oneCellAnchor>
  <xdr:oneCellAnchor>
    <xdr:from>
      <xdr:col>0</xdr:col>
      <xdr:colOff>0</xdr:colOff>
      <xdr:row>60</xdr:row>
      <xdr:rowOff>0</xdr:rowOff>
    </xdr:from>
    <xdr:ext cx="12363450" cy="790575"/>
    <xdr:sp macro="" textlink="">
      <xdr:nvSpPr>
        <xdr:cNvPr id="5" name="CaixaDeTexto 4"/>
        <xdr:cNvSpPr txBox="1"/>
      </xdr:nvSpPr>
      <xdr:spPr>
        <a:xfrm>
          <a:off x="0" y="12702540"/>
          <a:ext cx="12363450" cy="790575"/>
        </a:xfrm>
        <a:prstGeom prst="rect">
          <a:avLst/>
        </a:prstGeom>
      </xdr:spPr>
      <xdr:style>
        <a:lnRef idx="2">
          <a:schemeClr val="dk1"/>
        </a:lnRef>
        <a:fillRef idx="1">
          <a:schemeClr val="lt1"/>
        </a:fillRef>
        <a:effectRef idx="0">
          <a:schemeClr val="dk1"/>
        </a:effectRef>
        <a:fontRef idx="minor">
          <a:schemeClr val="dk1"/>
        </a:fontRef>
      </xdr:style>
      <xdr:txBody>
        <a:bodyPr wrap="square" rtlCol="0" anchor="t">
          <a:noAutofit/>
        </a:bodyPr>
        <a:lstStyle/>
        <a:p>
          <a:r>
            <a:rPr lang="pt-BR" sz="1100" u="sng"/>
            <a:t>Resolução</a:t>
          </a:r>
        </a:p>
        <a:p>
          <a:r>
            <a:rPr lang="pt-BR" sz="1100" baseline="0"/>
            <a:t>item c)</a:t>
          </a:r>
        </a:p>
        <a:p>
          <a:r>
            <a:rPr lang="pt-BR" sz="1100" baseline="0"/>
            <a:t>O que determina o horizonte de planejamento (período de previsão explícita) não é a vida útil dos equipamentos, </a:t>
          </a:r>
          <a:r>
            <a:rPr lang="pt-BR" sz="1100" u="sng" baseline="0"/>
            <a:t>mas o período em que o projeto vai gerar renda econômica</a:t>
          </a:r>
          <a:r>
            <a:rPr lang="pt-BR" sz="1100" baseline="0"/>
            <a:t>, que nesse caso admite-se seja de 2 anos. O quadro a seguir apresenta o fluxo de caixa do projeto para os 2 anos que constituem o horizonte de planejamento.</a:t>
          </a:r>
        </a:p>
      </xdr:txBody>
    </xdr:sp>
    <xdr:clientData/>
  </xdr:oneCellAnchor>
  <xdr:oneCellAnchor>
    <xdr:from>
      <xdr:col>0</xdr:col>
      <xdr:colOff>0</xdr:colOff>
      <xdr:row>49</xdr:row>
      <xdr:rowOff>0</xdr:rowOff>
    </xdr:from>
    <xdr:ext cx="12363450" cy="619125"/>
    <xdr:sp macro="" textlink="">
      <xdr:nvSpPr>
        <xdr:cNvPr id="6" name="CaixaDeTexto 5"/>
        <xdr:cNvSpPr txBox="1"/>
      </xdr:nvSpPr>
      <xdr:spPr>
        <a:xfrm>
          <a:off x="0" y="10507980"/>
          <a:ext cx="12363450" cy="619125"/>
        </a:xfrm>
        <a:prstGeom prst="rect">
          <a:avLst/>
        </a:prstGeom>
      </xdr:spPr>
      <xdr:style>
        <a:lnRef idx="2">
          <a:schemeClr val="dk1"/>
        </a:lnRef>
        <a:fillRef idx="1">
          <a:schemeClr val="lt1"/>
        </a:fillRef>
        <a:effectRef idx="0">
          <a:schemeClr val="dk1"/>
        </a:effectRef>
        <a:fontRef idx="minor">
          <a:schemeClr val="dk1"/>
        </a:fontRef>
      </xdr:style>
      <xdr:txBody>
        <a:bodyPr wrap="square" rtlCol="0" anchor="t">
          <a:noAutofit/>
        </a:bodyPr>
        <a:lstStyle/>
        <a:p>
          <a:r>
            <a:rPr lang="pt-BR" sz="1100" u="sng"/>
            <a:t>Resolução</a:t>
          </a:r>
        </a:p>
        <a:p>
          <a:r>
            <a:rPr lang="pt-BR" sz="1100" baseline="0"/>
            <a:t>item b) O fluxo de financiamento líquido é, neste caso, construído pela Tabela Price, usando o sistema de amortização constante. Esse item é importante, pois é por meio dele que se estima o benfício fiscal dos juros pagos (despesas com juros podem ser dedutíveis para efeitos de imposto de renda). Lembre-se: são as despesas com juros, e não as despesas com as prestações que são dedutíveis para efeitos de I.R.</a:t>
          </a:r>
        </a:p>
      </xdr:txBody>
    </xdr:sp>
    <xdr:clientData/>
  </xdr:oneCellAnchor>
  <xdr:oneCellAnchor>
    <xdr:from>
      <xdr:col>0</xdr:col>
      <xdr:colOff>0</xdr:colOff>
      <xdr:row>106</xdr:row>
      <xdr:rowOff>0</xdr:rowOff>
    </xdr:from>
    <xdr:ext cx="12363450" cy="638175"/>
    <xdr:sp macro="" textlink="">
      <xdr:nvSpPr>
        <xdr:cNvPr id="7" name="CaixaDeTexto 6"/>
        <xdr:cNvSpPr txBox="1"/>
      </xdr:nvSpPr>
      <xdr:spPr>
        <a:xfrm>
          <a:off x="0" y="21678900"/>
          <a:ext cx="12363450" cy="638175"/>
        </a:xfrm>
        <a:prstGeom prst="rect">
          <a:avLst/>
        </a:prstGeom>
      </xdr:spPr>
      <xdr:style>
        <a:lnRef idx="2">
          <a:schemeClr val="dk1"/>
        </a:lnRef>
        <a:fillRef idx="1">
          <a:schemeClr val="lt1"/>
        </a:fillRef>
        <a:effectRef idx="0">
          <a:schemeClr val="dk1"/>
        </a:effectRef>
        <a:fontRef idx="minor">
          <a:schemeClr val="dk1"/>
        </a:fontRef>
      </xdr:style>
      <xdr:txBody>
        <a:bodyPr wrap="square" rtlCol="0" anchor="t">
          <a:noAutofit/>
        </a:bodyPr>
        <a:lstStyle/>
        <a:p>
          <a:r>
            <a:rPr lang="pt-BR" sz="1100" u="sng"/>
            <a:t>Resolução</a:t>
          </a:r>
        </a:p>
        <a:p>
          <a:r>
            <a:rPr lang="pt-BR" sz="1100" baseline="0"/>
            <a:t>item d)</a:t>
          </a:r>
        </a:p>
        <a:p>
          <a:r>
            <a:rPr lang="pt-BR" sz="1100" baseline="0"/>
            <a:t>Demonstrações Financeiras Projetadas</a:t>
          </a:r>
        </a:p>
      </xdr:txBody>
    </xdr:sp>
    <xdr:clientData/>
  </xdr:oneCellAnchor>
  <xdr:twoCellAnchor>
    <xdr:from>
      <xdr:col>6</xdr:col>
      <xdr:colOff>588433</xdr:colOff>
      <xdr:row>167</xdr:row>
      <xdr:rowOff>5291</xdr:rowOff>
    </xdr:from>
    <xdr:to>
      <xdr:col>11</xdr:col>
      <xdr:colOff>197908</xdr:colOff>
      <xdr:row>177</xdr:row>
      <xdr:rowOff>186266</xdr:rowOff>
    </xdr:to>
    <xdr:graphicFrame macro="">
      <xdr:nvGraphicFramePr>
        <xdr:cNvPr id="8" name="Gráfico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596900</xdr:colOff>
      <xdr:row>178</xdr:row>
      <xdr:rowOff>114298</xdr:rowOff>
    </xdr:from>
    <xdr:to>
      <xdr:col>12</xdr:col>
      <xdr:colOff>0</xdr:colOff>
      <xdr:row>192</xdr:row>
      <xdr:rowOff>84667</xdr:rowOff>
    </xdr:to>
    <xdr:graphicFrame macro="">
      <xdr:nvGraphicFramePr>
        <xdr:cNvPr id="9" name="Gráfico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63500</xdr:colOff>
      <xdr:row>178</xdr:row>
      <xdr:rowOff>113243</xdr:rowOff>
    </xdr:from>
    <xdr:to>
      <xdr:col>18</xdr:col>
      <xdr:colOff>52916</xdr:colOff>
      <xdr:row>192</xdr:row>
      <xdr:rowOff>74085</xdr:rowOff>
    </xdr:to>
    <xdr:graphicFrame macro="">
      <xdr:nvGraphicFramePr>
        <xdr:cNvPr id="10" name="Gráfico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0</xdr:col>
      <xdr:colOff>10584</xdr:colOff>
      <xdr:row>164</xdr:row>
      <xdr:rowOff>52917</xdr:rowOff>
    </xdr:from>
    <xdr:ext cx="5556249" cy="638175"/>
    <xdr:sp macro="" textlink="">
      <xdr:nvSpPr>
        <xdr:cNvPr id="11" name="CaixaDeTexto 10"/>
        <xdr:cNvSpPr txBox="1"/>
      </xdr:nvSpPr>
      <xdr:spPr>
        <a:xfrm>
          <a:off x="10584" y="33443757"/>
          <a:ext cx="5556249" cy="638175"/>
        </a:xfrm>
        <a:prstGeom prst="rect">
          <a:avLst/>
        </a:prstGeom>
      </xdr:spPr>
      <xdr:style>
        <a:lnRef idx="2">
          <a:schemeClr val="dk1"/>
        </a:lnRef>
        <a:fillRef idx="1">
          <a:schemeClr val="lt1"/>
        </a:fillRef>
        <a:effectRef idx="0">
          <a:schemeClr val="dk1"/>
        </a:effectRef>
        <a:fontRef idx="minor">
          <a:schemeClr val="dk1"/>
        </a:fontRef>
      </xdr:style>
      <xdr:txBody>
        <a:bodyPr wrap="square" rtlCol="0" anchor="t">
          <a:noAutofit/>
        </a:bodyPr>
        <a:lstStyle/>
        <a:p>
          <a:r>
            <a:rPr lang="pt-BR" sz="1100" u="sng"/>
            <a:t>Resolução</a:t>
          </a:r>
        </a:p>
        <a:p>
          <a:r>
            <a:rPr lang="pt-BR" sz="1100" baseline="0"/>
            <a:t>item e)</a:t>
          </a:r>
        </a:p>
        <a:p>
          <a:r>
            <a:rPr lang="pt-BR" sz="1100" baseline="0"/>
            <a:t>Indicadores Financeiros</a:t>
          </a:r>
        </a:p>
      </xdr:txBody>
    </xdr:sp>
    <xdr:clientData/>
  </xdr:oneCellAnchor>
  <xdr:oneCellAnchor>
    <xdr:from>
      <xdr:col>0</xdr:col>
      <xdr:colOff>0</xdr:colOff>
      <xdr:row>2</xdr:row>
      <xdr:rowOff>114300</xdr:rowOff>
    </xdr:from>
    <xdr:ext cx="13754100" cy="1297919"/>
    <xdr:sp macro="" textlink="">
      <xdr:nvSpPr>
        <xdr:cNvPr id="12" name="CaixaDeTexto 11"/>
        <xdr:cNvSpPr txBox="1"/>
      </xdr:nvSpPr>
      <xdr:spPr>
        <a:xfrm>
          <a:off x="0" y="476250"/>
          <a:ext cx="13754100" cy="1297919"/>
        </a:xfrm>
        <a:prstGeom prst="rect">
          <a:avLst/>
        </a:prstGeom>
        <a:noFill/>
        <a:ln>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pt-BR" sz="1100">
              <a:solidFill>
                <a:schemeClr val="tx1"/>
              </a:solidFill>
              <a:effectLst/>
              <a:latin typeface="+mn-lt"/>
              <a:ea typeface="+mn-ea"/>
              <a:cs typeface="+mn-cs"/>
            </a:rPr>
            <a:t>A empresa Ferro S.A.</a:t>
          </a:r>
          <a:r>
            <a:rPr lang="pt-BR" sz="1100" baseline="0">
              <a:solidFill>
                <a:schemeClr val="tx1"/>
              </a:solidFill>
              <a:effectLst/>
              <a:latin typeface="+mn-lt"/>
              <a:ea typeface="+mn-ea"/>
              <a:cs typeface="+mn-cs"/>
            </a:rPr>
            <a:t> estuda a possibilidade de entrar no setor de aços especiais. Para tanto, pretende investir $20 milhões na ampliação de seu setor de laminação. O investimento implica um gasto na </a:t>
          </a:r>
          <a:r>
            <a:rPr lang="pt-BR" sz="1100" u="sng" baseline="0">
              <a:solidFill>
                <a:schemeClr val="tx1"/>
              </a:solidFill>
              <a:effectLst/>
              <a:latin typeface="+mn-lt"/>
              <a:ea typeface="+mn-ea"/>
              <a:cs typeface="+mn-cs"/>
            </a:rPr>
            <a:t>compra de terrenos, construção de edifícios e compra de máquinas e equipamentos</a:t>
          </a:r>
          <a:r>
            <a:rPr lang="pt-BR" sz="1100" baseline="0">
              <a:solidFill>
                <a:schemeClr val="tx1"/>
              </a:solidFill>
              <a:effectLst/>
              <a:latin typeface="+mn-lt"/>
              <a:ea typeface="+mn-ea"/>
              <a:cs typeface="+mn-cs"/>
            </a:rPr>
            <a:t>, além da </a:t>
          </a:r>
          <a:r>
            <a:rPr lang="pt-BR" sz="1100" u="sng" baseline="0">
              <a:solidFill>
                <a:schemeClr val="tx1"/>
              </a:solidFill>
              <a:effectLst/>
              <a:latin typeface="+mn-lt"/>
              <a:ea typeface="+mn-ea"/>
              <a:cs typeface="+mn-cs"/>
            </a:rPr>
            <a:t>composição de um capital de giro inicial</a:t>
          </a:r>
          <a:r>
            <a:rPr lang="pt-BR" sz="1100" baseline="0">
              <a:solidFill>
                <a:schemeClr val="tx1"/>
              </a:solidFill>
              <a:effectLst/>
              <a:latin typeface="+mn-lt"/>
              <a:ea typeface="+mn-ea"/>
              <a:cs typeface="+mn-cs"/>
            </a:rPr>
            <a:t>. O horizonte de planejamento do projeto é de </a:t>
          </a:r>
          <a:r>
            <a:rPr lang="pt-BR" sz="1100" u="sng" baseline="0">
              <a:solidFill>
                <a:schemeClr val="tx1"/>
              </a:solidFill>
              <a:effectLst/>
              <a:latin typeface="+mn-lt"/>
              <a:ea typeface="+mn-ea"/>
              <a:cs typeface="+mn-cs"/>
            </a:rPr>
            <a:t>2 anos</a:t>
          </a:r>
          <a:r>
            <a:rPr lang="pt-BR" sz="1100" baseline="0">
              <a:solidFill>
                <a:schemeClr val="tx1"/>
              </a:solidFill>
              <a:effectLst/>
              <a:latin typeface="+mn-lt"/>
              <a:ea typeface="+mn-ea"/>
              <a:cs typeface="+mn-cs"/>
            </a:rPr>
            <a:t>, e as vendas projetadas são, </a:t>
          </a:r>
          <a:endParaRPr lang="pt-BR">
            <a:effectLst/>
          </a:endParaRPr>
        </a:p>
        <a:p>
          <a:r>
            <a:rPr lang="pt-BR" sz="1100" baseline="0">
              <a:solidFill>
                <a:schemeClr val="tx1"/>
              </a:solidFill>
              <a:effectLst/>
              <a:latin typeface="+mn-lt"/>
              <a:ea typeface="+mn-ea"/>
              <a:cs typeface="+mn-cs"/>
            </a:rPr>
            <a:t>respectivamente, de R$ 30 milhões e R$ 60 milhões para o primeiro e o segundo ano. Espera-se que, após o segundo ano, a empresa continue suas operações em perpetuidade, crescendo a partir de seu fluxo de caixa do Ano 2 a uma taxa de crescimento equivalente ao produto entre Retorno sobre o Investimento (ROC) e o reinvestimento do fluxo de caixa (taxa de reinvestimento). A empresa atua no setor de maquinário (produção de máquinas e equipamentos).</a:t>
          </a:r>
          <a:endParaRPr lang="pt-BR">
            <a:effectLst/>
          </a:endParaRPr>
        </a:p>
        <a:p>
          <a:r>
            <a:rPr lang="pt-BR" sz="1100" baseline="0">
              <a:solidFill>
                <a:schemeClr val="tx1"/>
              </a:solidFill>
              <a:effectLst/>
              <a:latin typeface="+mn-lt"/>
              <a:ea typeface="+mn-ea"/>
              <a:cs typeface="+mn-cs"/>
            </a:rPr>
            <a:t>Os dois quadros a seguir apresentam diversas informações sobre os itens do investimento inicial e sobre os custos de fabricação e despesas operacionais</a:t>
          </a:r>
          <a:endParaRPr lang="pt-BR">
            <a:effectLst/>
          </a:endParaRPr>
        </a:p>
        <a:p>
          <a:r>
            <a:rPr lang="pt-BR" sz="1100">
              <a:solidFill>
                <a:schemeClr val="tx1"/>
              </a:solidFill>
              <a:effectLst/>
              <a:latin typeface="+mn-lt"/>
              <a:ea typeface="+mn-ea"/>
              <a:cs typeface="+mn-cs"/>
            </a:rPr>
            <a:t>Pede-se determinar o novo valor da empresa considerando o cenário</a:t>
          </a:r>
          <a:r>
            <a:rPr lang="pt-BR" sz="1100" baseline="0">
              <a:solidFill>
                <a:schemeClr val="tx1"/>
              </a:solidFill>
              <a:effectLst/>
              <a:latin typeface="+mn-lt"/>
              <a:ea typeface="+mn-ea"/>
              <a:cs typeface="+mn-cs"/>
            </a:rPr>
            <a:t> de perpetuidade a partir do segundo ano.</a:t>
          </a:r>
          <a:endParaRPr lang="pt-BR">
            <a:effectLst/>
          </a:endParaRPr>
        </a:p>
        <a:p>
          <a:endParaRPr lang="pt-BR"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0</xdr:col>
      <xdr:colOff>0</xdr:colOff>
      <xdr:row>1</xdr:row>
      <xdr:rowOff>0</xdr:rowOff>
    </xdr:from>
    <xdr:ext cx="12768432" cy="609013"/>
    <xdr:sp macro="" textlink="">
      <xdr:nvSpPr>
        <xdr:cNvPr id="2" name="CaixaDeTexto 1"/>
        <xdr:cNvSpPr txBox="1"/>
      </xdr:nvSpPr>
      <xdr:spPr>
        <a:xfrm>
          <a:off x="0" y="190500"/>
          <a:ext cx="12768432" cy="609013"/>
        </a:xfrm>
        <a:prstGeom prst="rect">
          <a:avLst/>
        </a:prstGeom>
      </xdr:spPr>
      <xdr:style>
        <a:lnRef idx="2">
          <a:schemeClr val="dk1"/>
        </a:lnRef>
        <a:fillRef idx="1">
          <a:schemeClr val="lt1"/>
        </a:fillRef>
        <a:effectRef idx="0">
          <a:schemeClr val="dk1"/>
        </a:effectRef>
        <a:fontRef idx="minor">
          <a:schemeClr val="dk1"/>
        </a:fontRef>
      </xdr:style>
      <xdr:txBody>
        <a:bodyPr wrap="none" rtlCol="0" anchor="t">
          <a:spAutoFit/>
        </a:bodyPr>
        <a:lstStyle/>
        <a:p>
          <a:r>
            <a:rPr lang="pt-BR" sz="1100" baseline="0"/>
            <a:t>Uma empresa pretende montar uma nova linha de produção dedicada à fabricação de sorvetes. A empresa conhece seus custos unitários e totais, porém não tem informações sobre os preços de venda adequados,</a:t>
          </a:r>
        </a:p>
        <a:p>
          <a:r>
            <a:rPr lang="pt-BR" sz="1100" baseline="0"/>
            <a:t>nem  sobre a demanda para o produto. De acordo com as estimativas de uma empresa de consultoria contratada, a demanda deverá aumentar nos próximos anos na ordem de 20% a.a., e os preços na ordem de 10% a.a.</a:t>
          </a:r>
        </a:p>
        <a:p>
          <a:r>
            <a:rPr lang="pt-BR" sz="1100" baseline="0"/>
            <a:t>A empresa de consultoria montou, por meio de estudos de mercado, as seguintes distribuições de probabilidade para cada variável.</a:t>
          </a:r>
          <a:endParaRPr lang="pt-BR" sz="1100"/>
        </a:p>
      </xdr:txBody>
    </xdr:sp>
    <xdr:clientData/>
  </xdr:oneCellAnchor>
</xdr:wsDr>
</file>

<file path=xl/drawings/drawing9.xml><?xml version="1.0" encoding="utf-8"?>
<xdr:wsDr xmlns:xdr="http://schemas.openxmlformats.org/drawingml/2006/spreadsheetDrawing" xmlns:a="http://schemas.openxmlformats.org/drawingml/2006/main">
  <xdr:twoCellAnchor>
    <xdr:from>
      <xdr:col>4</xdr:col>
      <xdr:colOff>567267</xdr:colOff>
      <xdr:row>4</xdr:row>
      <xdr:rowOff>177800</xdr:rowOff>
    </xdr:from>
    <xdr:to>
      <xdr:col>12</xdr:col>
      <xdr:colOff>245533</xdr:colOff>
      <xdr:row>19</xdr:row>
      <xdr:rowOff>67734</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Home/Alex%20Alves/Academic%20Subjects/Knowledge%20Base/Finance%20and%20Risk/Financas%20Corporativas/Exercicios/Patricio%20Samanez/Financas_Corporativas_Samanez.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todo Dupont"/>
      <sheetName val="ROA-RSPL"/>
      <sheetName val="4 Valiacao Inv de Capital"/>
      <sheetName val="5 Analise do Fluxo de Caixa"/>
      <sheetName val="Leasing"/>
      <sheetName val="Risco e Retorno"/>
      <sheetName val="Fator P"/>
      <sheetName val="Fator A"/>
      <sheetName val="Plan3"/>
      <sheetName val="2 Capital Budgeting"/>
      <sheetName val="3 Cash Flow Structure"/>
      <sheetName val="Monte Carlo"/>
      <sheetName val="Ponto de Equilíbrio"/>
      <sheetName val="VAluation 1"/>
      <sheetName val="Valuation 2"/>
    </sheetNames>
    <sheetDataSet>
      <sheetData sheetId="0" refreshError="1"/>
      <sheetData sheetId="1" refreshError="1"/>
      <sheetData sheetId="2" refreshError="1"/>
      <sheetData sheetId="3" refreshError="1"/>
      <sheetData sheetId="4" refreshError="1"/>
      <sheetData sheetId="5" refreshError="1"/>
      <sheetData sheetId="6">
        <row r="9">
          <cell r="B9">
            <v>0.94339622641509513</v>
          </cell>
          <cell r="C9">
            <v>0.01</v>
          </cell>
          <cell r="D9">
            <v>1.4999999999999999E-2</v>
          </cell>
          <cell r="E9">
            <v>0.02</v>
          </cell>
          <cell r="F9">
            <v>2.5000000000000001E-2</v>
          </cell>
          <cell r="G9">
            <v>0.03</v>
          </cell>
          <cell r="H9">
            <v>3.5000000000000003E-2</v>
          </cell>
          <cell r="I9">
            <v>0.04</v>
          </cell>
          <cell r="J9">
            <v>4.4999999999999998E-2</v>
          </cell>
          <cell r="K9">
            <v>0.05</v>
          </cell>
          <cell r="L9">
            <v>5.5E-2</v>
          </cell>
          <cell r="M9">
            <v>0.06</v>
          </cell>
          <cell r="N9">
            <v>6.5000000000000002E-2</v>
          </cell>
          <cell r="O9">
            <v>7.0000000000000007E-2</v>
          </cell>
          <cell r="P9">
            <v>7.4999999999999997E-2</v>
          </cell>
          <cell r="Q9">
            <v>0.08</v>
          </cell>
          <cell r="R9">
            <v>8.5000000000000006E-2</v>
          </cell>
          <cell r="S9">
            <v>0.09</v>
          </cell>
          <cell r="T9">
            <v>9.5000000000000001E-2</v>
          </cell>
          <cell r="U9">
            <v>0.1</v>
          </cell>
          <cell r="V9">
            <v>0.105</v>
          </cell>
          <cell r="W9">
            <v>0.11</v>
          </cell>
          <cell r="X9">
            <v>0.115</v>
          </cell>
          <cell r="Y9">
            <v>0.12</v>
          </cell>
          <cell r="Z9">
            <v>0.125</v>
          </cell>
          <cell r="AA9">
            <v>0.13</v>
          </cell>
          <cell r="AB9">
            <v>0.13500000000000001</v>
          </cell>
          <cell r="AC9">
            <v>0.14000000000000001</v>
          </cell>
          <cell r="AD9">
            <v>0.14499999999999999</v>
          </cell>
          <cell r="AE9">
            <v>0.15</v>
          </cell>
          <cell r="AF9">
            <v>0.155</v>
          </cell>
          <cell r="AG9">
            <v>0.16</v>
          </cell>
          <cell r="AH9">
            <v>0.16500000000000001</v>
          </cell>
          <cell r="AI9">
            <v>0.17</v>
          </cell>
          <cell r="AJ9">
            <v>0.17499999999999999</v>
          </cell>
          <cell r="AK9">
            <v>0.18</v>
          </cell>
          <cell r="AL9">
            <v>0.185</v>
          </cell>
          <cell r="AM9">
            <v>0.19</v>
          </cell>
          <cell r="AN9">
            <v>0.19500000000000001</v>
          </cell>
          <cell r="AO9">
            <v>0.2</v>
          </cell>
          <cell r="AP9">
            <v>0.20499999999999999</v>
          </cell>
          <cell r="AQ9">
            <v>0.21</v>
          </cell>
          <cell r="AR9">
            <v>0.215</v>
          </cell>
          <cell r="AS9">
            <v>0.22</v>
          </cell>
          <cell r="AT9">
            <v>0.22500000000000001</v>
          </cell>
          <cell r="AU9">
            <v>0.23</v>
          </cell>
          <cell r="AV9">
            <v>0.23499999999999999</v>
          </cell>
          <cell r="AW9">
            <v>0.24</v>
          </cell>
          <cell r="AX9">
            <v>0.245</v>
          </cell>
          <cell r="AY9">
            <v>0.25</v>
          </cell>
          <cell r="AZ9">
            <v>0.255</v>
          </cell>
          <cell r="BA9">
            <v>0.26</v>
          </cell>
          <cell r="BB9">
            <v>0.26500000000000001</v>
          </cell>
          <cell r="BC9">
            <v>0.27</v>
          </cell>
          <cell r="BD9">
            <v>0.27500000000000002</v>
          </cell>
          <cell r="BE9">
            <v>0.28000000000000003</v>
          </cell>
          <cell r="BF9">
            <v>0.28499999999999998</v>
          </cell>
          <cell r="BG9">
            <v>0.28999999999999998</v>
          </cell>
          <cell r="BH9">
            <v>0.29499999999999998</v>
          </cell>
          <cell r="BI9">
            <v>0.3</v>
          </cell>
          <cell r="BJ9">
            <v>0.30499999999999999</v>
          </cell>
          <cell r="BK9">
            <v>0.31</v>
          </cell>
          <cell r="BL9">
            <v>0.315</v>
          </cell>
          <cell r="BM9">
            <v>0.32</v>
          </cell>
          <cell r="BN9">
            <v>0.32500000000000001</v>
          </cell>
          <cell r="BO9">
            <v>0.33</v>
          </cell>
          <cell r="BP9">
            <v>0.33500000000000002</v>
          </cell>
          <cell r="BQ9">
            <v>0.34</v>
          </cell>
          <cell r="BR9">
            <v>0.34499999999999997</v>
          </cell>
          <cell r="BS9">
            <v>0.35</v>
          </cell>
          <cell r="BT9">
            <v>0.35499999999999998</v>
          </cell>
          <cell r="BU9">
            <v>0.36</v>
          </cell>
          <cell r="BV9">
            <v>0.36499999999999999</v>
          </cell>
          <cell r="BW9">
            <v>0.37</v>
          </cell>
          <cell r="BX9">
            <v>0.375</v>
          </cell>
          <cell r="BY9">
            <v>0.38</v>
          </cell>
          <cell r="BZ9">
            <v>0.38500000000000001</v>
          </cell>
          <cell r="CA9">
            <v>0.39</v>
          </cell>
          <cell r="CB9">
            <v>0.39500000000000002</v>
          </cell>
          <cell r="CC9">
            <v>0.4</v>
          </cell>
          <cell r="CD9">
            <v>0.40500000000000003</v>
          </cell>
          <cell r="CE9">
            <v>0.41</v>
          </cell>
          <cell r="CF9">
            <v>0.41499999999999998</v>
          </cell>
          <cell r="CG9">
            <v>0.42</v>
          </cell>
          <cell r="CH9">
            <v>0.42499999999999999</v>
          </cell>
          <cell r="CI9">
            <v>0.43</v>
          </cell>
          <cell r="CJ9">
            <v>0.435</v>
          </cell>
          <cell r="CK9">
            <v>0.44</v>
          </cell>
          <cell r="CL9">
            <v>0.44500000000000001</v>
          </cell>
          <cell r="CM9">
            <v>0.45</v>
          </cell>
          <cell r="CN9">
            <v>0.45500000000000002</v>
          </cell>
          <cell r="CO9">
            <v>0.46</v>
          </cell>
          <cell r="CP9">
            <v>0.46500000000000002</v>
          </cell>
          <cell r="CQ9">
            <v>0.47</v>
          </cell>
          <cell r="CR9">
            <v>0.47499999999999998</v>
          </cell>
          <cell r="CS9">
            <v>0.48</v>
          </cell>
          <cell r="CT9">
            <v>0.48499999999999999</v>
          </cell>
          <cell r="CU9">
            <v>0.49</v>
          </cell>
          <cell r="CV9">
            <v>0.495</v>
          </cell>
          <cell r="CW9">
            <v>0.5</v>
          </cell>
          <cell r="CX9">
            <v>0.505</v>
          </cell>
          <cell r="CY9">
            <v>0.51</v>
          </cell>
          <cell r="CZ9">
            <v>0.51500000000000001</v>
          </cell>
          <cell r="DA9">
            <v>0.52</v>
          </cell>
          <cell r="DB9">
            <v>0.52500000000000002</v>
          </cell>
          <cell r="DC9">
            <v>0.53</v>
          </cell>
          <cell r="DD9">
            <v>0.53500000000000003</v>
          </cell>
          <cell r="DE9">
            <v>0.54</v>
          </cell>
          <cell r="DF9">
            <v>0.54500000000000004</v>
          </cell>
          <cell r="DG9">
            <v>0.55000000000000004</v>
          </cell>
          <cell r="DH9">
            <v>0.55500000000000005</v>
          </cell>
          <cell r="DI9">
            <v>0.56000000000000005</v>
          </cell>
          <cell r="DJ9">
            <v>0.56499999999999995</v>
          </cell>
          <cell r="DK9">
            <v>0.56999999999999995</v>
          </cell>
          <cell r="DL9">
            <v>0.57499999999999996</v>
          </cell>
          <cell r="DM9">
            <v>0.57999999999999996</v>
          </cell>
          <cell r="DN9">
            <v>0.58499999999999996</v>
          </cell>
          <cell r="DO9">
            <v>0.59</v>
          </cell>
          <cell r="DP9">
            <v>0.59499999999999997</v>
          </cell>
          <cell r="DQ9">
            <v>0.6</v>
          </cell>
          <cell r="DR9">
            <v>0.60499999999999998</v>
          </cell>
          <cell r="DS9">
            <v>0.61</v>
          </cell>
          <cell r="DT9">
            <v>0.61499999999999999</v>
          </cell>
          <cell r="DU9">
            <v>0.62</v>
          </cell>
          <cell r="DV9">
            <v>0.625</v>
          </cell>
          <cell r="DW9">
            <v>0.63</v>
          </cell>
          <cell r="DX9">
            <v>0.63500000000000001</v>
          </cell>
          <cell r="DY9">
            <v>0.64</v>
          </cell>
          <cell r="DZ9">
            <v>0.64500000000000002</v>
          </cell>
          <cell r="EA9">
            <v>0.65</v>
          </cell>
          <cell r="EB9">
            <v>0.65500000000000003</v>
          </cell>
          <cell r="EC9">
            <v>0.66</v>
          </cell>
          <cell r="ED9">
            <v>0.66500000000000004</v>
          </cell>
          <cell r="EE9">
            <v>0.67</v>
          </cell>
          <cell r="EF9">
            <v>0.67500000000000004</v>
          </cell>
          <cell r="EG9">
            <v>0.68</v>
          </cell>
          <cell r="EH9">
            <v>0.68500000000000005</v>
          </cell>
          <cell r="EI9">
            <v>0.69</v>
          </cell>
          <cell r="EJ9">
            <v>0.69499999999999995</v>
          </cell>
          <cell r="EK9">
            <v>0.7</v>
          </cell>
          <cell r="EL9">
            <v>0.70499999999999996</v>
          </cell>
          <cell r="EM9">
            <v>0.71</v>
          </cell>
          <cell r="EN9">
            <v>0.71499999999999997</v>
          </cell>
          <cell r="EO9">
            <v>0.72</v>
          </cell>
          <cell r="EP9">
            <v>0.72499999999999998</v>
          </cell>
          <cell r="EQ9">
            <v>0.73</v>
          </cell>
          <cell r="ER9">
            <v>0.73499999999999999</v>
          </cell>
          <cell r="ES9">
            <v>0.74</v>
          </cell>
          <cell r="ET9">
            <v>0.745</v>
          </cell>
          <cell r="EU9">
            <v>0.75</v>
          </cell>
          <cell r="EV9">
            <v>0.755</v>
          </cell>
          <cell r="EW9">
            <v>0.76</v>
          </cell>
          <cell r="EX9">
            <v>0.76500000000000001</v>
          </cell>
          <cell r="EY9">
            <v>0.77</v>
          </cell>
          <cell r="EZ9">
            <v>0.77500000000000002</v>
          </cell>
          <cell r="FA9">
            <v>0.78</v>
          </cell>
          <cell r="FB9">
            <v>0.78500000000000003</v>
          </cell>
          <cell r="FC9">
            <v>0.79</v>
          </cell>
          <cell r="FD9">
            <v>0.79500000000000004</v>
          </cell>
          <cell r="FE9">
            <v>0.8</v>
          </cell>
          <cell r="FF9">
            <v>0.80500000000000005</v>
          </cell>
          <cell r="FG9">
            <v>0.81</v>
          </cell>
          <cell r="FH9">
            <v>0.81499999999999995</v>
          </cell>
          <cell r="FI9">
            <v>0.82</v>
          </cell>
          <cell r="FJ9">
            <v>0.82499999999999996</v>
          </cell>
          <cell r="FK9">
            <v>0.83</v>
          </cell>
          <cell r="FL9">
            <v>0.83499999999999996</v>
          </cell>
          <cell r="FM9">
            <v>0.84</v>
          </cell>
          <cell r="FN9">
            <v>0.84499999999999997</v>
          </cell>
          <cell r="FO9">
            <v>0.85</v>
          </cell>
          <cell r="FP9">
            <v>0.85499999999999998</v>
          </cell>
          <cell r="FQ9">
            <v>0.86</v>
          </cell>
          <cell r="FR9">
            <v>0.86499999999999999</v>
          </cell>
          <cell r="FS9">
            <v>0.87</v>
          </cell>
          <cell r="FT9">
            <v>0.875</v>
          </cell>
          <cell r="FU9">
            <v>0.88</v>
          </cell>
          <cell r="FV9">
            <v>0.88500000000000001</v>
          </cell>
          <cell r="FW9">
            <v>0.89</v>
          </cell>
          <cell r="FX9">
            <v>0.89500000000000002</v>
          </cell>
          <cell r="FY9">
            <v>0.9</v>
          </cell>
          <cell r="FZ9">
            <v>0.90500000000000003</v>
          </cell>
          <cell r="GA9">
            <v>0.91</v>
          </cell>
          <cell r="GB9">
            <v>0.91500000000000004</v>
          </cell>
          <cell r="GC9">
            <v>0.92</v>
          </cell>
          <cell r="GD9">
            <v>0.92500000000000004</v>
          </cell>
          <cell r="GE9">
            <v>0.93</v>
          </cell>
          <cell r="GF9">
            <v>0.93500000000000005</v>
          </cell>
          <cell r="GG9">
            <v>0.94</v>
          </cell>
          <cell r="GH9">
            <v>0.94499999999999995</v>
          </cell>
          <cell r="GI9">
            <v>0.95</v>
          </cell>
          <cell r="GJ9">
            <v>0.95499999999999996</v>
          </cell>
          <cell r="GK9">
            <v>0.96</v>
          </cell>
          <cell r="GL9">
            <v>0.96499999999999997</v>
          </cell>
          <cell r="GM9">
            <v>0.97</v>
          </cell>
          <cell r="GN9">
            <v>0.97499999999999998</v>
          </cell>
          <cell r="GO9">
            <v>0.98</v>
          </cell>
          <cell r="GP9">
            <v>0.98499999999999999</v>
          </cell>
          <cell r="GQ9">
            <v>0.99</v>
          </cell>
          <cell r="GR9">
            <v>0.995</v>
          </cell>
        </row>
        <row r="10">
          <cell r="B10">
            <v>1</v>
          </cell>
          <cell r="C10">
            <v>0.99009900990099098</v>
          </cell>
          <cell r="D10">
            <v>0.98522167487684109</v>
          </cell>
          <cell r="E10">
            <v>0.98039215686274594</v>
          </cell>
          <cell r="F10">
            <v>0.97560975609755751</v>
          </cell>
          <cell r="G10">
            <v>0.97087378640776789</v>
          </cell>
          <cell r="H10">
            <v>0.96618357487922479</v>
          </cell>
          <cell r="I10">
            <v>0.96153846153846223</v>
          </cell>
          <cell r="J10">
            <v>0.95693779904306076</v>
          </cell>
          <cell r="K10">
            <v>0.95238095238095311</v>
          </cell>
          <cell r="L10">
            <v>0.94786729857819796</v>
          </cell>
          <cell r="M10">
            <v>0.94339622641509513</v>
          </cell>
          <cell r="N10">
            <v>0.93896713615023408</v>
          </cell>
          <cell r="O10">
            <v>0.93457943925233722</v>
          </cell>
          <cell r="P10">
            <v>0.93023255813953443</v>
          </cell>
          <cell r="Q10">
            <v>0.92592592592592671</v>
          </cell>
          <cell r="R10">
            <v>0.92165898617511477</v>
          </cell>
          <cell r="S10">
            <v>0.91743119266055118</v>
          </cell>
          <cell r="T10">
            <v>0.91324200913241993</v>
          </cell>
          <cell r="U10">
            <v>0.90909090909090973</v>
          </cell>
          <cell r="V10">
            <v>0.90497737556561075</v>
          </cell>
          <cell r="W10">
            <v>0.90090090090090158</v>
          </cell>
          <cell r="X10">
            <v>0.89686098654708513</v>
          </cell>
          <cell r="Y10">
            <v>0.89285714285714357</v>
          </cell>
          <cell r="Z10">
            <v>0.88888888888888884</v>
          </cell>
          <cell r="AA10">
            <v>0.88495575221238865</v>
          </cell>
          <cell r="AB10">
            <v>0.88105726872246704</v>
          </cell>
          <cell r="AC10">
            <v>0.87719298245614097</v>
          </cell>
          <cell r="AD10">
            <v>0.87336244541484742</v>
          </cell>
          <cell r="AE10">
            <v>0.86956521739130388</v>
          </cell>
          <cell r="AF10">
            <v>0.86580086580086602</v>
          </cell>
          <cell r="AG10">
            <v>0.86206896551724099</v>
          </cell>
          <cell r="AH10">
            <v>0.85836909871244649</v>
          </cell>
          <cell r="AI10">
            <v>0.85470085470085433</v>
          </cell>
          <cell r="AJ10">
            <v>0.85106382978723427</v>
          </cell>
          <cell r="AK10">
            <v>0.84745762711864392</v>
          </cell>
          <cell r="AL10">
            <v>0.84388185654008463</v>
          </cell>
          <cell r="AM10">
            <v>0.8403361344537813</v>
          </cell>
          <cell r="AN10">
            <v>0.83682008368200855</v>
          </cell>
          <cell r="AO10">
            <v>0.83333333333333315</v>
          </cell>
          <cell r="AP10">
            <v>0.82987551867219944</v>
          </cell>
          <cell r="AQ10">
            <v>0.82644628099173545</v>
          </cell>
          <cell r="AR10">
            <v>0.82304526748971207</v>
          </cell>
          <cell r="AS10">
            <v>0.81967213114754101</v>
          </cell>
          <cell r="AT10">
            <v>0.81632653061224525</v>
          </cell>
          <cell r="AU10">
            <v>0.81300813008130079</v>
          </cell>
          <cell r="AV10">
            <v>0.80971659919028305</v>
          </cell>
          <cell r="AW10">
            <v>0.80645161290322587</v>
          </cell>
          <cell r="AX10">
            <v>0.80321285140562271</v>
          </cell>
          <cell r="AY10">
            <v>0.8</v>
          </cell>
          <cell r="AZ10">
            <v>0.79681274900398369</v>
          </cell>
          <cell r="BA10">
            <v>0.79365079365079372</v>
          </cell>
          <cell r="BB10">
            <v>0.79051383399209507</v>
          </cell>
          <cell r="BC10">
            <v>0.78740157480314954</v>
          </cell>
          <cell r="BD10">
            <v>0.78431372549019573</v>
          </cell>
          <cell r="BE10">
            <v>0.78125</v>
          </cell>
          <cell r="BF10">
            <v>0.77821011673151741</v>
          </cell>
          <cell r="BG10">
            <v>0.77519379844961256</v>
          </cell>
          <cell r="BH10">
            <v>0.7722007722007721</v>
          </cell>
          <cell r="BI10">
            <v>0.76923076923076927</v>
          </cell>
          <cell r="BJ10">
            <v>0.76628352490421447</v>
          </cell>
          <cell r="BK10">
            <v>0.76335877862595425</v>
          </cell>
          <cell r="BL10">
            <v>0.76045627376425839</v>
          </cell>
          <cell r="BM10">
            <v>0.75757575757575768</v>
          </cell>
          <cell r="BN10">
            <v>0.75471698113207542</v>
          </cell>
          <cell r="BO10">
            <v>0.75187969924812037</v>
          </cell>
          <cell r="BP10">
            <v>0.74906367041198485</v>
          </cell>
          <cell r="BQ10">
            <v>0.74626865671641796</v>
          </cell>
          <cell r="BR10">
            <v>0.74349442379182151</v>
          </cell>
          <cell r="BS10">
            <v>0.74074074074074092</v>
          </cell>
          <cell r="BT10">
            <v>0.73800738007380073</v>
          </cell>
          <cell r="BU10">
            <v>0.73529411764705865</v>
          </cell>
          <cell r="BV10">
            <v>0.73260073260073266</v>
          </cell>
          <cell r="BW10">
            <v>0.72992700729927029</v>
          </cell>
          <cell r="BX10">
            <v>0.72727272727272729</v>
          </cell>
          <cell r="BY10">
            <v>0.72463768115942007</v>
          </cell>
          <cell r="BZ10">
            <v>0.72202166064981943</v>
          </cell>
          <cell r="CA10">
            <v>0.71942446043165487</v>
          </cell>
          <cell r="CB10">
            <v>0.71684587813620082</v>
          </cell>
          <cell r="CC10">
            <v>0.71428571428571419</v>
          </cell>
          <cell r="CD10">
            <v>0.71174377224199292</v>
          </cell>
          <cell r="CE10">
            <v>0.70921985815602828</v>
          </cell>
          <cell r="CF10">
            <v>0.70671378091872794</v>
          </cell>
          <cell r="CG10">
            <v>0.70422535211267601</v>
          </cell>
          <cell r="CH10">
            <v>0.70175438596491235</v>
          </cell>
          <cell r="CI10">
            <v>0.69930069930069916</v>
          </cell>
          <cell r="CJ10">
            <v>0.69686411149825789</v>
          </cell>
          <cell r="CK10">
            <v>0.69444444444444442</v>
          </cell>
          <cell r="CL10">
            <v>0.69204152249134954</v>
          </cell>
          <cell r="CM10">
            <v>0.68965517241379304</v>
          </cell>
          <cell r="CN10">
            <v>0.6872852233676976</v>
          </cell>
          <cell r="CO10">
            <v>0.68493150684931503</v>
          </cell>
          <cell r="CP10">
            <v>0.68259385665529015</v>
          </cell>
          <cell r="CQ10">
            <v>0.68027210884353739</v>
          </cell>
          <cell r="CR10">
            <v>0.67796610169491534</v>
          </cell>
          <cell r="CS10">
            <v>0.67567567567567577</v>
          </cell>
          <cell r="CT10">
            <v>0.67340067340067333</v>
          </cell>
          <cell r="CU10">
            <v>0.67114093959731547</v>
          </cell>
          <cell r="CV10">
            <v>0.66889632107023422</v>
          </cell>
          <cell r="CW10">
            <v>0.66666666666666663</v>
          </cell>
          <cell r="CX10">
            <v>0.66445182724252483</v>
          </cell>
          <cell r="CY10">
            <v>0.66225165562913912</v>
          </cell>
          <cell r="CZ10">
            <v>0.66006600660066017</v>
          </cell>
          <cell r="DA10">
            <v>0.65789473684210531</v>
          </cell>
          <cell r="DB10">
            <v>0.65573770491803263</v>
          </cell>
          <cell r="DC10">
            <v>0.65359477124183007</v>
          </cell>
          <cell r="DD10">
            <v>0.65146579804560267</v>
          </cell>
          <cell r="DE10">
            <v>0.64935064935064934</v>
          </cell>
          <cell r="DF10">
            <v>0.64724919093851119</v>
          </cell>
          <cell r="DG10">
            <v>0.64516129032258063</v>
          </cell>
          <cell r="DH10">
            <v>0.64308681672025736</v>
          </cell>
          <cell r="DI10">
            <v>0.64102564102564097</v>
          </cell>
          <cell r="DJ10">
            <v>0.63897763578274758</v>
          </cell>
          <cell r="DK10">
            <v>0.63694267515923564</v>
          </cell>
          <cell r="DL10">
            <v>0.63492063492063489</v>
          </cell>
          <cell r="DM10">
            <v>0.63291139240506333</v>
          </cell>
          <cell r="DN10">
            <v>0.63091482649842268</v>
          </cell>
          <cell r="DO10">
            <v>0.62893081761006286</v>
          </cell>
          <cell r="DP10">
            <v>0.62695924764890287</v>
          </cell>
          <cell r="DQ10">
            <v>0.62500000000000011</v>
          </cell>
          <cell r="DR10">
            <v>0.6230529595015577</v>
          </cell>
          <cell r="DS10">
            <v>0.6211180124223602</v>
          </cell>
          <cell r="DT10">
            <v>0.61919504643962842</v>
          </cell>
          <cell r="DU10">
            <v>0.61728395061728403</v>
          </cell>
          <cell r="DV10">
            <v>0.61538461538461542</v>
          </cell>
          <cell r="DW10">
            <v>0.61349693251533732</v>
          </cell>
          <cell r="DX10">
            <v>0.61162079510703371</v>
          </cell>
          <cell r="DY10">
            <v>0.60975609756097571</v>
          </cell>
          <cell r="DZ10">
            <v>0.60790273556231</v>
          </cell>
          <cell r="EA10">
            <v>0.60606060606060597</v>
          </cell>
          <cell r="EB10">
            <v>0.60422960725075525</v>
          </cell>
          <cell r="EC10">
            <v>0.60240963855421692</v>
          </cell>
          <cell r="ED10">
            <v>0.60060060060060061</v>
          </cell>
          <cell r="EE10">
            <v>0.59880239520958078</v>
          </cell>
          <cell r="EF10">
            <v>0.59701492537313428</v>
          </cell>
          <cell r="EG10">
            <v>0.59523809523809534</v>
          </cell>
          <cell r="EH10">
            <v>0.59347181008902083</v>
          </cell>
          <cell r="EI10">
            <v>0.59171597633136097</v>
          </cell>
          <cell r="EJ10">
            <v>0.58997050147492613</v>
          </cell>
          <cell r="EK10">
            <v>0.58823529411764708</v>
          </cell>
          <cell r="EL10">
            <v>0.58651026392961891</v>
          </cell>
          <cell r="EM10">
            <v>0.58479532163742687</v>
          </cell>
          <cell r="EN10">
            <v>0.58309037900874627</v>
          </cell>
          <cell r="EO10">
            <v>0.58139534883720934</v>
          </cell>
          <cell r="EP10">
            <v>0.57971014492753625</v>
          </cell>
          <cell r="EQ10">
            <v>0.5780346820809249</v>
          </cell>
          <cell r="ER10">
            <v>0.57636887608069165</v>
          </cell>
          <cell r="ES10">
            <v>0.57471264367816088</v>
          </cell>
          <cell r="ET10">
            <v>0.57306590257879664</v>
          </cell>
          <cell r="EU10">
            <v>0.5714285714285714</v>
          </cell>
          <cell r="EV10">
            <v>0.56980056980056981</v>
          </cell>
          <cell r="EW10">
            <v>0.56818181818181812</v>
          </cell>
          <cell r="EX10">
            <v>0.56657223796034006</v>
          </cell>
          <cell r="EY10">
            <v>0.56497175141242939</v>
          </cell>
          <cell r="EZ10">
            <v>0.56338028169014087</v>
          </cell>
          <cell r="FA10">
            <v>0.5617977528089888</v>
          </cell>
          <cell r="FB10">
            <v>0.56022408963585435</v>
          </cell>
          <cell r="FC10">
            <v>0.55865921787709494</v>
          </cell>
          <cell r="FD10">
            <v>0.55710306406685228</v>
          </cell>
          <cell r="FE10">
            <v>0.55555555555555547</v>
          </cell>
          <cell r="FF10">
            <v>0.554016620498615</v>
          </cell>
          <cell r="FG10">
            <v>0.55248618784530379</v>
          </cell>
          <cell r="FH10">
            <v>0.55096418732782371</v>
          </cell>
          <cell r="FI10">
            <v>0.5494505494505495</v>
          </cell>
          <cell r="FJ10">
            <v>0.54794520547945202</v>
          </cell>
          <cell r="FK10">
            <v>0.54644808743169404</v>
          </cell>
          <cell r="FL10">
            <v>0.54495912806539504</v>
          </cell>
          <cell r="FM10">
            <v>0.54347826086956519</v>
          </cell>
          <cell r="FN10">
            <v>0.5420054200542006</v>
          </cell>
          <cell r="FO10">
            <v>0.54054054054054057</v>
          </cell>
          <cell r="FP10">
            <v>0.53908355795148244</v>
          </cell>
          <cell r="FQ10">
            <v>0.5376344086021505</v>
          </cell>
          <cell r="FR10">
            <v>0.53619302949061665</v>
          </cell>
          <cell r="FS10">
            <v>0.53475935828877008</v>
          </cell>
          <cell r="FT10">
            <v>0.53333333333333333</v>
          </cell>
          <cell r="FU10">
            <v>0.53191489361702127</v>
          </cell>
          <cell r="FV10">
            <v>0.53050397877984079</v>
          </cell>
          <cell r="FW10">
            <v>0.52910052910052918</v>
          </cell>
          <cell r="FX10">
            <v>0.52770448548812665</v>
          </cell>
          <cell r="FY10">
            <v>0.52631578947368418</v>
          </cell>
          <cell r="FZ10">
            <v>0.52493438320209973</v>
          </cell>
          <cell r="GA10">
            <v>0.52356020942408377</v>
          </cell>
          <cell r="GB10">
            <v>0.5221932114882506</v>
          </cell>
          <cell r="GC10">
            <v>0.52083333333333326</v>
          </cell>
          <cell r="GD10">
            <v>0.51948051948051943</v>
          </cell>
          <cell r="GE10">
            <v>0.5181347150259068</v>
          </cell>
          <cell r="GF10">
            <v>0.51679586563307489</v>
          </cell>
          <cell r="GG10">
            <v>0.51546391752577325</v>
          </cell>
          <cell r="GH10">
            <v>0.51413881748071977</v>
          </cell>
          <cell r="GI10">
            <v>0.51282051282051289</v>
          </cell>
          <cell r="GJ10">
            <v>0.51150895140664965</v>
          </cell>
          <cell r="GK10">
            <v>0.51020408163265307</v>
          </cell>
          <cell r="GL10">
            <v>0.5089058524173028</v>
          </cell>
          <cell r="GM10">
            <v>0.50761421319796962</v>
          </cell>
          <cell r="GN10">
            <v>0.50632911392405067</v>
          </cell>
          <cell r="GO10">
            <v>0.50505050505050508</v>
          </cell>
          <cell r="GP10">
            <v>0.50377833753148615</v>
          </cell>
          <cell r="GQ10">
            <v>0.50251256281407031</v>
          </cell>
          <cell r="GR10">
            <v>0.50125313283208028</v>
          </cell>
        </row>
        <row r="11">
          <cell r="B11">
            <v>2</v>
          </cell>
          <cell r="C11">
            <v>1.9703950593079116</v>
          </cell>
          <cell r="D11">
            <v>1.9558834235239704</v>
          </cell>
          <cell r="E11">
            <v>1.9415609381007302</v>
          </cell>
          <cell r="F11">
            <v>1.9274241522903004</v>
          </cell>
          <cell r="G11">
            <v>1.9134696955415202</v>
          </cell>
          <cell r="H11">
            <v>1.8996942752456265</v>
          </cell>
          <cell r="I11">
            <v>1.8860946745562155</v>
          </cell>
          <cell r="J11">
            <v>1.8726677502804387</v>
          </cell>
          <cell r="K11">
            <v>1.8594104308390027</v>
          </cell>
          <cell r="L11">
            <v>1.8463197142921308</v>
          </cell>
          <cell r="M11">
            <v>1.8333926664293365</v>
          </cell>
          <cell r="N11">
            <v>1.820626418920406</v>
          </cell>
          <cell r="O11">
            <v>1.8080181675255482</v>
          </cell>
          <cell r="P11">
            <v>1.795565170362357</v>
          </cell>
          <cell r="Q11">
            <v>1.7832647462277103</v>
          </cell>
          <cell r="R11">
            <v>1.771114272972456</v>
          </cell>
          <cell r="S11">
            <v>1.7591111859271118</v>
          </cell>
          <cell r="T11">
            <v>1.7472529763766393</v>
          </cell>
          <cell r="U11">
            <v>1.7355371900826457</v>
          </cell>
          <cell r="V11">
            <v>1.7239614258512319</v>
          </cell>
          <cell r="W11">
            <v>1.7125233341449571</v>
          </cell>
          <cell r="X11">
            <v>1.7012206157372964</v>
          </cell>
          <cell r="Y11">
            <v>1.6900510204081642</v>
          </cell>
          <cell r="Z11">
            <v>1.6790123456790123</v>
          </cell>
          <cell r="AA11">
            <v>1.6681024355861838</v>
          </cell>
          <cell r="AB11">
            <v>1.6573191794911599</v>
          </cell>
          <cell r="AC11">
            <v>1.6466605109264401</v>
          </cell>
          <cell r="AD11">
            <v>1.6361244064758498</v>
          </cell>
          <cell r="AE11">
            <v>1.6257088846880898</v>
          </cell>
          <cell r="AF11">
            <v>1.6154120050223948</v>
          </cell>
          <cell r="AG11">
            <v>1.6052318668252077</v>
          </cell>
          <cell r="AH11">
            <v>1.5951666083368643</v>
          </cell>
          <cell r="AI11">
            <v>1.5852144057272255</v>
          </cell>
          <cell r="AJ11">
            <v>1.5753734721593489</v>
          </cell>
          <cell r="AK11">
            <v>1.5656420568802065</v>
          </cell>
          <cell r="AL11">
            <v>1.5560184443376242</v>
          </cell>
          <cell r="AM11">
            <v>1.5465009533225051</v>
          </cell>
          <cell r="AN11">
            <v>1.5370879361355718</v>
          </cell>
          <cell r="AO11">
            <v>1.5277777777777777</v>
          </cell>
          <cell r="AP11">
            <v>1.5185688951636511</v>
          </cell>
          <cell r="AQ11">
            <v>1.5094597363568061</v>
          </cell>
          <cell r="AR11">
            <v>1.5004487798269237</v>
          </cell>
          <cell r="AS11">
            <v>1.4915345337274923</v>
          </cell>
          <cell r="AT11">
            <v>1.4827155351936698</v>
          </cell>
          <cell r="AU11">
            <v>1.4739903496595941</v>
          </cell>
          <cell r="AV11">
            <v>1.4653575701945607</v>
          </cell>
          <cell r="AW11">
            <v>1.4568158168574403</v>
          </cell>
          <cell r="AX11">
            <v>1.4483637360687733</v>
          </cell>
          <cell r="AY11">
            <v>1.44</v>
          </cell>
          <cell r="AZ11">
            <v>1.4317233059792698</v>
          </cell>
          <cell r="BA11">
            <v>1.4235323759133285</v>
          </cell>
          <cell r="BB11">
            <v>1.4154259557249764</v>
          </cell>
          <cell r="BC11">
            <v>1.4074028148056297</v>
          </cell>
          <cell r="BD11">
            <v>1.3994617454825065</v>
          </cell>
          <cell r="BE11">
            <v>1.3916015625</v>
          </cell>
          <cell r="BF11">
            <v>1.3838211025147993</v>
          </cell>
          <cell r="BG11">
            <v>1.3761192236043509</v>
          </cell>
          <cell r="BH11">
            <v>1.368494804788241</v>
          </cell>
          <cell r="BI11">
            <v>1.3609467455621305</v>
          </cell>
          <cell r="BJ11">
            <v>1.3534739654438424</v>
          </cell>
          <cell r="BK11">
            <v>1.3460754035312628</v>
          </cell>
          <cell r="BL11">
            <v>1.3387500180716794</v>
          </cell>
          <cell r="BM11">
            <v>1.3314967860422406</v>
          </cell>
          <cell r="BN11">
            <v>1.324314702741189</v>
          </cell>
          <cell r="BO11">
            <v>1.3172027813895641</v>
          </cell>
          <cell r="BP11">
            <v>1.3101600527430599</v>
          </cell>
          <cell r="BQ11">
            <v>1.3031855647137449</v>
          </cell>
          <cell r="BR11">
            <v>1.2962783820013544</v>
          </cell>
          <cell r="BS11">
            <v>1.2894375857338822</v>
          </cell>
          <cell r="BT11">
            <v>1.2826622731171964</v>
          </cell>
          <cell r="BU11">
            <v>1.2759515570934254</v>
          </cell>
          <cell r="BV11">
            <v>1.2693045660078626</v>
          </cell>
          <cell r="BW11">
            <v>1.2627204432841388</v>
          </cell>
          <cell r="BX11">
            <v>1.2561983471074381</v>
          </cell>
          <cell r="BY11">
            <v>1.2497374501155216</v>
          </cell>
          <cell r="BZ11">
            <v>1.2433369390973426</v>
          </cell>
          <cell r="CA11">
            <v>1.2369960146990324</v>
          </cell>
          <cell r="CB11">
            <v>1.2307138911370614</v>
          </cell>
          <cell r="CC11">
            <v>1.2244897959183672</v>
          </cell>
          <cell r="CD11">
            <v>1.2183229695672548</v>
          </cell>
          <cell r="CE11">
            <v>1.2122126653588852</v>
          </cell>
          <cell r="CF11">
            <v>1.2061581490591717</v>
          </cell>
          <cell r="CG11">
            <v>1.2001586986708985</v>
          </cell>
          <cell r="CH11">
            <v>1.1942136041859035</v>
          </cell>
          <cell r="CI11">
            <v>1.1883221673431463</v>
          </cell>
          <cell r="CJ11">
            <v>1.1824837013925142</v>
          </cell>
          <cell r="CK11">
            <v>1.1766975308641974</v>
          </cell>
          <cell r="CL11">
            <v>1.1709629913434945</v>
          </cell>
          <cell r="CM11">
            <v>1.1652794292508919</v>
          </cell>
          <cell r="CN11">
            <v>1.1596462016272837</v>
          </cell>
          <cell r="CO11">
            <v>1.1540626759241881</v>
          </cell>
          <cell r="CP11">
            <v>1.1485282297988328</v>
          </cell>
          <cell r="CQ11">
            <v>1.1430422509139708</v>
          </cell>
          <cell r="CR11">
            <v>1.1376041367423155</v>
          </cell>
          <cell r="CS11">
            <v>1.1322132943754566</v>
          </cell>
          <cell r="CT11">
            <v>1.1268691403371538</v>
          </cell>
          <cell r="CU11">
            <v>1.1215711004008828</v>
          </cell>
          <cell r="CV11">
            <v>1.1163186094115281</v>
          </cell>
          <cell r="CW11">
            <v>1.1111111111111112</v>
          </cell>
          <cell r="CX11">
            <v>1.1059480579684551</v>
          </cell>
          <cell r="CY11">
            <v>1.1008289110126748</v>
          </cell>
          <cell r="CZ11">
            <v>1.0957531396704028</v>
          </cell>
          <cell r="DA11">
            <v>1.0907202216066483</v>
          </cell>
          <cell r="DB11">
            <v>1.0857296425692016</v>
          </cell>
          <cell r="DC11">
            <v>1.0807808962364902</v>
          </cell>
          <cell r="DD11">
            <v>1.0758734840687965</v>
          </cell>
          <cell r="DE11">
            <v>1.0710069151627593</v>
          </cell>
          <cell r="DF11">
            <v>1.0661807061090687</v>
          </cell>
          <cell r="DG11">
            <v>1.061394380853278</v>
          </cell>
          <cell r="DH11">
            <v>1.0566474705596509</v>
          </cell>
          <cell r="DI11">
            <v>1.051939513477975</v>
          </cell>
          <cell r="DJ11">
            <v>1.0472700548132572</v>
          </cell>
          <cell r="DK11">
            <v>1.0426386465982393</v>
          </cell>
          <cell r="DL11">
            <v>1.038044847568657</v>
          </cell>
          <cell r="DM11">
            <v>1.0334882230411795</v>
          </cell>
          <cell r="DN11">
            <v>1.0289683447939577</v>
          </cell>
          <cell r="DO11">
            <v>1.024484790949725</v>
          </cell>
          <cell r="DP11">
            <v>1.0200371458613811</v>
          </cell>
          <cell r="DQ11">
            <v>1.0156250000000002</v>
          </cell>
          <cell r="DR11">
            <v>1.0112479498452074</v>
          </cell>
          <cell r="DS11">
            <v>1.0069055977778634</v>
          </cell>
          <cell r="DT11">
            <v>1.0025975519750021</v>
          </cell>
          <cell r="DU11">
            <v>0.99832342630696547</v>
          </cell>
          <cell r="DV11">
            <v>0.99408284023668636</v>
          </cell>
          <cell r="DW11">
            <v>0.98987541872106588</v>
          </cell>
          <cell r="DX11">
            <v>0.98570079211439365</v>
          </cell>
          <cell r="DY11">
            <v>0.98155859607376572</v>
          </cell>
          <cell r="DZ11">
            <v>0.97744847146644975</v>
          </cell>
          <cell r="EA11">
            <v>0.97337006427915518</v>
          </cell>
          <cell r="EB11">
            <v>0.96932302552915728</v>
          </cell>
          <cell r="EC11">
            <v>0.96530701117723905</v>
          </cell>
          <cell r="ED11">
            <v>0.96132168204240276</v>
          </cell>
          <cell r="EE11">
            <v>0.9573667037183119</v>
          </cell>
          <cell r="EF11">
            <v>0.95344174649142344</v>
          </cell>
          <cell r="EG11">
            <v>0.94954648526077101</v>
          </cell>
          <cell r="EH11">
            <v>0.94568059945935956</v>
          </cell>
          <cell r="EI11">
            <v>0.94184377297713662</v>
          </cell>
          <cell r="EJ11">
            <v>0.93803569408550214</v>
          </cell>
          <cell r="EK11">
            <v>0.93425605536332179</v>
          </cell>
          <cell r="EL11">
            <v>0.93050455362440987</v>
          </cell>
          <cell r="EM11">
            <v>0.92678088984644846</v>
          </cell>
          <cell r="EN11">
            <v>0.92308476910130977</v>
          </cell>
          <cell r="EO11">
            <v>0.9194159004867497</v>
          </cell>
          <cell r="EP11">
            <v>0.9157739970594414</v>
          </cell>
          <cell r="EQ11">
            <v>0.9121587757693207</v>
          </cell>
          <cell r="ER11">
            <v>0.90856995739521129</v>
          </cell>
          <cell r="ES11">
            <v>0.90500726648170171</v>
          </cell>
          <cell r="ET11">
            <v>0.90147043127724724</v>
          </cell>
          <cell r="EU11">
            <v>0.89795918367346939</v>
          </cell>
          <cell r="EV11">
            <v>0.89447325914562381</v>
          </cell>
          <cell r="EW11">
            <v>0.89101239669421495</v>
          </cell>
          <cell r="EX11">
            <v>0.88757633878772801</v>
          </cell>
          <cell r="EY11">
            <v>0.88416483130645729</v>
          </cell>
          <cell r="EZ11">
            <v>0.88077762348740329</v>
          </cell>
          <cell r="FA11">
            <v>0.87741446787021848</v>
          </cell>
          <cell r="FB11">
            <v>0.87407512024417611</v>
          </cell>
          <cell r="FC11">
            <v>0.87075933959614238</v>
          </cell>
          <cell r="FD11">
            <v>0.86746688805952776</v>
          </cell>
          <cell r="FE11">
            <v>0.86419753086419748</v>
          </cell>
          <cell r="FF11">
            <v>0.86095103628732128</v>
          </cell>
          <cell r="FG11">
            <v>0.85772717560514011</v>
          </cell>
          <cell r="FH11">
            <v>0.8545257230456329</v>
          </cell>
          <cell r="FI11">
            <v>0.85134645574206014</v>
          </cell>
          <cell r="FJ11">
            <v>0.84818915368737102</v>
          </cell>
          <cell r="FK11">
            <v>0.84505359968945037</v>
          </cell>
          <cell r="FL11">
            <v>0.84193957932719077</v>
          </cell>
          <cell r="FM11">
            <v>0.83884688090737236</v>
          </cell>
          <cell r="FN11">
            <v>0.83577529542233098</v>
          </cell>
          <cell r="FO11">
            <v>0.83272461650840024</v>
          </cell>
          <cell r="FP11">
            <v>0.82969464040511187</v>
          </cell>
          <cell r="FQ11">
            <v>0.82668516591513475</v>
          </cell>
          <cell r="FR11">
            <v>0.8236959943649419</v>
          </cell>
          <cell r="FS11">
            <v>0.82072692956618731</v>
          </cell>
          <cell r="FT11">
            <v>0.81777777777777783</v>
          </cell>
          <cell r="FU11">
            <v>0.81484834766862835</v>
          </cell>
          <cell r="FV11">
            <v>0.81193845028108269</v>
          </cell>
          <cell r="FW11">
            <v>0.80904789899498897</v>
          </cell>
          <cell r="FX11">
            <v>0.80617650949241515</v>
          </cell>
          <cell r="FY11">
            <v>0.80332409972299157</v>
          </cell>
          <cell r="FZ11">
            <v>0.80049048986986859</v>
          </cell>
          <cell r="GA11">
            <v>0.79767550231627427</v>
          </cell>
          <cell r="GB11">
            <v>0.79487896161266358</v>
          </cell>
          <cell r="GC11">
            <v>0.79210069444444442</v>
          </cell>
          <cell r="GD11">
            <v>0.78934052960026979</v>
          </cell>
          <cell r="GE11">
            <v>0.78659829794088432</v>
          </cell>
          <cell r="GF11">
            <v>0.78387383236851416</v>
          </cell>
          <cell r="GG11">
            <v>0.78116696779679029</v>
          </cell>
          <cell r="GH11">
            <v>0.77847754112119272</v>
          </cell>
          <cell r="GI11">
            <v>0.77580539119000658</v>
          </cell>
          <cell r="GJ11">
            <v>0.77315035877577998</v>
          </cell>
          <cell r="GK11">
            <v>0.770512286547272</v>
          </cell>
          <cell r="GL11">
            <v>0.76789101904188439</v>
          </cell>
          <cell r="GM11">
            <v>0.76528640263856329</v>
          </cell>
          <cell r="GN11">
            <v>0.76269828553116492</v>
          </cell>
          <cell r="GO11">
            <v>0.76012651770227524</v>
          </cell>
          <cell r="GP11">
            <v>0.75757095089747406</v>
          </cell>
          <cell r="GQ11">
            <v>0.75503143860003541</v>
          </cell>
          <cell r="GR11">
            <v>0.7525078360060552</v>
          </cell>
        </row>
        <row r="12">
          <cell r="B12">
            <v>3</v>
          </cell>
          <cell r="C12">
            <v>2.9409852072355469</v>
          </cell>
          <cell r="D12">
            <v>2.9122004172649887</v>
          </cell>
          <cell r="E12">
            <v>2.8838832726477719</v>
          </cell>
          <cell r="F12">
            <v>2.8560235632100479</v>
          </cell>
          <cell r="G12">
            <v>2.8286113548946807</v>
          </cell>
          <cell r="H12">
            <v>2.8016369809136461</v>
          </cell>
          <cell r="I12">
            <v>2.7750910332271297</v>
          </cell>
          <cell r="J12">
            <v>2.7489643543353481</v>
          </cell>
          <cell r="K12">
            <v>2.7232480293704802</v>
          </cell>
          <cell r="L12">
            <v>2.6979333784759518</v>
          </cell>
          <cell r="M12">
            <v>2.6730119494616398</v>
          </cell>
          <cell r="N12">
            <v>2.6484755107233848</v>
          </cell>
          <cell r="O12">
            <v>2.6243160444164007</v>
          </cell>
          <cell r="P12">
            <v>2.6005257398719599</v>
          </cell>
          <cell r="Q12">
            <v>2.5770969872478804</v>
          </cell>
          <cell r="R12">
            <v>2.5540223714031858</v>
          </cell>
          <cell r="S12">
            <v>2.5312946659881761</v>
          </cell>
          <cell r="T12">
            <v>2.5089068277412228</v>
          </cell>
          <cell r="U12">
            <v>2.4868519909842246</v>
          </cell>
          <cell r="V12">
            <v>2.465123462308807</v>
          </cell>
          <cell r="W12">
            <v>2.4437147154459073</v>
          </cell>
          <cell r="X12">
            <v>2.4226193863114767</v>
          </cell>
          <cell r="Y12">
            <v>2.4018312682215761</v>
          </cell>
          <cell r="Z12">
            <v>2.3813443072702332</v>
          </cell>
          <cell r="AA12">
            <v>2.3611525978638785</v>
          </cell>
          <cell r="AB12">
            <v>2.3412503784063081</v>
          </cell>
          <cell r="AC12">
            <v>2.3216320271284565</v>
          </cell>
          <cell r="AD12">
            <v>2.3022920580575108</v>
          </cell>
          <cell r="AE12">
            <v>2.2832251171200775</v>
          </cell>
          <cell r="AF12">
            <v>2.2644259783743679</v>
          </cell>
          <cell r="AG12">
            <v>2.2458895403665582</v>
          </cell>
          <cell r="AH12">
            <v>2.2276108226067506</v>
          </cell>
          <cell r="AI12">
            <v>2.2095849621600219</v>
          </cell>
          <cell r="AJ12">
            <v>2.1918072103483826</v>
          </cell>
          <cell r="AK12">
            <v>2.1742729295594971</v>
          </cell>
          <cell r="AL12">
            <v>2.1569775901583328</v>
          </cell>
          <cell r="AM12">
            <v>2.1399167674979034</v>
          </cell>
          <cell r="AN12">
            <v>2.1230861390255833</v>
          </cell>
          <cell r="AO12">
            <v>2.1064814814814814</v>
          </cell>
          <cell r="AP12">
            <v>2.0900986681856026</v>
          </cell>
          <cell r="AQ12">
            <v>2.0739336664105839</v>
          </cell>
          <cell r="AR12">
            <v>2.0579825348369747</v>
          </cell>
          <cell r="AS12">
            <v>2.0422414210881086</v>
          </cell>
          <cell r="AT12">
            <v>2.0267065593417715</v>
          </cell>
          <cell r="AU12">
            <v>2.0113742680159299</v>
          </cell>
          <cell r="AV12">
            <v>1.9962409475259599</v>
          </cell>
          <cell r="AW12">
            <v>1.9813030781108389</v>
          </cell>
          <cell r="AX12">
            <v>1.9665572177259227</v>
          </cell>
          <cell r="AY12">
            <v>1.952</v>
          </cell>
          <cell r="AZ12">
            <v>1.9376281322543978</v>
          </cell>
          <cell r="BA12">
            <v>1.9234383935820065</v>
          </cell>
          <cell r="BB12">
            <v>1.9094276329841711</v>
          </cell>
          <cell r="BC12">
            <v>1.8955927675634874</v>
          </cell>
          <cell r="BD12">
            <v>1.8819307807705929</v>
          </cell>
          <cell r="BE12">
            <v>1.8684387207031252</v>
          </cell>
          <cell r="BF12">
            <v>1.8551136984550969</v>
          </cell>
          <cell r="BG12">
            <v>1.841952886515001</v>
          </cell>
          <cell r="BH12">
            <v>1.8289535172109967</v>
          </cell>
          <cell r="BI12">
            <v>1.8161128812016389</v>
          </cell>
          <cell r="BJ12">
            <v>1.8034283260106072</v>
          </cell>
          <cell r="BK12">
            <v>1.7908972546040178</v>
          </cell>
          <cell r="BL12">
            <v>1.7785171240088815</v>
          </cell>
          <cell r="BM12">
            <v>1.7662854439713946</v>
          </cell>
          <cell r="BN12">
            <v>1.7541997756537273</v>
          </cell>
          <cell r="BO12">
            <v>1.7422577303680933</v>
          </cell>
          <cell r="BP12">
            <v>1.7304569683468611</v>
          </cell>
          <cell r="BQ12">
            <v>1.7187951975475708</v>
          </cell>
          <cell r="BR12">
            <v>1.7072701724917132</v>
          </cell>
          <cell r="BS12">
            <v>1.6958796931362092</v>
          </cell>
          <cell r="BT12">
            <v>1.6846216037765287</v>
          </cell>
          <cell r="BU12">
            <v>1.67349379198046</v>
          </cell>
          <cell r="BV12">
            <v>1.6624941875515478</v>
          </cell>
          <cell r="BW12">
            <v>1.6516207615212695</v>
          </cell>
          <cell r="BX12">
            <v>1.6408715251690458</v>
          </cell>
          <cell r="BY12">
            <v>1.6302445290692187</v>
          </cell>
          <cell r="BZ12">
            <v>1.6197378621641463</v>
          </cell>
          <cell r="CA12">
            <v>1.6093496508626133</v>
          </cell>
          <cell r="CB12">
            <v>1.5990780581627679</v>
          </cell>
          <cell r="CC12">
            <v>1.5889212827988337</v>
          </cell>
          <cell r="CD12">
            <v>1.5788775584108574</v>
          </cell>
          <cell r="CE12">
            <v>1.5689451527367979</v>
          </cell>
          <cell r="CF12">
            <v>1.5591223668262699</v>
          </cell>
          <cell r="CG12">
            <v>1.5494075342752807</v>
          </cell>
          <cell r="CH12">
            <v>1.5397990204813359</v>
          </cell>
          <cell r="CI12">
            <v>1.5302952219182842</v>
          </cell>
          <cell r="CJ12">
            <v>1.5208945654303236</v>
          </cell>
          <cell r="CK12">
            <v>1.5115955075445817</v>
          </cell>
          <cell r="CL12">
            <v>1.5023965338017264</v>
          </cell>
          <cell r="CM12">
            <v>1.4932961581040634</v>
          </cell>
          <cell r="CN12">
            <v>1.4842929220806074</v>
          </cell>
          <cell r="CO12">
            <v>1.4753853944686222</v>
          </cell>
          <cell r="CP12">
            <v>1.4665721705111487</v>
          </cell>
          <cell r="CQ12">
            <v>1.4578518713700483</v>
          </cell>
          <cell r="CR12">
            <v>1.4492231435541123</v>
          </cell>
          <cell r="CS12">
            <v>1.4406846583617949</v>
          </cell>
          <cell r="CT12">
            <v>1.4322351113381506</v>
          </cell>
          <cell r="CU12">
            <v>1.423873221745559</v>
          </cell>
          <cell r="CV12">
            <v>1.4155977320478448</v>
          </cell>
          <cell r="CW12">
            <v>1.4074074074074074</v>
          </cell>
          <cell r="CX12">
            <v>1.3993010351949866</v>
          </cell>
          <cell r="CY12">
            <v>1.3912774245117052</v>
          </cell>
          <cell r="CZ12">
            <v>1.3833354057230383</v>
          </cell>
          <cell r="DA12">
            <v>1.3754738300043738</v>
          </cell>
          <cell r="DB12">
            <v>1.3676915688978371</v>
          </cell>
          <cell r="DC12">
            <v>1.3599875138800588</v>
          </cell>
          <cell r="DD12">
            <v>1.3523605759405841</v>
          </cell>
          <cell r="DE12">
            <v>1.3448096851706228</v>
          </cell>
          <cell r="DF12">
            <v>1.3373337903618567</v>
          </cell>
          <cell r="DG12">
            <v>1.3299318586150179</v>
          </cell>
          <cell r="DH12">
            <v>1.322602874957975</v>
          </cell>
          <cell r="DI12">
            <v>1.3153458419730608</v>
          </cell>
          <cell r="DJ12">
            <v>1.3081597794333912</v>
          </cell>
          <cell r="DK12">
            <v>1.3010437239479231</v>
          </cell>
          <cell r="DL12">
            <v>1.2939967286150202</v>
          </cell>
          <cell r="DM12">
            <v>1.2870178626842907</v>
          </cell>
          <cell r="DN12">
            <v>1.2801062112264718</v>
          </cell>
          <cell r="DO12">
            <v>1.2732608748111476</v>
          </cell>
          <cell r="DP12">
            <v>1.2664809691920884</v>
          </cell>
          <cell r="DQ12">
            <v>1.259765625</v>
          </cell>
          <cell r="DR12">
            <v>1.2531139874424968</v>
          </cell>
          <cell r="DS12">
            <v>1.2465252160110951</v>
          </cell>
          <cell r="DT12">
            <v>1.2399984841950478</v>
          </cell>
          <cell r="DU12">
            <v>1.2335329792018306</v>
          </cell>
          <cell r="DV12">
            <v>1.2271279016841148</v>
          </cell>
          <cell r="DW12">
            <v>1.2207824654730466</v>
          </cell>
          <cell r="DX12">
            <v>1.214495897317672</v>
          </cell>
          <cell r="DY12">
            <v>1.208267436630345</v>
          </cell>
          <cell r="DZ12">
            <v>1.2020963352379634</v>
          </cell>
          <cell r="EA12">
            <v>1.1959818571388818</v>
          </cell>
          <cell r="EB12">
            <v>1.1899232782653517</v>
          </cell>
          <cell r="EC12">
            <v>1.1839198862513489</v>
          </cell>
          <cell r="ED12">
            <v>1.1779709802056473</v>
          </cell>
          <cell r="EE12">
            <v>1.1720758704900069</v>
          </cell>
          <cell r="EF12">
            <v>1.1662338785023423</v>
          </cell>
          <cell r="EG12">
            <v>1.1604443364647445</v>
          </cell>
          <cell r="EH12">
            <v>1.154706587216237</v>
          </cell>
          <cell r="EI12">
            <v>1.14901998401014</v>
          </cell>
          <cell r="EJ12">
            <v>1.1433838903159304</v>
          </cell>
          <cell r="EK12">
            <v>1.1377976796254834</v>
          </cell>
          <cell r="EL12">
            <v>1.1322607352635836</v>
          </cell>
          <cell r="EM12">
            <v>1.1267724502026015</v>
          </cell>
          <cell r="EN12">
            <v>1.1213322268812302</v>
          </cell>
          <cell r="EO12">
            <v>1.11593947702718</v>
          </cell>
          <cell r="EP12">
            <v>1.1105936214837342</v>
          </cell>
          <cell r="EQ12">
            <v>1.1052940900400698</v>
          </cell>
          <cell r="ER12">
            <v>1.1000403212652514</v>
          </cell>
          <cell r="ES12">
            <v>1.0948317623458055</v>
          </cell>
          <cell r="ET12">
            <v>1.0896678689267894</v>
          </cell>
          <cell r="EU12">
            <v>1.0845481049562682</v>
          </cell>
          <cell r="EV12">
            <v>1.079471942533119</v>
          </cell>
          <cell r="EW12">
            <v>1.0744388617580767</v>
          </cell>
          <cell r="EX12">
            <v>1.069448350587948</v>
          </cell>
          <cell r="EY12">
            <v>1.0644999046929136</v>
          </cell>
          <cell r="EZ12">
            <v>1.0595930273168468</v>
          </cell>
          <cell r="FA12">
            <v>1.054727229140572</v>
          </cell>
          <cell r="FB12">
            <v>1.0499020281479978</v>
          </cell>
          <cell r="FC12">
            <v>1.0451169494950516</v>
          </cell>
          <cell r="FD12">
            <v>1.0403715253813526</v>
          </cell>
          <cell r="FE12">
            <v>1.0356652949245542</v>
          </cell>
          <cell r="FF12">
            <v>1.0309978040372971</v>
          </cell>
          <cell r="FG12">
            <v>1.0263686053067071</v>
          </cell>
          <cell r="FH12">
            <v>1.0217772578763817</v>
          </cell>
          <cell r="FI12">
            <v>1.0172233273308022</v>
          </cell>
          <cell r="FJ12">
            <v>1.0127063855821212</v>
          </cell>
          <cell r="FK12">
            <v>1.0082260107592624</v>
          </cell>
          <cell r="FL12">
            <v>1.0037817870992867</v>
          </cell>
          <cell r="FM12">
            <v>0.99937330484096332</v>
          </cell>
          <cell r="FN12">
            <v>0.99500016012050463</v>
          </cell>
          <cell r="FO12">
            <v>0.99066195486940567</v>
          </cell>
          <cell r="FP12">
            <v>0.98635829671434594</v>
          </cell>
          <cell r="FQ12">
            <v>0.98208879887910472</v>
          </cell>
          <cell r="FR12">
            <v>0.97785308008844063</v>
          </cell>
          <cell r="FS12">
            <v>0.97365076447389687</v>
          </cell>
          <cell r="FT12">
            <v>0.9694814814814815</v>
          </cell>
          <cell r="FU12">
            <v>0.96534486578118528</v>
          </cell>
          <cell r="FV12">
            <v>0.96124055717829315</v>
          </cell>
          <cell r="FW12">
            <v>0.95716820052644913</v>
          </cell>
          <cell r="FX12">
            <v>0.95312744564243546</v>
          </cell>
          <cell r="FY12">
            <v>0.94911794722262721</v>
          </cell>
          <cell r="FZ12">
            <v>0.94513936476108584</v>
          </cell>
          <cell r="GA12">
            <v>0.9411913624692535</v>
          </cell>
          <cell r="GB12">
            <v>0.93727360919721325</v>
          </cell>
          <cell r="GC12">
            <v>0.93338577835648151</v>
          </cell>
          <cell r="GD12">
            <v>0.92952754784429592</v>
          </cell>
          <cell r="GE12">
            <v>0.9256985999693701</v>
          </cell>
          <cell r="GF12">
            <v>0.92189862137907697</v>
          </cell>
          <cell r="GG12">
            <v>0.91812730298803624</v>
          </cell>
          <cell r="GH12">
            <v>0.91438433990806822</v>
          </cell>
          <cell r="GI12">
            <v>0.91066943137949052</v>
          </cell>
          <cell r="GJ12">
            <v>0.90698228070372378</v>
          </cell>
          <cell r="GK12">
            <v>0.90332259517717961</v>
          </cell>
          <cell r="GL12">
            <v>0.89969008602640421</v>
          </cell>
          <cell r="GM12">
            <v>0.89608446834444844</v>
          </cell>
          <cell r="GN12">
            <v>0.89250546102843797</v>
          </cell>
          <cell r="GO12">
            <v>0.8889527867183209</v>
          </cell>
          <cell r="GP12">
            <v>0.88542617173676286</v>
          </cell>
          <cell r="GQ12">
            <v>0.88192534603016859</v>
          </cell>
          <cell r="GR12">
            <v>0.87845004311080466</v>
          </cell>
        </row>
        <row r="13">
          <cell r="B13">
            <v>4</v>
          </cell>
          <cell r="C13">
            <v>3.9019655517183742</v>
          </cell>
          <cell r="D13">
            <v>3.8543846475517025</v>
          </cell>
          <cell r="E13">
            <v>3.8077286986742878</v>
          </cell>
          <cell r="F13">
            <v>3.7619742080097991</v>
          </cell>
          <cell r="G13">
            <v>3.7170984028103682</v>
          </cell>
          <cell r="H13">
            <v>3.6730792086122173</v>
          </cell>
          <cell r="I13">
            <v>3.6298952242568578</v>
          </cell>
          <cell r="J13">
            <v>3.5875256979285584</v>
          </cell>
          <cell r="K13">
            <v>3.5459505041623602</v>
          </cell>
          <cell r="L13">
            <v>3.5051501217781533</v>
          </cell>
          <cell r="M13">
            <v>3.4651056126996602</v>
          </cell>
          <cell r="N13">
            <v>3.4257986016182009</v>
          </cell>
          <cell r="O13">
            <v>3.387211256463925</v>
          </cell>
          <cell r="P13">
            <v>3.3493262696483348</v>
          </cell>
          <cell r="Q13">
            <v>3.3121268400443342</v>
          </cell>
          <cell r="R13">
            <v>3.2755966556711376</v>
          </cell>
          <cell r="S13">
            <v>3.2397198770533731</v>
          </cell>
          <cell r="T13">
            <v>3.2044811212248612</v>
          </cell>
          <cell r="U13">
            <v>3.169865446349295</v>
          </cell>
          <cell r="V13">
            <v>3.1358583369310478</v>
          </cell>
          <cell r="W13">
            <v>3.1024456895909078</v>
          </cell>
          <cell r="X13">
            <v>3.0696137993824903</v>
          </cell>
          <cell r="Y13">
            <v>3.037349346626407</v>
          </cell>
          <cell r="Z13">
            <v>3.0056393842402072</v>
          </cell>
          <cell r="AA13">
            <v>2.9744713255432553</v>
          </cell>
          <cell r="AB13">
            <v>2.9438329325165711</v>
          </cell>
          <cell r="AC13">
            <v>2.9137123044986466</v>
          </cell>
          <cell r="AD13">
            <v>2.8840978672991362</v>
          </cell>
          <cell r="AE13">
            <v>2.8549783627131111</v>
          </cell>
          <cell r="AF13">
            <v>2.8263428384193663</v>
          </cell>
          <cell r="AG13">
            <v>2.7981806382470329</v>
          </cell>
          <cell r="AH13">
            <v>2.7704813927954941</v>
          </cell>
          <cell r="AI13">
            <v>2.7432350103931804</v>
          </cell>
          <cell r="AJ13">
            <v>2.7164316683816025</v>
          </cell>
          <cell r="AK13">
            <v>2.690061804711438</v>
          </cell>
          <cell r="AL13">
            <v>2.6641161098382558</v>
          </cell>
          <cell r="AM13">
            <v>2.638585518905801</v>
          </cell>
          <cell r="AN13">
            <v>2.613461204205509</v>
          </cell>
          <cell r="AO13">
            <v>2.5887345679012346</v>
          </cell>
          <cell r="AP13">
            <v>2.5643972350087991</v>
          </cell>
          <cell r="AQ13">
            <v>2.5404410466203169</v>
          </cell>
          <cell r="AR13">
            <v>2.516858053363765</v>
          </cell>
          <cell r="AS13">
            <v>2.4936405090886136</v>
          </cell>
          <cell r="AT13">
            <v>2.470780864768793</v>
          </cell>
          <cell r="AU13">
            <v>2.4482717626145774</v>
          </cell>
          <cell r="AV13">
            <v>2.4261060303853923</v>
          </cell>
          <cell r="AW13">
            <v>2.4042766758958378</v>
          </cell>
          <cell r="AX13">
            <v>2.3827768817075685</v>
          </cell>
          <cell r="AY13">
            <v>2.3616000000000001</v>
          </cell>
          <cell r="AZ13">
            <v>2.3407395476130661</v>
          </cell>
          <cell r="BA13">
            <v>2.3201892012555612</v>
          </cell>
          <cell r="BB13">
            <v>2.2999427928728622</v>
          </cell>
          <cell r="BC13">
            <v>2.2799943051681004</v>
          </cell>
          <cell r="BD13">
            <v>2.2603378672710535</v>
          </cell>
          <cell r="BE13">
            <v>2.2409677505493164</v>
          </cell>
          <cell r="BF13">
            <v>2.2218783645564955</v>
          </cell>
          <cell r="BG13">
            <v>2.2030642531124038</v>
          </cell>
          <cell r="BH13">
            <v>2.1845200905104223</v>
          </cell>
          <cell r="BI13">
            <v>2.1662406778474148</v>
          </cell>
          <cell r="BJ13">
            <v>2.1482209394717295</v>
          </cell>
          <cell r="BK13">
            <v>2.1304559195450516</v>
          </cell>
          <cell r="BL13">
            <v>2.1129407787139782</v>
          </cell>
          <cell r="BM13">
            <v>2.0956707908874201</v>
          </cell>
          <cell r="BN13">
            <v>2.0786413401160209</v>
          </cell>
          <cell r="BO13">
            <v>2.0618479175699949</v>
          </cell>
          <cell r="BP13">
            <v>2.0452861186118807</v>
          </cell>
          <cell r="BQ13">
            <v>2.0289516399608738</v>
          </cell>
          <cell r="BR13">
            <v>2.012840276945512</v>
          </cell>
          <cell r="BS13">
            <v>1.9969479208416365</v>
          </cell>
          <cell r="BT13">
            <v>1.9812705562926411</v>
          </cell>
          <cell r="BU13">
            <v>1.9658042588091615</v>
          </cell>
          <cell r="BV13">
            <v>1.9505451923454562</v>
          </cell>
          <cell r="BW13">
            <v>1.9354896069498317</v>
          </cell>
          <cell r="BX13">
            <v>1.9206338364865787</v>
          </cell>
          <cell r="BY13">
            <v>1.9059742964269699</v>
          </cell>
          <cell r="BZ13">
            <v>1.8915074817069648</v>
          </cell>
          <cell r="CA13">
            <v>1.877229964649362</v>
          </cell>
          <cell r="CB13">
            <v>1.8631383929482208</v>
          </cell>
          <cell r="CC13">
            <v>1.8492294877134525</v>
          </cell>
          <cell r="CD13">
            <v>1.8355000415735641</v>
          </cell>
          <cell r="CE13">
            <v>1.8219469168346085</v>
          </cell>
          <cell r="CF13">
            <v>1.8085670436934771</v>
          </cell>
          <cell r="CG13">
            <v>1.7953574185037187</v>
          </cell>
          <cell r="CH13">
            <v>1.7823151020921655</v>
          </cell>
          <cell r="CI13">
            <v>1.7694372181246742</v>
          </cell>
          <cell r="CJ13">
            <v>1.7567209515193891</v>
          </cell>
          <cell r="CK13">
            <v>1.7441635469059593</v>
          </cell>
          <cell r="CL13">
            <v>1.7317623071292223</v>
          </cell>
          <cell r="CM13">
            <v>1.7195145917959056</v>
          </cell>
          <cell r="CN13">
            <v>1.7074178158629605</v>
          </cell>
          <cell r="CO13">
            <v>1.6954694482661794</v>
          </cell>
          <cell r="CP13">
            <v>1.6836670105878151</v>
          </cell>
          <cell r="CQ13">
            <v>1.6720080757619378</v>
          </cell>
          <cell r="CR13">
            <v>1.6604902668163475</v>
          </cell>
          <cell r="CS13">
            <v>1.6491112556498613</v>
          </cell>
          <cell r="CT13">
            <v>1.6378687618438725</v>
          </cell>
          <cell r="CU13">
            <v>1.6267605515070866</v>
          </cell>
          <cell r="CV13">
            <v>1.6157844361524045</v>
          </cell>
          <cell r="CW13">
            <v>1.6049382716049383</v>
          </cell>
          <cell r="CX13">
            <v>1.5942199569401905</v>
          </cell>
          <cell r="CY13">
            <v>1.5836274334514604</v>
          </cell>
          <cell r="CZ13">
            <v>1.5731586836455698</v>
          </cell>
          <cell r="DA13">
            <v>1.5628117302660354</v>
          </cell>
          <cell r="DB13">
            <v>1.5525846353428439</v>
          </cell>
          <cell r="DC13">
            <v>1.5424754992680125</v>
          </cell>
          <cell r="DD13">
            <v>1.532482459896146</v>
          </cell>
          <cell r="DE13">
            <v>1.5226036916692354</v>
          </cell>
          <cell r="DF13">
            <v>1.5128374047649558</v>
          </cell>
          <cell r="DG13">
            <v>1.5031818442677536</v>
          </cell>
          <cell r="DH13">
            <v>1.4936352893620419</v>
          </cell>
          <cell r="DI13">
            <v>1.4841960525468338</v>
          </cell>
          <cell r="DJ13">
            <v>1.4748624788711766</v>
          </cell>
          <cell r="DK13">
            <v>1.4656329451897601</v>
          </cell>
          <cell r="DL13">
            <v>1.4565058594381082</v>
          </cell>
          <cell r="DM13">
            <v>1.4474796599267665</v>
          </cell>
          <cell r="DN13">
            <v>1.4385528146539255</v>
          </cell>
          <cell r="DO13">
            <v>1.4297238206359422</v>
          </cell>
          <cell r="DP13">
            <v>1.4209912032552279</v>
          </cell>
          <cell r="DQ13">
            <v>1.4123535156250002</v>
          </cell>
          <cell r="DR13">
            <v>1.4038093379704031</v>
          </cell>
          <cell r="DS13">
            <v>1.3953572770255249</v>
          </cell>
          <cell r="DT13">
            <v>1.3869959654458501</v>
          </cell>
          <cell r="DU13">
            <v>1.3787240612356979</v>
          </cell>
          <cell r="DV13">
            <v>1.3705402471902244</v>
          </cell>
          <cell r="DW13">
            <v>1.3624432303515621</v>
          </cell>
          <cell r="DX13">
            <v>1.3544317414786986</v>
          </cell>
          <cell r="DY13">
            <v>1.3465045345306983</v>
          </cell>
          <cell r="DZ13">
            <v>1.3386603861628956</v>
          </cell>
          <cell r="EA13">
            <v>1.3308980952356861</v>
          </cell>
          <cell r="EB13">
            <v>1.3232164823355599</v>
          </cell>
          <cell r="EC13">
            <v>1.3156143893080414</v>
          </cell>
          <cell r="ED13">
            <v>1.3080906788021907</v>
          </cell>
          <cell r="EE13">
            <v>1.3006442338263515</v>
          </cell>
          <cell r="EF13">
            <v>1.2932739573148311</v>
          </cell>
          <cell r="EG13">
            <v>1.2859787717052051</v>
          </cell>
          <cell r="EH13">
            <v>1.2787576185259566</v>
          </cell>
          <cell r="EI13">
            <v>1.2716094579941657</v>
          </cell>
          <cell r="EJ13">
            <v>1.264533268622968</v>
          </cell>
          <cell r="EK13">
            <v>1.2575280468385197</v>
          </cell>
          <cell r="EL13">
            <v>1.2505928066062073</v>
          </cell>
          <cell r="EM13">
            <v>1.2437265790658489</v>
          </cell>
          <cell r="EN13">
            <v>1.2369284121756445</v>
          </cell>
          <cell r="EO13">
            <v>1.2301973703646396</v>
          </cell>
          <cell r="EP13">
            <v>1.2235325341934691</v>
          </cell>
          <cell r="EQ13">
            <v>1.2169330000231617</v>
          </cell>
          <cell r="ER13">
            <v>1.2103978796917876</v>
          </cell>
          <cell r="ES13">
            <v>1.2039263001987388</v>
          </cell>
          <cell r="ET13">
            <v>1.1975174033964409</v>
          </cell>
          <cell r="EU13">
            <v>1.1911703456892961</v>
          </cell>
          <cell r="EV13">
            <v>1.1848842977396687</v>
          </cell>
          <cell r="EW13">
            <v>1.1786584441807253</v>
          </cell>
          <cell r="EX13">
            <v>1.172491983335948</v>
          </cell>
          <cell r="EY13">
            <v>1.1663841269451489</v>
          </cell>
          <cell r="EZ13">
            <v>1.160334099896815</v>
          </cell>
          <cell r="FA13">
            <v>1.1543411399666135</v>
          </cell>
          <cell r="FB13">
            <v>1.1484044975619037</v>
          </cell>
          <cell r="FC13">
            <v>1.1425234354720957</v>
          </cell>
          <cell r="FD13">
            <v>1.136697228624709</v>
          </cell>
          <cell r="FE13">
            <v>1.1309251638469746</v>
          </cell>
          <cell r="FF13">
            <v>1.1252065396328514</v>
          </cell>
          <cell r="FG13">
            <v>1.1195406659153078</v>
          </cell>
          <cell r="FH13">
            <v>1.1139268638437365</v>
          </cell>
          <cell r="FI13">
            <v>1.1083644655663747</v>
          </cell>
          <cell r="FJ13">
            <v>1.1028528140176006</v>
          </cell>
          <cell r="FK13">
            <v>1.0973912627099796</v>
          </cell>
          <cell r="FL13">
            <v>1.0919791755309465</v>
          </cell>
          <cell r="FM13">
            <v>1.0866159265440019</v>
          </cell>
          <cell r="FN13">
            <v>1.0813008997943114</v>
          </cell>
          <cell r="FO13">
            <v>1.0760334891185976</v>
          </cell>
          <cell r="FP13">
            <v>1.0708130979592163</v>
          </cell>
          <cell r="FQ13">
            <v>1.0656391391823143</v>
          </cell>
          <cell r="FR13">
            <v>1.0605110348999682</v>
          </cell>
          <cell r="FS13">
            <v>1.0554282162962016</v>
          </cell>
          <cell r="FT13">
            <v>1.0503901234567901</v>
          </cell>
          <cell r="FU13">
            <v>1.0453962052027581</v>
          </cell>
          <cell r="FV13">
            <v>1.0404459189274764</v>
          </cell>
          <cell r="FW13">
            <v>1.0355387304372747</v>
          </cell>
          <cell r="FX13">
            <v>1.0306741137954805</v>
          </cell>
          <cell r="FY13">
            <v>1.0258515511698039</v>
          </cell>
          <cell r="FZ13">
            <v>1.0210705326829848</v>
          </cell>
          <cell r="GA13">
            <v>1.0163305562666249</v>
          </cell>
          <cell r="GB13">
            <v>1.0116311275181271</v>
          </cell>
          <cell r="GC13">
            <v>1.0069717595606675</v>
          </cell>
          <cell r="GD13">
            <v>1.0023519729061279</v>
          </cell>
          <cell r="GE13">
            <v>0.99777129532091713</v>
          </cell>
          <cell r="GF13">
            <v>0.99322926169461345</v>
          </cell>
          <cell r="GG13">
            <v>0.98872541391135893</v>
          </cell>
          <cell r="GH13">
            <v>0.98425930072394252</v>
          </cell>
          <cell r="GI13">
            <v>0.97983047763050801</v>
          </cell>
          <cell r="GJ13">
            <v>0.97543850675382293</v>
          </cell>
          <cell r="GK13">
            <v>0.97108295672305078</v>
          </cell>
          <cell r="GL13">
            <v>0.96676340255796656</v>
          </cell>
          <cell r="GM13">
            <v>0.96247942555555754</v>
          </cell>
          <cell r="GN13">
            <v>0.95823061317895586</v>
          </cell>
          <cell r="GO13">
            <v>0.95401655894864701</v>
          </cell>
          <cell r="GP13">
            <v>0.9498368623359007</v>
          </cell>
          <cell r="GQ13">
            <v>0.94569112865837623</v>
          </cell>
          <cell r="GR13">
            <v>0.94157896897784699</v>
          </cell>
        </row>
        <row r="14">
          <cell r="B14">
            <v>5</v>
          </cell>
          <cell r="C14">
            <v>4.853431239325114</v>
          </cell>
          <cell r="D14">
            <v>4.7826449729573355</v>
          </cell>
          <cell r="E14">
            <v>4.7134595085042053</v>
          </cell>
          <cell r="F14">
            <v>4.6458284956193125</v>
          </cell>
          <cell r="G14">
            <v>4.5797071871945301</v>
          </cell>
          <cell r="H14">
            <v>4.5150523754707379</v>
          </cell>
          <cell r="I14">
            <v>4.4518223310162108</v>
          </cell>
          <cell r="J14">
            <v>4.3899767444292426</v>
          </cell>
          <cell r="K14">
            <v>4.3294766706308208</v>
          </cell>
          <cell r="L14">
            <v>4.2702844756191016</v>
          </cell>
          <cell r="M14">
            <v>4.2123637855657181</v>
          </cell>
          <cell r="N14">
            <v>4.1556794381391553</v>
          </cell>
          <cell r="O14">
            <v>4.100197435947595</v>
          </cell>
          <cell r="P14">
            <v>4.0458849019984511</v>
          </cell>
          <cell r="Q14">
            <v>3.9927100370780875</v>
          </cell>
          <cell r="R14">
            <v>3.940642078959574</v>
          </cell>
          <cell r="S14">
            <v>3.8896512633517188</v>
          </cell>
          <cell r="T14">
            <v>3.8397087865067228</v>
          </cell>
          <cell r="U14">
            <v>3.7907867694084505</v>
          </cell>
          <cell r="V14">
            <v>3.7428582234670116</v>
          </cell>
          <cell r="W14">
            <v>3.6958970176494668</v>
          </cell>
          <cell r="X14">
            <v>3.6498778469798125</v>
          </cell>
          <cell r="Y14">
            <v>3.6047762023450067</v>
          </cell>
          <cell r="Z14">
            <v>3.5605683415468508</v>
          </cell>
          <cell r="AA14">
            <v>3.5172312615427028</v>
          </cell>
          <cell r="AB14">
            <v>3.4747426718207675</v>
          </cell>
          <cell r="AC14">
            <v>3.4330809688584623</v>
          </cell>
          <cell r="AD14">
            <v>3.3922252116149658</v>
          </cell>
          <cell r="AE14">
            <v>3.352155098011401</v>
          </cell>
          <cell r="AF14">
            <v>3.3128509423544292</v>
          </cell>
          <cell r="AG14">
            <v>3.274293653661235</v>
          </cell>
          <cell r="AH14">
            <v>3.2364647148459182</v>
          </cell>
          <cell r="AI14">
            <v>3.1993461627292139</v>
          </cell>
          <cell r="AJ14">
            <v>3.1629205688354065</v>
          </cell>
          <cell r="AK14">
            <v>3.1271710209418964</v>
          </cell>
          <cell r="AL14">
            <v>3.0920811053487385</v>
          </cell>
          <cell r="AM14">
            <v>3.0576348898368075</v>
          </cell>
          <cell r="AN14">
            <v>3.0238169072849446</v>
          </cell>
          <cell r="AO14">
            <v>2.9906121399176953</v>
          </cell>
          <cell r="AP14">
            <v>2.9580060041566796</v>
          </cell>
          <cell r="AQ14">
            <v>2.925984336049849</v>
          </cell>
          <cell r="AR14">
            <v>2.8945333772541275</v>
          </cell>
          <cell r="AS14">
            <v>2.8636397615480438</v>
          </cell>
          <cell r="AT14">
            <v>2.8332905018520762</v>
          </cell>
          <cell r="AU14">
            <v>2.8034729777354284</v>
          </cell>
          <cell r="AV14">
            <v>2.7741749233889816</v>
          </cell>
          <cell r="AW14">
            <v>2.7453844160450305</v>
          </cell>
          <cell r="AX14">
            <v>2.7170898648253563</v>
          </cell>
          <cell r="AY14">
            <v>2.6892800000000001</v>
          </cell>
          <cell r="AZ14">
            <v>2.6619438626398932</v>
          </cell>
          <cell r="BA14">
            <v>2.6350707946472705</v>
          </cell>
          <cell r="BB14">
            <v>2.6086504291485082</v>
          </cell>
          <cell r="BC14">
            <v>2.5826726812347247</v>
          </cell>
          <cell r="BD14">
            <v>2.5571277390361202</v>
          </cell>
          <cell r="BE14">
            <v>2.5320060551166534</v>
          </cell>
          <cell r="BF14">
            <v>2.5072983381762612</v>
          </cell>
          <cell r="BG14">
            <v>2.4829955450483752</v>
          </cell>
          <cell r="BH14">
            <v>2.4590888729810207</v>
          </cell>
          <cell r="BI14">
            <v>2.435569752190319</v>
          </cell>
          <cell r="BJ14">
            <v>2.4124298386756551</v>
          </cell>
          <cell r="BK14">
            <v>2.3896610072862994</v>
          </cell>
          <cell r="BL14">
            <v>2.367255345029641</v>
          </cell>
          <cell r="BM14">
            <v>2.3452051446116822</v>
          </cell>
          <cell r="BN14">
            <v>2.3235028982007702</v>
          </cell>
          <cell r="BO14">
            <v>2.3021412914060115</v>
          </cell>
          <cell r="BP14">
            <v>2.2811131974620831</v>
          </cell>
          <cell r="BQ14">
            <v>2.2604116716125922</v>
          </cell>
          <cell r="BR14">
            <v>2.2400299456843955</v>
          </cell>
          <cell r="BS14">
            <v>2.2199614228456568</v>
          </cell>
          <cell r="BT14">
            <v>2.2001996725406943</v>
          </cell>
          <cell r="BU14">
            <v>2.180738425594972</v>
          </cell>
          <cell r="BV14">
            <v>2.1615715694838507</v>
          </cell>
          <cell r="BW14">
            <v>2.1426931437590016</v>
          </cell>
          <cell r="BX14">
            <v>2.1240973356266029</v>
          </cell>
          <cell r="BY14">
            <v>2.1057784756717175</v>
          </cell>
          <cell r="BZ14">
            <v>2.0877310337234403</v>
          </cell>
          <cell r="CA14">
            <v>2.069949614855656</v>
          </cell>
          <cell r="CB14">
            <v>2.0524289555184376</v>
          </cell>
          <cell r="CC14">
            <v>2.0351639197953229</v>
          </cell>
          <cell r="CD14">
            <v>2.0181494957818962</v>
          </cell>
          <cell r="CE14">
            <v>2.0013807920812825</v>
          </cell>
          <cell r="CF14">
            <v>1.9848530344123514</v>
          </cell>
          <cell r="CG14">
            <v>1.9685615623265624</v>
          </cell>
          <cell r="CH14">
            <v>1.9525018260295899</v>
          </cell>
          <cell r="CI14">
            <v>1.9366693833039679</v>
          </cell>
          <cell r="CJ14">
            <v>1.9210598965291912</v>
          </cell>
          <cell r="CK14">
            <v>1.9056691297958051</v>
          </cell>
          <cell r="CL14">
            <v>1.8904929461101885</v>
          </cell>
          <cell r="CM14">
            <v>1.8755273046868315</v>
          </cell>
          <cell r="CN14">
            <v>1.8607682583250587</v>
          </cell>
          <cell r="CO14">
            <v>1.8462119508672461</v>
          </cell>
          <cell r="CP14">
            <v>1.8318546147357098</v>
          </cell>
          <cell r="CQ14">
            <v>1.8176925685455358</v>
          </cell>
          <cell r="CR14">
            <v>1.8037222147907439</v>
          </cell>
          <cell r="CS14">
            <v>1.7899400376012577</v>
          </cell>
          <cell r="CT14">
            <v>1.7763426005682643</v>
          </cell>
          <cell r="CU14">
            <v>1.7629265446356286</v>
          </cell>
          <cell r="CV14">
            <v>1.7496885860551203</v>
          </cell>
          <cell r="CW14">
            <v>1.7366255144032923</v>
          </cell>
          <cell r="CX14">
            <v>1.7237341906579338</v>
          </cell>
          <cell r="CY14">
            <v>1.7110115453320929</v>
          </cell>
          <cell r="CZ14">
            <v>1.6984545766637424</v>
          </cell>
          <cell r="DA14">
            <v>1.6860603488592336</v>
          </cell>
          <cell r="DB14">
            <v>1.67382599038875</v>
          </cell>
          <cell r="DC14">
            <v>1.6617486923320341</v>
          </cell>
          <cell r="DD14">
            <v>1.6498257067727335</v>
          </cell>
          <cell r="DE14">
            <v>1.6380543452397633</v>
          </cell>
          <cell r="DF14">
            <v>1.626431977194146</v>
          </cell>
          <cell r="DG14">
            <v>1.614956028559841</v>
          </cell>
          <cell r="DH14">
            <v>1.603623980297133</v>
          </cell>
          <cell r="DI14">
            <v>1.5924333670172011</v>
          </cell>
          <cell r="DJ14">
            <v>1.5813817756365345</v>
          </cell>
          <cell r="DK14">
            <v>1.5704668440699108</v>
          </cell>
          <cell r="DL14">
            <v>1.5596862599607035</v>
          </cell>
          <cell r="DM14">
            <v>1.5490377594473208</v>
          </cell>
          <cell r="DN14">
            <v>1.5385191259646218</v>
          </cell>
          <cell r="DO14">
            <v>1.5281281890792089</v>
          </cell>
          <cell r="DP14">
            <v>1.5178628233575098</v>
          </cell>
          <cell r="DQ14">
            <v>1.507720947265625</v>
          </cell>
          <cell r="DR14">
            <v>1.4977005220999395</v>
          </cell>
          <cell r="DS14">
            <v>1.487799550947531</v>
          </cell>
          <cell r="DT14">
            <v>1.478016077675449</v>
          </cell>
          <cell r="DU14">
            <v>1.4683481859479617</v>
          </cell>
          <cell r="DV14">
            <v>1.4587939982709073</v>
          </cell>
          <cell r="DW14">
            <v>1.4493516750623081</v>
          </cell>
          <cell r="DX14">
            <v>1.4400194137484394</v>
          </cell>
          <cell r="DY14">
            <v>1.4307954478845719</v>
          </cell>
          <cell r="DZ14">
            <v>1.4216780462996326</v>
          </cell>
          <cell r="EA14">
            <v>1.4126655122640519</v>
          </cell>
          <cell r="EB14">
            <v>1.4037561826800966</v>
          </cell>
          <cell r="EC14">
            <v>1.3949484272940009</v>
          </cell>
          <cell r="ED14">
            <v>1.3862406479292435</v>
          </cell>
          <cell r="EE14">
            <v>1.3776312777403301</v>
          </cell>
          <cell r="EF14">
            <v>1.3691187804864664</v>
          </cell>
          <cell r="EG14">
            <v>1.360701649824527</v>
          </cell>
          <cell r="EH14">
            <v>1.3523784086207458</v>
          </cell>
          <cell r="EI14">
            <v>1.3441476082805714</v>
          </cell>
          <cell r="EJ14">
            <v>1.3360078280961463</v>
          </cell>
          <cell r="EK14">
            <v>1.3279576746108939</v>
          </cell>
          <cell r="EL14">
            <v>1.3199957810007081</v>
          </cell>
          <cell r="EM14">
            <v>1.3121208064712568</v>
          </cell>
          <cell r="EN14">
            <v>1.3043314356709297</v>
          </cell>
          <cell r="EO14">
            <v>1.2966263781189764</v>
          </cell>
          <cell r="EP14">
            <v>1.2890043676483878</v>
          </cell>
          <cell r="EQ14">
            <v>1.2814641618630993</v>
          </cell>
          <cell r="ER14">
            <v>1.2740045416090995</v>
          </cell>
          <cell r="ES14">
            <v>1.2666243104590453</v>
          </cell>
          <cell r="ET14">
            <v>1.2593222942099946</v>
          </cell>
          <cell r="EU14">
            <v>1.2520973403938835</v>
          </cell>
          <cell r="EV14">
            <v>1.2449483178003813</v>
          </cell>
          <cell r="EW14">
            <v>1.2378741160117759</v>
          </cell>
          <cell r="EX14">
            <v>1.2308736449495457</v>
          </cell>
          <cell r="EY14">
            <v>1.2239458344322875</v>
          </cell>
          <cell r="EZ14">
            <v>1.2170896337446846</v>
          </cell>
          <cell r="FA14">
            <v>1.2103040112171988</v>
          </cell>
          <cell r="FB14">
            <v>1.2035879538161924</v>
          </cell>
          <cell r="FC14">
            <v>1.1969404667441876</v>
          </cell>
          <cell r="FD14">
            <v>1.1903605730499771</v>
          </cell>
          <cell r="FE14">
            <v>1.1838473132483192</v>
          </cell>
          <cell r="FF14">
            <v>1.1773997449489482</v>
          </cell>
          <cell r="FG14">
            <v>1.1710169424946453</v>
          </cell>
          <cell r="FH14">
            <v>1.1646979966081192</v>
          </cell>
          <cell r="FI14">
            <v>1.1584420140474587</v>
          </cell>
          <cell r="FJ14">
            <v>1.1522481172699182</v>
          </cell>
          <cell r="FK14">
            <v>1.1461154441038139</v>
          </cell>
          <cell r="FL14">
            <v>1.1400431474283086</v>
          </cell>
          <cell r="FM14">
            <v>1.1340303948608705</v>
          </cell>
          <cell r="FN14">
            <v>1.1280763684522015</v>
          </cell>
          <cell r="FO14">
            <v>1.1221802643884313</v>
          </cell>
          <cell r="FP14">
            <v>1.1163412927003862</v>
          </cell>
          <cell r="FQ14">
            <v>1.1105586769797389</v>
          </cell>
          <cell r="FR14">
            <v>1.1048316541018597</v>
          </cell>
          <cell r="FS14">
            <v>1.099159473955188</v>
          </cell>
          <cell r="FT14">
            <v>1.0935413991769547</v>
          </cell>
          <cell r="FU14">
            <v>1.0879767048950841</v>
          </cell>
          <cell r="FV14">
            <v>1.0824646784761149</v>
          </cell>
          <cell r="FW14">
            <v>1.0770046192789815</v>
          </cell>
          <cell r="FX14">
            <v>1.0715958384145017</v>
          </cell>
          <cell r="FY14">
            <v>1.066237658510423</v>
          </cell>
          <cell r="FZ14">
            <v>1.0609294134818816</v>
          </cell>
          <cell r="GA14">
            <v>1.0556704483071335</v>
          </cell>
          <cell r="GB14">
            <v>1.0504601188084213</v>
          </cell>
          <cell r="GC14">
            <v>1.0452977914378474</v>
          </cell>
          <cell r="GD14">
            <v>1.0401828430681181</v>
          </cell>
          <cell r="GE14">
            <v>1.0351146607880399</v>
          </cell>
          <cell r="GF14">
            <v>1.0300926417026426</v>
          </cell>
          <cell r="GG14">
            <v>1.0251161927378141</v>
          </cell>
          <cell r="GH14">
            <v>1.0201847304493279</v>
          </cell>
          <cell r="GI14">
            <v>1.015297680836158</v>
          </cell>
          <cell r="GJ14">
            <v>1.0104544791579657</v>
          </cell>
          <cell r="GK14">
            <v>1.0056545697566586</v>
          </cell>
          <cell r="GL14">
            <v>1.0008974058819169</v>
          </cell>
          <cell r="GM14">
            <v>0.99618244952058754</v>
          </cell>
          <cell r="GN14">
            <v>0.99150917122985116</v>
          </cell>
          <cell r="GO14">
            <v>0.98687704997406411</v>
          </cell>
          <cell r="GP14">
            <v>0.98228557296518926</v>
          </cell>
          <cell r="GQ14">
            <v>0.97773423550672167</v>
          </cell>
          <cell r="GR14">
            <v>0.973222540841026</v>
          </cell>
        </row>
        <row r="15">
          <cell r="B15">
            <v>6</v>
          </cell>
          <cell r="C15">
            <v>5.7954764745793392</v>
          </cell>
          <cell r="D15">
            <v>5.6971871654751949</v>
          </cell>
          <cell r="E15">
            <v>5.6014308906904002</v>
          </cell>
          <cell r="F15">
            <v>5.5081253615798147</v>
          </cell>
          <cell r="G15">
            <v>5.4171914438781865</v>
          </cell>
          <cell r="H15">
            <v>5.3285530197784921</v>
          </cell>
          <cell r="I15">
            <v>5.2421368567463569</v>
          </cell>
          <cell r="J15">
            <v>5.1578724827074049</v>
          </cell>
          <cell r="K15">
            <v>5.0756920672674468</v>
          </cell>
          <cell r="L15">
            <v>4.9955303086436986</v>
          </cell>
          <cell r="M15">
            <v>4.9173243260053949</v>
          </cell>
          <cell r="N15">
            <v>4.8410135569381723</v>
          </cell>
          <cell r="O15">
            <v>4.7665396597641063</v>
          </cell>
          <cell r="P15">
            <v>4.6938464204636743</v>
          </cell>
          <cell r="Q15">
            <v>4.6228796639611929</v>
          </cell>
          <cell r="R15">
            <v>4.5535871695479937</v>
          </cell>
          <cell r="S15">
            <v>4.485918590230936</v>
          </cell>
          <cell r="T15">
            <v>4.4198253758052264</v>
          </cell>
          <cell r="U15">
            <v>4.355260699462228</v>
          </cell>
          <cell r="V15">
            <v>4.2921793877529515</v>
          </cell>
          <cell r="W15">
            <v>4.2305378537382587</v>
          </cell>
          <cell r="X15">
            <v>4.1702940331657512</v>
          </cell>
          <cell r="Y15">
            <v>4.1114073235223279</v>
          </cell>
          <cell r="Z15">
            <v>4.0538385258194234</v>
          </cell>
          <cell r="AA15">
            <v>3.9975497889758427</v>
          </cell>
          <cell r="AB15">
            <v>3.9425045566702801</v>
          </cell>
          <cell r="AC15">
            <v>3.8886675165425113</v>
          </cell>
          <cell r="AD15">
            <v>3.8360045516287915</v>
          </cell>
          <cell r="AE15">
            <v>3.784482693922957</v>
          </cell>
          <cell r="AF15">
            <v>3.7340700799605449</v>
          </cell>
          <cell r="AG15">
            <v>3.6847359083286508</v>
          </cell>
          <cell r="AH15">
            <v>3.6364503990093717</v>
          </cell>
          <cell r="AI15">
            <v>3.5891847544694131</v>
          </cell>
          <cell r="AJ15">
            <v>3.5429111224131122</v>
          </cell>
          <cell r="AK15">
            <v>3.4976025601202516</v>
          </cell>
          <cell r="AL15">
            <v>3.4532330002942944</v>
          </cell>
          <cell r="AM15">
            <v>3.4097772183502588</v>
          </cell>
          <cell r="AN15">
            <v>3.3672108010752675</v>
          </cell>
          <cell r="AO15">
            <v>3.3255101165980792</v>
          </cell>
          <cell r="AP15">
            <v>3.2846522856072031</v>
          </cell>
          <cell r="AQ15">
            <v>3.2446151537602055</v>
          </cell>
          <cell r="AR15">
            <v>3.205377265229735</v>
          </cell>
          <cell r="AS15">
            <v>3.166917837334462</v>
          </cell>
          <cell r="AT15">
            <v>3.1292167362057768</v>
          </cell>
          <cell r="AU15">
            <v>3.092254453443438</v>
          </cell>
          <cell r="AV15">
            <v>3.0560120837157743</v>
          </cell>
          <cell r="AW15">
            <v>3.0204713032621218</v>
          </cell>
          <cell r="AX15">
            <v>2.9856143492573142</v>
          </cell>
          <cell r="AY15">
            <v>2.9514239999999998</v>
          </cell>
          <cell r="AZ15">
            <v>2.9178835558883609</v>
          </cell>
          <cell r="BA15">
            <v>2.8849768211486273</v>
          </cell>
          <cell r="BB15">
            <v>2.8526880862834059</v>
          </cell>
          <cell r="BC15">
            <v>2.8210021112084447</v>
          </cell>
          <cell r="BD15">
            <v>2.7899041090479373</v>
          </cell>
          <cell r="BE15">
            <v>2.7593797305598851</v>
          </cell>
          <cell r="BF15">
            <v>2.7294150491644058</v>
          </cell>
          <cell r="BG15">
            <v>2.6999965465491282</v>
          </cell>
          <cell r="BH15">
            <v>2.6711110988270432</v>
          </cell>
          <cell r="BI15">
            <v>2.6427459632233226</v>
          </cell>
          <cell r="BJ15">
            <v>2.614888765268701</v>
          </cell>
          <cell r="BK15">
            <v>2.5875274864780908</v>
          </cell>
          <cell r="BL15">
            <v>2.5606504524940239</v>
          </cell>
          <cell r="BM15">
            <v>2.5342463216755164</v>
          </cell>
          <cell r="BN15">
            <v>2.5083040741137892</v>
          </cell>
          <cell r="BO15">
            <v>2.4828130010571514</v>
          </cell>
          <cell r="BP15">
            <v>2.4577626947281521</v>
          </cell>
          <cell r="BQ15">
            <v>2.4331430385168602</v>
          </cell>
          <cell r="BR15">
            <v>2.4089441975348662</v>
          </cell>
          <cell r="BS15">
            <v>2.3851566095153016</v>
          </cell>
          <cell r="BT15">
            <v>2.3617709760447934</v>
          </cell>
          <cell r="BU15">
            <v>2.3387782541139495</v>
          </cell>
          <cell r="BV15">
            <v>2.316169647973517</v>
          </cell>
          <cell r="BW15">
            <v>2.2939366012839426</v>
          </cell>
          <cell r="BX15">
            <v>2.2720707895466203</v>
          </cell>
          <cell r="BY15">
            <v>2.2505641128055922</v>
          </cell>
          <cell r="BZ15">
            <v>2.2294086886089821</v>
          </cell>
          <cell r="CA15">
            <v>2.2085968452198967</v>
          </cell>
          <cell r="CB15">
            <v>2.1881211150669806</v>
          </cell>
          <cell r="CC15">
            <v>2.1679742284252308</v>
          </cell>
          <cell r="CD15">
            <v>2.1481491073180754</v>
          </cell>
          <cell r="CE15">
            <v>2.1286388596321153</v>
          </cell>
          <cell r="CF15">
            <v>2.1094367734362907</v>
          </cell>
          <cell r="CG15">
            <v>2.0905363114975795</v>
          </cell>
          <cell r="CH15">
            <v>2.0719311059856769</v>
          </cell>
          <cell r="CI15">
            <v>2.0536149533594181</v>
          </cell>
          <cell r="CJ15">
            <v>2.0355818094280078</v>
          </cell>
          <cell r="CK15">
            <v>2.0178257845804204</v>
          </cell>
          <cell r="CL15">
            <v>2.0003411391766011</v>
          </cell>
          <cell r="CM15">
            <v>1.9831222790943666</v>
          </cell>
          <cell r="CN15">
            <v>1.9661637514261572</v>
          </cell>
          <cell r="CO15">
            <v>1.9494602403200316</v>
          </cell>
          <cell r="CP15">
            <v>1.933006562959529</v>
          </cell>
          <cell r="CQ15">
            <v>1.9167976656772354</v>
          </cell>
          <cell r="CR15">
            <v>1.9008286201971147</v>
          </cell>
          <cell r="CS15">
            <v>1.8850946200008498</v>
          </cell>
          <cell r="CT15">
            <v>1.8695909768136458</v>
          </cell>
          <cell r="CU15">
            <v>1.8543131172051199</v>
          </cell>
          <cell r="CV15">
            <v>1.8392565793010838</v>
          </cell>
          <cell r="CW15">
            <v>1.8244170096021948</v>
          </cell>
          <cell r="CX15">
            <v>1.8097901599056039</v>
          </cell>
          <cell r="CY15">
            <v>1.7953718843258895</v>
          </cell>
          <cell r="CZ15">
            <v>1.7811581364117111</v>
          </cell>
          <cell r="DA15">
            <v>1.7671449663547589</v>
          </cell>
          <cell r="DB15">
            <v>1.753328518287705</v>
          </cell>
          <cell r="DC15">
            <v>1.7397050276679962</v>
          </cell>
          <cell r="DD15">
            <v>1.7262708187444518</v>
          </cell>
          <cell r="DE15">
            <v>1.7130223021037425</v>
          </cell>
          <cell r="DF15">
            <v>1.6999559722939455</v>
          </cell>
          <cell r="DG15">
            <v>1.6870684055224781</v>
          </cell>
          <cell r="DH15">
            <v>1.6743562574258088</v>
          </cell>
          <cell r="DI15">
            <v>1.6618162609084621</v>
          </cell>
          <cell r="DJ15">
            <v>1.6494452240489041</v>
          </cell>
          <cell r="DK15">
            <v>1.637240028070007</v>
          </cell>
          <cell r="DL15">
            <v>1.6251976253718754</v>
          </cell>
          <cell r="DM15">
            <v>1.6133150376248866</v>
          </cell>
          <cell r="DN15">
            <v>1.601589353920897</v>
          </cell>
          <cell r="DO15">
            <v>1.5900177289806345</v>
          </cell>
          <cell r="DP15">
            <v>1.5785973814153667</v>
          </cell>
          <cell r="DQ15">
            <v>1.5673255920410158</v>
          </cell>
          <cell r="DR15">
            <v>1.556199702242953</v>
          </cell>
          <cell r="DS15">
            <v>1.5452171123897709</v>
          </cell>
          <cell r="DT15">
            <v>1.5343752802943957</v>
          </cell>
          <cell r="DU15">
            <v>1.5236717197209639</v>
          </cell>
          <cell r="DV15">
            <v>1.5131039989359429</v>
          </cell>
          <cell r="DW15">
            <v>1.5026697393020296</v>
          </cell>
          <cell r="DX15">
            <v>1.4923666139134184</v>
          </cell>
          <cell r="DY15">
            <v>1.4821923462710804</v>
          </cell>
          <cell r="DZ15">
            <v>1.4721447089967372</v>
          </cell>
          <cell r="EA15">
            <v>1.4622215225842741</v>
          </cell>
          <cell r="EB15">
            <v>1.4524206541873694</v>
          </cell>
          <cell r="EC15">
            <v>1.4427400164421691</v>
          </cell>
          <cell r="ED15">
            <v>1.4331775663238699</v>
          </cell>
          <cell r="EE15">
            <v>1.4237313040361259</v>
          </cell>
          <cell r="EF15">
            <v>1.4143992719322187</v>
          </cell>
          <cell r="EG15">
            <v>1.4051795534669802</v>
          </cell>
          <cell r="EH15">
            <v>1.3960702721784841</v>
          </cell>
          <cell r="EI15">
            <v>1.3870695906985631</v>
          </cell>
          <cell r="EJ15">
            <v>1.3781757097912368</v>
          </cell>
          <cell r="EK15">
            <v>1.3693868674181728</v>
          </cell>
          <cell r="EL15">
            <v>1.3607013378303274</v>
          </cell>
          <cell r="EM15">
            <v>1.3521174306849455</v>
          </cell>
          <cell r="EN15">
            <v>1.343633490187131</v>
          </cell>
          <cell r="EO15">
            <v>1.3352478942552188</v>
          </cell>
          <cell r="EP15">
            <v>1.3269590537092104</v>
          </cell>
          <cell r="EQ15">
            <v>1.3187654114815603</v>
          </cell>
          <cell r="ER15">
            <v>1.3106654418496251</v>
          </cell>
          <cell r="ES15">
            <v>1.3026576496891065</v>
          </cell>
          <cell r="ET15">
            <v>1.294740569747848</v>
          </cell>
          <cell r="EU15">
            <v>1.286912765939362</v>
          </cell>
          <cell r="EV15">
            <v>1.2791728306554877</v>
          </cell>
          <cell r="EW15">
            <v>1.2715193840975998</v>
          </cell>
          <cell r="EX15">
            <v>1.2639510736258046</v>
          </cell>
          <cell r="EY15">
            <v>1.2564665731255862</v>
          </cell>
          <cell r="EZ15">
            <v>1.2490645823913715</v>
          </cell>
          <cell r="FA15">
            <v>1.2417438265265162</v>
          </cell>
          <cell r="FB15">
            <v>1.2345030553592113</v>
          </cell>
          <cell r="FC15">
            <v>1.2273410428738478</v>
          </cell>
          <cell r="FD15">
            <v>1.2202565866573687</v>
          </cell>
          <cell r="FE15">
            <v>1.2132485073601773</v>
          </cell>
          <cell r="FF15">
            <v>1.2063156481711623</v>
          </cell>
          <cell r="FG15">
            <v>1.1994568743064338</v>
          </cell>
          <cell r="FH15">
            <v>1.1926710725113605</v>
          </cell>
          <cell r="FI15">
            <v>1.1859571505755269</v>
          </cell>
          <cell r="FJ15">
            <v>1.1793140368602293</v>
          </cell>
          <cell r="FK15">
            <v>1.1727406798381499</v>
          </cell>
          <cell r="FL15">
            <v>1.1662360476448548</v>
          </cell>
          <cell r="FM15">
            <v>1.1597991276417776</v>
          </cell>
          <cell r="FN15">
            <v>1.153428925990353</v>
          </cell>
          <cell r="FO15">
            <v>1.1471244672369898</v>
          </cell>
          <cell r="FP15">
            <v>1.140884793908564</v>
          </cell>
          <cell r="FQ15">
            <v>1.1347089661181393</v>
          </cell>
          <cell r="FR15">
            <v>1.1285960611806216</v>
          </cell>
          <cell r="FS15">
            <v>1.1225451732380685</v>
          </cell>
          <cell r="FT15">
            <v>1.1165554128943758</v>
          </cell>
          <cell r="FU15">
            <v>1.1106259068590874</v>
          </cell>
          <cell r="FV15">
            <v>1.104755797600061</v>
          </cell>
          <cell r="FW15">
            <v>1.098944243004752</v>
          </cell>
          <cell r="FX15">
            <v>1.0931904160498689</v>
          </cell>
          <cell r="FY15">
            <v>1.0874935044791698</v>
          </cell>
          <cell r="FZ15">
            <v>1.0818527104891769</v>
          </cell>
          <cell r="GA15">
            <v>1.076267250422583</v>
          </cell>
          <cell r="GB15">
            <v>1.0707363544691495</v>
          </cell>
          <cell r="GC15">
            <v>1.0652592663738789</v>
          </cell>
          <cell r="GD15">
            <v>1.0598352431522693</v>
          </cell>
          <cell r="GE15">
            <v>1.0544635548124559</v>
          </cell>
          <cell r="GF15">
            <v>1.049143484084053</v>
          </cell>
          <cell r="GG15">
            <v>1.0438743261535124</v>
          </cell>
          <cell r="GH15">
            <v>1.0386553884058241</v>
          </cell>
          <cell r="GI15">
            <v>1.0334859901723887</v>
          </cell>
          <cell r="GJ15">
            <v>1.028365462484893</v>
          </cell>
          <cell r="GK15">
            <v>1.0232931478350298</v>
          </cell>
          <cell r="GL15">
            <v>1.0182683999399067</v>
          </cell>
          <cell r="GM15">
            <v>1.0132905835129886</v>
          </cell>
          <cell r="GN15">
            <v>1.0083590740404309</v>
          </cell>
          <cell r="GO15">
            <v>1.0034732575626586</v>
          </cell>
          <cell r="GP15">
            <v>0.9986325304610526</v>
          </cell>
          <cell r="GQ15">
            <v>0.99383629924960892</v>
          </cell>
          <cell r="GR15">
            <v>0.98908398037144163</v>
          </cell>
        </row>
        <row r="16">
          <cell r="B16">
            <v>7</v>
          </cell>
          <cell r="C16">
            <v>6.7281945292864478</v>
          </cell>
          <cell r="D16">
            <v>6.5982139561331881</v>
          </cell>
          <cell r="E16">
            <v>6.4719910693043046</v>
          </cell>
          <cell r="F16">
            <v>6.3493905966632358</v>
          </cell>
          <cell r="G16">
            <v>6.2302829552215409</v>
          </cell>
          <cell r="H16">
            <v>6.114543980462309</v>
          </cell>
          <cell r="I16">
            <v>6.0020546699484187</v>
          </cell>
          <cell r="J16">
            <v>5.8927009403898625</v>
          </cell>
          <cell r="K16">
            <v>5.7863733973975711</v>
          </cell>
          <cell r="L16">
            <v>5.6829671171978173</v>
          </cell>
          <cell r="M16">
            <v>5.5823814396277331</v>
          </cell>
          <cell r="N16">
            <v>5.4845197717729306</v>
          </cell>
          <cell r="O16">
            <v>5.3892894016486981</v>
          </cell>
          <cell r="P16">
            <v>5.2966013213615586</v>
          </cell>
          <cell r="Q16">
            <v>5.2063700592233264</v>
          </cell>
          <cell r="R16">
            <v>5.1185135203207324</v>
          </cell>
          <cell r="S16">
            <v>5.0329528350742532</v>
          </cell>
          <cell r="T16">
            <v>4.9496122153472379</v>
          </cell>
          <cell r="U16">
            <v>4.8684188176929348</v>
          </cell>
          <cell r="V16">
            <v>4.7893026133510874</v>
          </cell>
          <cell r="W16">
            <v>4.7121962646290623</v>
          </cell>
          <cell r="X16">
            <v>4.6370350073235436</v>
          </cell>
          <cell r="Y16">
            <v>4.5637565388592209</v>
          </cell>
          <cell r="Z16">
            <v>4.4923009118394868</v>
          </cell>
          <cell r="AA16">
            <v>4.4226104327219842</v>
          </cell>
          <cell r="AB16">
            <v>4.3546295653482634</v>
          </cell>
          <cell r="AC16">
            <v>4.2883048390723788</v>
          </cell>
          <cell r="AD16">
            <v>4.223584761247853</v>
          </cell>
          <cell r="AE16">
            <v>4.1604197338460489</v>
          </cell>
          <cell r="AF16">
            <v>4.098761973991814</v>
          </cell>
          <cell r="AG16">
            <v>4.0385654382143539</v>
          </cell>
          <cell r="AH16">
            <v>3.9797857502226366</v>
          </cell>
          <cell r="AI16">
            <v>3.9223801320251397</v>
          </cell>
          <cell r="AJ16">
            <v>3.8663073382239257</v>
          </cell>
          <cell r="AK16">
            <v>3.8115275933222468</v>
          </cell>
          <cell r="AL16">
            <v>3.7580025318939199</v>
          </cell>
          <cell r="AM16">
            <v>3.7056951414708057</v>
          </cell>
          <cell r="AN16">
            <v>3.6545697080127764</v>
          </cell>
          <cell r="AO16">
            <v>3.6045917638317326</v>
          </cell>
          <cell r="AP16">
            <v>3.5557280378483016</v>
          </cell>
          <cell r="AQ16">
            <v>3.5079464080662857</v>
          </cell>
          <cell r="AR16">
            <v>3.4612158561561603</v>
          </cell>
          <cell r="AS16">
            <v>3.4155064240446409</v>
          </cell>
          <cell r="AT16">
            <v>3.3707891724128789</v>
          </cell>
          <cell r="AU16">
            <v>3.3270361410109248</v>
          </cell>
          <cell r="AV16">
            <v>3.2842203107010319</v>
          </cell>
          <cell r="AW16">
            <v>3.2423155671468722</v>
          </cell>
          <cell r="AX16">
            <v>3.2012966660701321</v>
          </cell>
          <cell r="AY16">
            <v>3.1611392</v>
          </cell>
          <cell r="AZ16">
            <v>3.1218195664449091</v>
          </cell>
          <cell r="BA16">
            <v>3.0833149374195457</v>
          </cell>
          <cell r="BB16">
            <v>3.0456032302635614</v>
          </cell>
          <cell r="BC16">
            <v>3.0086630796916887</v>
          </cell>
          <cell r="BD16">
            <v>2.97247381101799</v>
          </cell>
          <cell r="BE16">
            <v>2.9370154144999105</v>
          </cell>
          <cell r="BF16">
            <v>2.9022685207505101</v>
          </cell>
          <cell r="BG16">
            <v>2.8682143771698665</v>
          </cell>
          <cell r="BH16">
            <v>2.8348348253490681</v>
          </cell>
          <cell r="BI16">
            <v>2.8021122794025559</v>
          </cell>
          <cell r="BJ16">
            <v>2.7700297051867442</v>
          </cell>
          <cell r="BK16">
            <v>2.7385706003649548</v>
          </cell>
          <cell r="BL16">
            <v>2.7077189752806263</v>
          </cell>
          <cell r="BM16">
            <v>2.6774593346026641</v>
          </cell>
          <cell r="BN16">
            <v>2.6477766597085197</v>
          </cell>
          <cell r="BO16">
            <v>2.6186563917722943</v>
          </cell>
          <cell r="BP16">
            <v>2.5900844155267055</v>
          </cell>
          <cell r="BQ16">
            <v>2.5620470436692986</v>
          </cell>
          <cell r="BR16">
            <v>2.534531001884659</v>
          </cell>
          <cell r="BS16">
            <v>2.507523414455779</v>
          </cell>
          <cell r="BT16">
            <v>2.4810117904389619</v>
          </cell>
          <cell r="BU16">
            <v>2.4549840103779044</v>
          </cell>
          <cell r="BV16">
            <v>2.429428313533712</v>
          </cell>
          <cell r="BW16">
            <v>2.4043332856087174</v>
          </cell>
          <cell r="BX16">
            <v>2.3796878469429963</v>
          </cell>
          <cell r="BY16">
            <v>2.3554812411634725</v>
          </cell>
          <cell r="BZ16">
            <v>2.3317030242664134</v>
          </cell>
          <cell r="CA16">
            <v>2.3083430541150332</v>
          </cell>
          <cell r="CB16">
            <v>2.285391480334753</v>
          </cell>
          <cell r="CC16">
            <v>2.2628387345894505</v>
          </cell>
          <cell r="CD16">
            <v>2.2406755212228293</v>
          </cell>
          <cell r="CE16">
            <v>2.2188928082497275</v>
          </cell>
          <cell r="CF16">
            <v>2.1974818186828911</v>
          </cell>
          <cell r="CG16">
            <v>2.176434022181394</v>
          </cell>
          <cell r="CH16">
            <v>2.1557411270074924</v>
          </cell>
          <cell r="CI16">
            <v>2.1353950722793131</v>
          </cell>
          <cell r="CJ16">
            <v>2.1153880205073223</v>
          </cell>
          <cell r="CK16">
            <v>2.0957123504030695</v>
          </cell>
          <cell r="CL16">
            <v>2.0763606499492049</v>
          </cell>
          <cell r="CM16">
            <v>2.0573257097202529</v>
          </cell>
          <cell r="CN16">
            <v>2.0386005164440943</v>
          </cell>
          <cell r="CO16">
            <v>2.0201782467945422</v>
          </cell>
          <cell r="CP16">
            <v>2.0020522614058218</v>
          </cell>
          <cell r="CQ16">
            <v>1.9842160991001601</v>
          </cell>
          <cell r="CR16">
            <v>1.9666634713200777</v>
          </cell>
          <cell r="CS16">
            <v>1.9493882567573309</v>
          </cell>
          <cell r="CT16">
            <v>1.9323844961708054</v>
          </cell>
          <cell r="CU16">
            <v>1.9156463873859864</v>
          </cell>
          <cell r="CV16">
            <v>1.8991682804689523</v>
          </cell>
          <cell r="CW16">
            <v>1.8829446730681298</v>
          </cell>
          <cell r="CX16">
            <v>1.8669702059173445</v>
          </cell>
          <cell r="CY16">
            <v>1.8512396584939663</v>
          </cell>
          <cell r="CZ16">
            <v>1.8357479448262122</v>
          </cell>
          <cell r="DA16">
            <v>1.8204901094439205</v>
          </cell>
          <cell r="DB16">
            <v>1.8054613234673473</v>
          </cell>
          <cell r="DC16">
            <v>1.7906568808287557</v>
          </cell>
          <cell r="DD16">
            <v>1.7760721946217926</v>
          </cell>
          <cell r="DE16">
            <v>1.7617027935738587</v>
          </cell>
          <cell r="DF16">
            <v>1.7475443186368578</v>
          </cell>
          <cell r="DG16">
            <v>1.7335925196919213</v>
          </cell>
          <cell r="DH16">
            <v>1.7198432523638643</v>
          </cell>
          <cell r="DI16">
            <v>1.7062924749413217</v>
          </cell>
          <cell r="DJ16">
            <v>1.6929362453986607</v>
          </cell>
          <cell r="DK16">
            <v>1.6797707185159281</v>
          </cell>
          <cell r="DL16">
            <v>1.6667921430932542</v>
          </cell>
          <cell r="DM16">
            <v>1.6539968592562575</v>
          </cell>
          <cell r="DN16">
            <v>1.6413812958491465</v>
          </cell>
          <cell r="DO16">
            <v>1.6289419679123489</v>
          </cell>
          <cell r="DP16">
            <v>1.6166754742416092</v>
          </cell>
          <cell r="DQ16">
            <v>1.6045784950256348</v>
          </cell>
          <cell r="DR16">
            <v>1.5926477895594722</v>
          </cell>
          <cell r="DS16">
            <v>1.5808801940309136</v>
          </cell>
          <cell r="DT16">
            <v>1.5692726193773348</v>
          </cell>
          <cell r="DU16">
            <v>1.5578220492104717</v>
          </cell>
          <cell r="DV16">
            <v>1.5465255378067342</v>
          </cell>
          <cell r="DW16">
            <v>1.5353802081607544</v>
          </cell>
          <cell r="DX16">
            <v>1.5243832500999501</v>
          </cell>
          <cell r="DY16">
            <v>1.5135319184579761</v>
          </cell>
          <cell r="DZ16">
            <v>1.5028235313050076</v>
          </cell>
          <cell r="EA16">
            <v>1.4922554682328932</v>
          </cell>
          <cell r="EB16">
            <v>1.4818251686932746</v>
          </cell>
          <cell r="EC16">
            <v>1.4715301303868489</v>
          </cell>
          <cell r="ED16">
            <v>1.4613679077020238</v>
          </cell>
          <cell r="EE16">
            <v>1.451336110201273</v>
          </cell>
          <cell r="EF16">
            <v>1.4414324011535633</v>
          </cell>
          <cell r="EG16">
            <v>1.4316544961112978</v>
          </cell>
          <cell r="EH16">
            <v>1.4220001615302575</v>
          </cell>
          <cell r="EI16">
            <v>1.4124672134311025</v>
          </cell>
          <cell r="EJ16">
            <v>1.4030535161010247</v>
          </cell>
          <cell r="EK16">
            <v>1.3937569808342194</v>
          </cell>
          <cell r="EL16">
            <v>1.3845755647098694</v>
          </cell>
          <cell r="EM16">
            <v>1.375507269406401</v>
          </cell>
          <cell r="EN16">
            <v>1.3665501400508053</v>
          </cell>
          <cell r="EO16">
            <v>1.3577022641018714</v>
          </cell>
          <cell r="EP16">
            <v>1.3489617702662089</v>
          </cell>
          <cell r="EQ16">
            <v>1.3403268274459887</v>
          </cell>
          <cell r="ER16">
            <v>1.331795643717363</v>
          </cell>
          <cell r="ES16">
            <v>1.3233664653385671</v>
          </cell>
          <cell r="ET16">
            <v>1.3150375757867325</v>
          </cell>
          <cell r="EU16">
            <v>1.3068072948224925</v>
          </cell>
          <cell r="EV16">
            <v>1.2986739775814744</v>
          </cell>
          <cell r="EW16">
            <v>1.290636013691818</v>
          </cell>
          <cell r="EX16">
            <v>1.2826918264168865</v>
          </cell>
          <cell r="EY16">
            <v>1.274839871822365</v>
          </cell>
          <cell r="EZ16">
            <v>1.2670786379669698</v>
          </cell>
          <cell r="FA16">
            <v>1.2594066441160203</v>
          </cell>
          <cell r="FB16">
            <v>1.2518224399771491</v>
          </cell>
          <cell r="FC16">
            <v>1.2443246049574568</v>
          </cell>
          <cell r="FD16">
            <v>1.2369117474414311</v>
          </cell>
          <cell r="FE16">
            <v>1.2295825040889874</v>
          </cell>
          <cell r="FF16">
            <v>1.2223355391529986</v>
          </cell>
          <cell r="FG16">
            <v>1.2151695438157093</v>
          </cell>
          <cell r="FH16">
            <v>1.2080832355434494</v>
          </cell>
          <cell r="FI16">
            <v>1.2010753574590807</v>
          </cell>
          <cell r="FJ16">
            <v>1.1941446777316325</v>
          </cell>
          <cell r="FK16">
            <v>1.1872899889825956</v>
          </cell>
          <cell r="FL16">
            <v>1.1805101077083677</v>
          </cell>
          <cell r="FM16">
            <v>1.1738038737183574</v>
          </cell>
          <cell r="FN16">
            <v>1.1671701495882671</v>
          </cell>
          <cell r="FO16">
            <v>1.1606078201281025</v>
          </cell>
          <cell r="FP16">
            <v>1.1541157918644549</v>
          </cell>
          <cell r="FQ16">
            <v>1.1476929925366339</v>
          </cell>
          <cell r="FR16">
            <v>1.1413383706062314</v>
          </cell>
          <cell r="FS16">
            <v>1.1350508947797155</v>
          </cell>
          <cell r="FT16">
            <v>1.1288295535436672</v>
          </cell>
          <cell r="FU16">
            <v>1.1226733547122805</v>
          </cell>
          <cell r="FV16">
            <v>1.1165813249867695</v>
          </cell>
          <cell r="FW16">
            <v>1.1105525095263238</v>
          </cell>
          <cell r="FX16">
            <v>1.1045859715302737</v>
          </cell>
          <cell r="FY16">
            <v>1.0986807918311421</v>
          </cell>
          <cell r="FZ16">
            <v>1.0928360684982554</v>
          </cell>
          <cell r="GA16">
            <v>1.0870509164516142</v>
          </cell>
          <cell r="GB16">
            <v>1.0813244670857178</v>
          </cell>
          <cell r="GC16">
            <v>1.0756558679030619</v>
          </cell>
          <cell r="GD16">
            <v>1.0700442821570229</v>
          </cell>
          <cell r="GE16">
            <v>1.0644888885038633</v>
          </cell>
          <cell r="GF16">
            <v>1.0589888806635932</v>
          </cell>
          <cell r="GG16">
            <v>1.0535434670894392</v>
          </cell>
          <cell r="GH16">
            <v>1.0481518706456681</v>
          </cell>
          <cell r="GI16">
            <v>1.0428133282935326</v>
          </cell>
          <cell r="GJ16">
            <v>1.0375270907851115</v>
          </cell>
          <cell r="GK16">
            <v>1.0322924223648113</v>
          </cell>
          <cell r="GL16">
            <v>1.0271086004783241</v>
          </cell>
          <cell r="GM16">
            <v>1.0219749154888267</v>
          </cell>
          <cell r="GN16">
            <v>1.0168906704002183</v>
          </cell>
          <cell r="GO16">
            <v>1.0118551805872014</v>
          </cell>
          <cell r="GP16">
            <v>1.0068677735320164</v>
          </cell>
          <cell r="GQ16">
            <v>1.0019277885676425</v>
          </cell>
          <cell r="GR16">
            <v>0.997034576627289</v>
          </cell>
        </row>
        <row r="17">
          <cell r="B17">
            <v>8</v>
          </cell>
          <cell r="C17">
            <v>7.6516777517687862</v>
          </cell>
          <cell r="D17">
            <v>7.4859250799341703</v>
          </cell>
          <cell r="E17">
            <v>7.3254814404944195</v>
          </cell>
          <cell r="F17">
            <v>7.1701371674763248</v>
          </cell>
          <cell r="G17">
            <v>7.0196921895354745</v>
          </cell>
          <cell r="H17">
            <v>6.8739555366785545</v>
          </cell>
          <cell r="I17">
            <v>6.7327448749504057</v>
          </cell>
          <cell r="J17">
            <v>6.5958860673587143</v>
          </cell>
          <cell r="K17">
            <v>6.4632127594262556</v>
          </cell>
          <cell r="L17">
            <v>6.3345659878652301</v>
          </cell>
          <cell r="M17">
            <v>6.2097938109695585</v>
          </cell>
          <cell r="N17">
            <v>6.0887509594112021</v>
          </cell>
          <cell r="O17">
            <v>5.9712985062137367</v>
          </cell>
          <cell r="P17">
            <v>5.857303554754937</v>
          </cell>
          <cell r="Q17">
            <v>5.7466389437253023</v>
          </cell>
          <cell r="R17">
            <v>5.6391829680375407</v>
          </cell>
          <cell r="S17">
            <v>5.5348191147470214</v>
          </cell>
          <cell r="T17">
            <v>5.4334358131025011</v>
          </cell>
          <cell r="U17">
            <v>5.3349261979026679</v>
          </cell>
          <cell r="V17">
            <v>5.2391878853855998</v>
          </cell>
          <cell r="W17">
            <v>5.1461227609270841</v>
          </cell>
          <cell r="X17">
            <v>5.0556367778686493</v>
          </cell>
          <cell r="Y17">
            <v>4.967639766838591</v>
          </cell>
          <cell r="Z17">
            <v>4.8820452549684328</v>
          </cell>
          <cell r="AA17">
            <v>4.7987702944442345</v>
          </cell>
          <cell r="AB17">
            <v>4.7177352998663116</v>
          </cell>
          <cell r="AC17">
            <v>4.6388638939231388</v>
          </cell>
          <cell r="AD17">
            <v>4.5620827609151551</v>
          </cell>
          <cell r="AE17">
            <v>4.4873215076922159</v>
          </cell>
          <cell r="AF17">
            <v>4.4145125315946441</v>
          </cell>
          <cell r="AG17">
            <v>4.3435908950123743</v>
          </cell>
          <cell r="AH17">
            <v>4.2744942061996882</v>
          </cell>
          <cell r="AI17">
            <v>4.2071625060043925</v>
          </cell>
          <cell r="AJ17">
            <v>4.1415381601905752</v>
          </cell>
          <cell r="AK17">
            <v>4.0775657570527519</v>
          </cell>
          <cell r="AL17">
            <v>4.0151920100370626</v>
          </cell>
          <cell r="AM17">
            <v>3.9543656651015171</v>
          </cell>
          <cell r="AN17">
            <v>3.8950374125629925</v>
          </cell>
          <cell r="AO17">
            <v>3.8371598031931105</v>
          </cell>
          <cell r="AP17">
            <v>3.7806871683388397</v>
          </cell>
          <cell r="AQ17">
            <v>3.7255755438564342</v>
          </cell>
          <cell r="AR17">
            <v>3.6717825976593907</v>
          </cell>
          <cell r="AS17">
            <v>3.6192675606923288</v>
          </cell>
          <cell r="AT17">
            <v>3.5679911611533703</v>
          </cell>
          <cell r="AU17">
            <v>3.5179155617975</v>
          </cell>
          <cell r="AV17">
            <v>3.4690043001627786</v>
          </cell>
          <cell r="AW17">
            <v>3.421222231570058</v>
          </cell>
          <cell r="AX17">
            <v>3.3745354747551257</v>
          </cell>
          <cell r="AY17">
            <v>3.3289113600000002</v>
          </cell>
          <cell r="AZ17">
            <v>3.2843183796373774</v>
          </cell>
          <cell r="BA17">
            <v>3.240726140809163</v>
          </cell>
          <cell r="BB17">
            <v>3.198105320366452</v>
          </cell>
          <cell r="BC17">
            <v>3.1564276218044789</v>
          </cell>
          <cell r="BD17">
            <v>3.1156657341317566</v>
          </cell>
          <cell r="BE17">
            <v>3.0757932925780551</v>
          </cell>
          <cell r="BF17">
            <v>3.0367848410509803</v>
          </cell>
          <cell r="BG17">
            <v>2.9986157962557107</v>
          </cell>
          <cell r="BH17">
            <v>2.9612624133969638</v>
          </cell>
          <cell r="BI17">
            <v>2.9247017533865813</v>
          </cell>
          <cell r="BJ17">
            <v>2.8889116514840949</v>
          </cell>
          <cell r="BK17">
            <v>2.8538706873014923</v>
          </cell>
          <cell r="BL17">
            <v>2.8195581561069401</v>
          </cell>
          <cell r="BM17">
            <v>2.7859540413656547</v>
          </cell>
          <cell r="BN17">
            <v>2.7530389884592603</v>
          </cell>
          <cell r="BO17">
            <v>2.7207942795280409</v>
          </cell>
          <cell r="BP17">
            <v>2.6892018093833001</v>
          </cell>
          <cell r="BQ17">
            <v>2.658244062439775</v>
          </cell>
          <cell r="BR17">
            <v>2.6279040906205644</v>
          </cell>
          <cell r="BS17">
            <v>2.5981654921894659</v>
          </cell>
          <cell r="BT17">
            <v>2.5690123914678686</v>
          </cell>
          <cell r="BU17">
            <v>2.5404294193955179</v>
          </cell>
          <cell r="BV17">
            <v>2.5124016948964925</v>
          </cell>
          <cell r="BW17">
            <v>2.4849148070136624</v>
          </cell>
          <cell r="BX17">
            <v>2.4579547977767247</v>
          </cell>
          <cell r="BY17">
            <v>2.4315081457706325</v>
          </cell>
          <cell r="BZ17">
            <v>2.4055617503728612</v>
          </cell>
          <cell r="CA17">
            <v>2.3801029166295202</v>
          </cell>
          <cell r="CB17">
            <v>2.3551193407417585</v>
          </cell>
          <cell r="CC17">
            <v>2.3305990961353218</v>
          </cell>
          <cell r="CD17">
            <v>2.3065306200874232</v>
          </cell>
          <cell r="CE17">
            <v>2.2829027008863312</v>
          </cell>
          <cell r="CF17">
            <v>2.2597044655002763</v>
          </cell>
          <cell r="CG17">
            <v>2.236925367733376</v>
          </cell>
          <cell r="CH17">
            <v>2.2145551768473632</v>
          </cell>
          <cell r="CI17">
            <v>2.1925839666288907</v>
          </cell>
          <cell r="CJ17">
            <v>2.1710021048831516</v>
          </cell>
          <cell r="CK17">
            <v>2.149800243335465</v>
          </cell>
          <cell r="CL17">
            <v>2.1289693079233252</v>
          </cell>
          <cell r="CM17">
            <v>2.1085004894622434</v>
          </cell>
          <cell r="CN17">
            <v>2.0883852346694809</v>
          </cell>
          <cell r="CO17">
            <v>2.068615237530508</v>
          </cell>
          <cell r="CP17">
            <v>2.049182430993735</v>
          </cell>
          <cell r="CQ17">
            <v>2.0300789789797009</v>
          </cell>
          <cell r="CR17">
            <v>2.0112972686915782</v>
          </cell>
          <cell r="CS17">
            <v>1.9928299032144128</v>
          </cell>
          <cell r="CT17">
            <v>1.9746696943911146</v>
          </cell>
          <cell r="CU17">
            <v>1.9568096559637493</v>
          </cell>
          <cell r="CV17">
            <v>1.9392429969691989</v>
          </cell>
          <cell r="CW17">
            <v>1.9219631153787533</v>
          </cell>
          <cell r="CX17">
            <v>1.9049635919716577</v>
          </cell>
          <cell r="CY17">
            <v>1.8882381844330904</v>
          </cell>
          <cell r="CZ17">
            <v>1.8717808216674665</v>
          </cell>
          <cell r="DA17">
            <v>1.8555855983183684</v>
          </cell>
          <cell r="DB17">
            <v>1.8396467694867851</v>
          </cell>
          <cell r="DC17">
            <v>1.8239587456397095</v>
          </cell>
          <cell r="DD17">
            <v>1.8085160877014934</v>
          </cell>
          <cell r="DE17">
            <v>1.7933135023206872</v>
          </cell>
          <cell r="DF17">
            <v>1.7783458373054097</v>
          </cell>
          <cell r="DG17">
            <v>1.7636080772205944</v>
          </cell>
          <cell r="DH17">
            <v>1.7490953391407487</v>
          </cell>
          <cell r="DI17">
            <v>1.7348028685521293</v>
          </cell>
          <cell r="DJ17">
            <v>1.7207260353985052</v>
          </cell>
          <cell r="DK17">
            <v>1.7068603302649223</v>
          </cell>
          <cell r="DL17">
            <v>1.6932013606941296</v>
          </cell>
          <cell r="DM17">
            <v>1.6797448476305425</v>
          </cell>
          <cell r="DN17">
            <v>1.6664866219868433</v>
          </cell>
          <cell r="DO17">
            <v>1.6534226213285212</v>
          </cell>
          <cell r="DP17">
            <v>1.6405488866718552</v>
          </cell>
          <cell r="DQ17">
            <v>1.6278615593910217</v>
          </cell>
          <cell r="DR17">
            <v>1.615356878230201</v>
          </cell>
          <cell r="DS17">
            <v>1.6030311764167164</v>
          </cell>
          <cell r="DT17">
            <v>1.5908808788714146</v>
          </cell>
          <cell r="DU17">
            <v>1.5789024995126368</v>
          </cell>
          <cell r="DV17">
            <v>1.5670926386502979</v>
          </cell>
          <cell r="DW17">
            <v>1.5554479804667205</v>
          </cell>
          <cell r="DX17">
            <v>1.5439652905810091</v>
          </cell>
          <cell r="DY17">
            <v>1.5326414136938877</v>
          </cell>
          <cell r="DZ17">
            <v>1.5214732713100347</v>
          </cell>
          <cell r="EA17">
            <v>1.5104578595350868</v>
          </cell>
          <cell r="EB17">
            <v>1.4995922469445768</v>
          </cell>
          <cell r="EC17">
            <v>1.488873572522198</v>
          </cell>
          <cell r="ED17">
            <v>1.4782990436648793</v>
          </cell>
          <cell r="EE17">
            <v>1.4678659342522591</v>
          </cell>
          <cell r="EF17">
            <v>1.4575715827782467</v>
          </cell>
          <cell r="EG17">
            <v>1.4474133905424389</v>
          </cell>
          <cell r="EH17">
            <v>1.4373888198992626</v>
          </cell>
          <cell r="EI17">
            <v>1.4274953925627827</v>
          </cell>
          <cell r="EJ17">
            <v>1.4177306879652063</v>
          </cell>
          <cell r="EK17">
            <v>1.408092341667188</v>
          </cell>
          <cell r="EL17">
            <v>1.3985780438181052</v>
          </cell>
          <cell r="EM17">
            <v>1.3891855376645619</v>
          </cell>
          <cell r="EN17">
            <v>1.379912618105426</v>
          </cell>
          <cell r="EO17">
            <v>1.3707571302917858</v>
          </cell>
          <cell r="EP17">
            <v>1.3617169682702661</v>
          </cell>
          <cell r="EQ17">
            <v>1.3527900736682015</v>
          </cell>
          <cell r="ER17">
            <v>1.3439744344192295</v>
          </cell>
          <cell r="ES17">
            <v>1.335268083527912</v>
          </cell>
          <cell r="ET17">
            <v>1.3266690978720528</v>
          </cell>
          <cell r="EU17">
            <v>1.3181755970414244</v>
          </cell>
          <cell r="EV17">
            <v>1.3097857422116665</v>
          </cell>
          <cell r="EW17">
            <v>1.3014977350521695</v>
          </cell>
          <cell r="EX17">
            <v>1.2933098166667913</v>
          </cell>
          <cell r="EY17">
            <v>1.2852202665663079</v>
          </cell>
          <cell r="EZ17">
            <v>1.2772274016715324</v>
          </cell>
          <cell r="FA17">
            <v>1.2693295753460787</v>
          </cell>
          <cell r="FB17">
            <v>1.2615251764577866</v>
          </cell>
          <cell r="FC17">
            <v>1.2538126284678528</v>
          </cell>
          <cell r="FD17">
            <v>1.246190388546758</v>
          </cell>
          <cell r="FE17">
            <v>1.2386569467161042</v>
          </cell>
          <cell r="FF17">
            <v>1.2312108250155116</v>
          </cell>
          <cell r="FG17">
            <v>1.223850576693762</v>
          </cell>
          <cell r="FH17">
            <v>1.2165747854233881</v>
          </cell>
          <cell r="FI17">
            <v>1.2093820645379565</v>
          </cell>
          <cell r="FJ17">
            <v>1.2022710562913055</v>
          </cell>
          <cell r="FK17">
            <v>1.1952404311380305</v>
          </cell>
          <cell r="FL17">
            <v>1.1882888870345329</v>
          </cell>
          <cell r="FM17">
            <v>1.1814151487599769</v>
          </cell>
          <cell r="FN17">
            <v>1.1746179672565136</v>
          </cell>
          <cell r="FO17">
            <v>1.1678961189881636</v>
          </cell>
          <cell r="FP17">
            <v>1.1612484053177654</v>
          </cell>
          <cell r="FQ17">
            <v>1.154673651901416</v>
          </cell>
          <cell r="FR17">
            <v>1.148170708099856</v>
          </cell>
          <cell r="FS17">
            <v>1.1417384464062652</v>
          </cell>
          <cell r="FT17">
            <v>1.1353757618899558</v>
          </cell>
          <cell r="FU17">
            <v>1.1290815716554683</v>
          </cell>
          <cell r="FV17">
            <v>1.1228548143165886</v>
          </cell>
          <cell r="FW17">
            <v>1.1166944494848274</v>
          </cell>
          <cell r="FX17">
            <v>1.1105994572719122</v>
          </cell>
          <cell r="FY17">
            <v>1.1045688378058642</v>
          </cell>
          <cell r="FZ17">
            <v>1.098601610760239</v>
          </cell>
          <cell r="GA17">
            <v>1.0926968148961331</v>
          </cell>
          <cell r="GB17">
            <v>1.0868535076165629</v>
          </cell>
          <cell r="GC17">
            <v>1.0810707645328448</v>
          </cell>
          <cell r="GD17">
            <v>1.0753476790426093</v>
          </cell>
          <cell r="GE17">
            <v>1.0696833619191</v>
          </cell>
          <cell r="GF17">
            <v>1.0640769409114177</v>
          </cell>
          <cell r="GG17">
            <v>1.0585275603553812</v>
          </cell>
          <cell r="GH17">
            <v>1.0530343807946878</v>
          </cell>
          <cell r="GI17">
            <v>1.047596578612068</v>
          </cell>
          <cell r="GJ17">
            <v>1.0422133456701337</v>
          </cell>
          <cell r="GK17">
            <v>1.0368838889616383</v>
          </cell>
          <cell r="GL17">
            <v>1.0316074302688674</v>
          </cell>
          <cell r="GM17">
            <v>1.0263832058318918</v>
          </cell>
          <cell r="GN17">
            <v>1.0212104660254271</v>
          </cell>
          <cell r="GO17">
            <v>1.0160884750440411</v>
          </cell>
          <cell r="GP17">
            <v>1.0110165105954743</v>
          </cell>
          <cell r="GQ17">
            <v>1.0059938636018304</v>
          </cell>
          <cell r="GR17">
            <v>1.0010198379084154</v>
          </cell>
        </row>
        <row r="18">
          <cell r="B18">
            <v>9</v>
          </cell>
          <cell r="C18">
            <v>8.5660175760087043</v>
          </cell>
          <cell r="D18">
            <v>8.3605173201321801</v>
          </cell>
          <cell r="E18">
            <v>8.1622367063670787</v>
          </cell>
          <cell r="F18">
            <v>7.9708655292451889</v>
          </cell>
          <cell r="G18">
            <v>7.7861089218791015</v>
          </cell>
          <cell r="H18">
            <v>7.6076865088681656</v>
          </cell>
          <cell r="I18">
            <v>7.4353316105292375</v>
          </cell>
          <cell r="J18">
            <v>7.2687904950801085</v>
          </cell>
          <cell r="K18">
            <v>7.107821675644054</v>
          </cell>
          <cell r="L18">
            <v>6.9521952491613543</v>
          </cell>
          <cell r="M18">
            <v>6.8016922744995831</v>
          </cell>
          <cell r="N18">
            <v>6.6561041872405653</v>
          </cell>
          <cell r="O18">
            <v>6.5152322487978847</v>
          </cell>
          <cell r="P18">
            <v>6.3788870276790117</v>
          </cell>
          <cell r="Q18">
            <v>6.2468879108567625</v>
          </cell>
          <cell r="R18">
            <v>6.1190626433525708</v>
          </cell>
          <cell r="S18">
            <v>5.9952468942633228</v>
          </cell>
          <cell r="T18">
            <v>5.8752838475821925</v>
          </cell>
          <cell r="U18">
            <v>5.7590238162751533</v>
          </cell>
          <cell r="V18">
            <v>5.6463238781770126</v>
          </cell>
          <cell r="W18">
            <v>5.5370475323667421</v>
          </cell>
          <cell r="X18">
            <v>5.4310643747700889</v>
          </cell>
          <cell r="Y18">
            <v>5.3282497918201699</v>
          </cell>
          <cell r="Z18">
            <v>5.2284846710830513</v>
          </cell>
          <cell r="AA18">
            <v>5.1316551278267548</v>
          </cell>
          <cell r="AB18">
            <v>5.0376522465782481</v>
          </cell>
          <cell r="AC18">
            <v>4.9463718367746834</v>
          </cell>
          <cell r="AD18">
            <v>4.8577142016726249</v>
          </cell>
          <cell r="AE18">
            <v>4.771583919732362</v>
          </cell>
          <cell r="AF18">
            <v>4.6878896377442807</v>
          </cell>
          <cell r="AG18">
            <v>4.6065438750106678</v>
          </cell>
          <cell r="AH18">
            <v>4.5274628379396464</v>
          </cell>
          <cell r="AI18">
            <v>4.4505662444481979</v>
          </cell>
          <cell r="AJ18">
            <v>4.3757771576089999</v>
          </cell>
          <cell r="AK18">
            <v>4.3030218280108059</v>
          </cell>
          <cell r="AL18">
            <v>4.2322295443350741</v>
          </cell>
          <cell r="AM18">
            <v>4.1633324916819472</v>
          </cell>
          <cell r="AN18">
            <v>4.0962656172075249</v>
          </cell>
          <cell r="AO18">
            <v>4.0309665026609256</v>
          </cell>
          <cell r="AP18">
            <v>3.9673752434347223</v>
          </cell>
          <cell r="AQ18">
            <v>3.9054343337656481</v>
          </cell>
          <cell r="AR18">
            <v>3.8450885577443548</v>
          </cell>
          <cell r="AS18">
            <v>3.7862848858133842</v>
          </cell>
          <cell r="AT18">
            <v>3.7289723764517313</v>
          </cell>
          <cell r="AU18">
            <v>3.6731020827621954</v>
          </cell>
          <cell r="AV18">
            <v>3.6186269636945574</v>
          </cell>
          <cell r="AW18">
            <v>3.5655017996532727</v>
          </cell>
          <cell r="AX18">
            <v>3.5136831122531134</v>
          </cell>
          <cell r="AY18">
            <v>3.4631290880000001</v>
          </cell>
          <cell r="AZ18">
            <v>3.4137995056871535</v>
          </cell>
          <cell r="BA18">
            <v>3.3656556673088591</v>
          </cell>
          <cell r="BB18">
            <v>3.3186603323054955</v>
          </cell>
          <cell r="BC18">
            <v>3.2727776549641567</v>
          </cell>
          <cell r="BD18">
            <v>3.2279731248092207</v>
          </cell>
          <cell r="BE18">
            <v>3.1842135098266051</v>
          </cell>
          <cell r="BF18">
            <v>3.1414668023743038</v>
          </cell>
          <cell r="BG18">
            <v>3.0997021676400855</v>
          </cell>
          <cell r="BH18">
            <v>3.0588898945150298</v>
          </cell>
          <cell r="BI18">
            <v>3.0190013487589087</v>
          </cell>
          <cell r="BJ18">
            <v>2.9800089283403026</v>
          </cell>
          <cell r="BK18">
            <v>2.9418860208408337</v>
          </cell>
          <cell r="BL18">
            <v>2.9046069628189661</v>
          </cell>
          <cell r="BM18">
            <v>2.8681470010345866</v>
          </cell>
          <cell r="BN18">
            <v>2.8324822554409512</v>
          </cell>
          <cell r="BO18">
            <v>2.7975896838556693</v>
          </cell>
          <cell r="BP18">
            <v>2.7634470482271909</v>
          </cell>
          <cell r="BQ18">
            <v>2.7300328824177424</v>
          </cell>
          <cell r="BR18">
            <v>2.6973264614279291</v>
          </cell>
          <cell r="BS18">
            <v>2.6653077719921967</v>
          </cell>
          <cell r="BT18">
            <v>2.6339574844781315</v>
          </cell>
          <cell r="BU18">
            <v>2.6032569260261162</v>
          </cell>
          <cell r="BV18">
            <v>2.5731880548692252</v>
          </cell>
          <cell r="BW18">
            <v>2.5437334357763959</v>
          </cell>
          <cell r="BX18">
            <v>2.5148762165648906</v>
          </cell>
          <cell r="BY18">
            <v>2.4866001056308931</v>
          </cell>
          <cell r="BZ18">
            <v>2.4588893504497196</v>
          </cell>
          <cell r="CA18">
            <v>2.4317287169996553</v>
          </cell>
          <cell r="CB18">
            <v>2.4051034700657765</v>
          </cell>
          <cell r="CC18">
            <v>2.3789993543823726</v>
          </cell>
          <cell r="CD18">
            <v>2.3534025765746782</v>
          </cell>
          <cell r="CE18">
            <v>2.3282997878626466</v>
          </cell>
          <cell r="CF18">
            <v>2.3036780674913611</v>
          </cell>
          <cell r="CG18">
            <v>2.2795249068544901</v>
          </cell>
          <cell r="CH18">
            <v>2.2558281942788514</v>
          </cell>
          <cell r="CI18">
            <v>2.2325762004397838</v>
          </cell>
          <cell r="CJ18">
            <v>2.2097575643785028</v>
          </cell>
          <cell r="CK18">
            <v>2.1873612800940729</v>
          </cell>
          <cell r="CL18">
            <v>2.1653766836839621</v>
          </cell>
          <cell r="CM18">
            <v>2.1437934410084436</v>
          </cell>
          <cell r="CN18">
            <v>2.122601535855313</v>
          </cell>
          <cell r="CO18">
            <v>2.1017912585825398</v>
          </cell>
          <cell r="CP18">
            <v>2.0813531952175666</v>
          </cell>
          <cell r="CQ18">
            <v>2.0612782169929935</v>
          </cell>
          <cell r="CR18">
            <v>2.0415574702993751</v>
          </cell>
          <cell r="CS18">
            <v>2.0221823670367658</v>
          </cell>
          <cell r="CT18">
            <v>2.0031445753475521</v>
          </cell>
          <cell r="CU18">
            <v>1.9844360107139258</v>
          </cell>
          <cell r="CV18">
            <v>1.9660488274041463</v>
          </cell>
          <cell r="CW18">
            <v>1.9479754102525022</v>
          </cell>
          <cell r="CX18">
            <v>1.9302083667585763</v>
          </cell>
          <cell r="CY18">
            <v>1.9127405194921128</v>
          </cell>
          <cell r="CZ18">
            <v>1.895564898790407</v>
          </cell>
          <cell r="DA18">
            <v>1.8786747357357689</v>
          </cell>
          <cell r="DB18">
            <v>1.8620634554011706</v>
          </cell>
          <cell r="DC18">
            <v>1.8457246703527512</v>
          </cell>
          <cell r="DD18">
            <v>1.8296521743983669</v>
          </cell>
          <cell r="DE18">
            <v>1.8138399365718749</v>
          </cell>
          <cell r="DF18">
            <v>1.798282095343307</v>
          </cell>
          <cell r="DG18">
            <v>1.7829729530455447</v>
          </cell>
          <cell r="DH18">
            <v>1.76790697050852</v>
          </cell>
          <cell r="DI18">
            <v>1.7530787618923904</v>
          </cell>
          <cell r="DJ18">
            <v>1.7384830897115051</v>
          </cell>
          <cell r="DK18">
            <v>1.7241148600413518</v>
          </cell>
          <cell r="DL18">
            <v>1.7099691179010348</v>
          </cell>
          <cell r="DM18">
            <v>1.696041042804141</v>
          </cell>
          <cell r="DN18">
            <v>1.6823259444711944</v>
          </cell>
          <cell r="DO18">
            <v>1.6688192586971833</v>
          </cell>
          <cell r="DP18">
            <v>1.6555165433679344</v>
          </cell>
          <cell r="DQ18">
            <v>1.6424134746193886</v>
          </cell>
          <cell r="DR18">
            <v>1.6295058431340816</v>
          </cell>
          <cell r="DS18">
            <v>1.6167895505693892</v>
          </cell>
          <cell r="DT18">
            <v>1.604260606112331</v>
          </cell>
          <cell r="DU18">
            <v>1.5919151231559487</v>
          </cell>
          <cell r="DV18">
            <v>1.5797493160924911</v>
          </cell>
          <cell r="DW18">
            <v>1.5677594972188467</v>
          </cell>
          <cell r="DX18">
            <v>1.5559420737498528</v>
          </cell>
          <cell r="DY18">
            <v>1.5442935449352972</v>
          </cell>
          <cell r="DZ18">
            <v>1.5328104992766169</v>
          </cell>
          <cell r="EA18">
            <v>1.5214896118394465</v>
          </cell>
          <cell r="EB18">
            <v>1.5103276416583546</v>
          </cell>
          <cell r="EC18">
            <v>1.4993214292302397</v>
          </cell>
          <cell r="ED18">
            <v>1.4884678940930205</v>
          </cell>
          <cell r="EE18">
            <v>1.4777640324863828</v>
          </cell>
          <cell r="EF18">
            <v>1.4672069150914904</v>
          </cell>
          <cell r="EG18">
            <v>1.4567936848466898</v>
          </cell>
          <cell r="EH18">
            <v>1.4465215548363575</v>
          </cell>
          <cell r="EI18">
            <v>1.4363878062501672</v>
          </cell>
          <cell r="EJ18">
            <v>1.4263897864101514</v>
          </cell>
          <cell r="EK18">
            <v>1.4165249068630517</v>
          </cell>
          <cell r="EL18">
            <v>1.4067906415355456</v>
          </cell>
          <cell r="EM18">
            <v>1.3971845249500361</v>
          </cell>
          <cell r="EN18">
            <v>1.3877041504987906</v>
          </cell>
          <cell r="EO18">
            <v>1.3783471687742939</v>
          </cell>
          <cell r="EP18">
            <v>1.3691112859537773</v>
          </cell>
          <cell r="EQ18">
            <v>1.3599942622359547</v>
          </cell>
          <cell r="ER18">
            <v>1.3509939103280861</v>
          </cell>
          <cell r="ES18">
            <v>1.3421080939815588</v>
          </cell>
          <cell r="ET18">
            <v>1.3333347265742423</v>
          </cell>
          <cell r="EU18">
            <v>1.3246717697379569</v>
          </cell>
          <cell r="EV18">
            <v>1.3161172320294394</v>
          </cell>
          <cell r="EW18">
            <v>1.3076691676432779</v>
          </cell>
          <cell r="EX18">
            <v>1.2993256751653208</v>
          </cell>
          <cell r="EY18">
            <v>1.2910848963651456</v>
          </cell>
          <cell r="EZ18">
            <v>1.2829450150262154</v>
          </cell>
          <cell r="FA18">
            <v>1.2749042558124037</v>
          </cell>
          <cell r="FB18">
            <v>1.2669608831696284</v>
          </cell>
          <cell r="FC18">
            <v>1.2591132002613703</v>
          </cell>
          <cell r="FD18">
            <v>1.2513595479369126</v>
          </cell>
          <cell r="FE18">
            <v>1.2436983037311689</v>
          </cell>
          <cell r="FF18">
            <v>1.2361278808950202</v>
          </cell>
          <cell r="FG18">
            <v>1.2286467274551172</v>
          </cell>
          <cell r="FH18">
            <v>1.2212533253021423</v>
          </cell>
          <cell r="FI18">
            <v>1.2139461893065695</v>
          </cell>
          <cell r="FJ18">
            <v>1.2067238664609894</v>
          </cell>
          <cell r="FK18">
            <v>1.199584935048104</v>
          </cell>
          <cell r="FL18">
            <v>1.1925280038335329</v>
          </cell>
          <cell r="FM18">
            <v>1.1855517112825962</v>
          </cell>
          <cell r="FN18">
            <v>1.1786547248002783</v>
          </cell>
          <cell r="FO18">
            <v>1.1718357399936019</v>
          </cell>
          <cell r="FP18">
            <v>1.1650934799556687</v>
          </cell>
          <cell r="FQ18">
            <v>1.1584266945706538</v>
          </cell>
          <cell r="FR18">
            <v>1.1518341598390649</v>
          </cell>
          <cell r="FS18">
            <v>1.1453146772226017</v>
          </cell>
          <cell r="FT18">
            <v>1.1388670730079764</v>
          </cell>
          <cell r="FU18">
            <v>1.1324901976890789</v>
          </cell>
          <cell r="FV18">
            <v>1.1261829253668905</v>
          </cell>
          <cell r="FW18">
            <v>1.1199441531665753</v>
          </cell>
          <cell r="FX18">
            <v>1.1137728006711938</v>
          </cell>
          <cell r="FY18">
            <v>1.1076678093715076</v>
          </cell>
          <cell r="FZ18">
            <v>1.1016281421313592</v>
          </cell>
          <cell r="GA18">
            <v>1.0956527826681324</v>
          </cell>
          <cell r="GB18">
            <v>1.0897407350478134</v>
          </cell>
          <cell r="GC18">
            <v>1.0838910231941901</v>
          </cell>
          <cell r="GD18">
            <v>1.078102690411745</v>
          </cell>
          <cell r="GE18">
            <v>1.0723747989218135</v>
          </cell>
          <cell r="GF18">
            <v>1.0667064294115853</v>
          </cell>
          <cell r="GG18">
            <v>1.0610966805955573</v>
          </cell>
          <cell r="GH18">
            <v>1.0555446687890426</v>
          </cell>
          <cell r="GI18">
            <v>1.0500495274933683</v>
          </cell>
          <cell r="GJ18">
            <v>1.0446104069923958</v>
          </cell>
          <cell r="GK18">
            <v>1.0392264739600194</v>
          </cell>
          <cell r="GL18">
            <v>1.0338969110783038</v>
          </cell>
          <cell r="GM18">
            <v>1.0286209166659348</v>
          </cell>
          <cell r="GN18">
            <v>1.0233977043166718</v>
          </cell>
          <cell r="GO18">
            <v>1.0182265025474955</v>
          </cell>
          <cell r="GP18">
            <v>1.0131065544561584</v>
          </cell>
          <cell r="GQ18">
            <v>1.0080371173878546</v>
          </cell>
          <cell r="GR18">
            <v>1.0030174626107347</v>
          </cell>
        </row>
        <row r="19">
          <cell r="B19">
            <v>10</v>
          </cell>
          <cell r="C19">
            <v>9.4713045307016905</v>
          </cell>
          <cell r="D19">
            <v>9.2221845518543581</v>
          </cell>
          <cell r="E19">
            <v>8.9825850062422354</v>
          </cell>
          <cell r="F19">
            <v>8.7520639309709178</v>
          </cell>
          <cell r="G19">
            <v>8.5302028367758282</v>
          </cell>
          <cell r="H19">
            <v>8.3166053225779368</v>
          </cell>
          <cell r="I19">
            <v>8.1108957793550349</v>
          </cell>
          <cell r="J19">
            <v>7.9127181771101496</v>
          </cell>
          <cell r="K19">
            <v>7.7217349291848123</v>
          </cell>
          <cell r="L19">
            <v>7.5376258285889612</v>
          </cell>
          <cell r="M19">
            <v>7.3600870514147028</v>
          </cell>
          <cell r="N19">
            <v>7.1888302227610925</v>
          </cell>
          <cell r="O19">
            <v>7.0235815409326028</v>
          </cell>
          <cell r="P19">
            <v>6.8640809559804747</v>
          </cell>
          <cell r="Q19">
            <v>6.7100813989414467</v>
          </cell>
          <cell r="R19">
            <v>6.5613480583894672</v>
          </cell>
          <cell r="S19">
            <v>6.4176577011590119</v>
          </cell>
          <cell r="T19">
            <v>6.2787980343216372</v>
          </cell>
          <cell r="U19">
            <v>6.1445671057046853</v>
          </cell>
          <cell r="V19">
            <v>6.0147727404316864</v>
          </cell>
          <cell r="W19">
            <v>5.8892320111412104</v>
          </cell>
          <cell r="X19">
            <v>5.7677707397041154</v>
          </cell>
          <cell r="Y19">
            <v>5.6502230284108661</v>
          </cell>
          <cell r="Z19">
            <v>5.5364308187404907</v>
          </cell>
          <cell r="AA19">
            <v>5.4262434759528801</v>
          </cell>
          <cell r="AB19">
            <v>5.3195173978662975</v>
          </cell>
          <cell r="AC19">
            <v>5.2161156462935825</v>
          </cell>
          <cell r="AD19">
            <v>5.1159075997140828</v>
          </cell>
          <cell r="AE19">
            <v>5.0187686258542277</v>
          </cell>
          <cell r="AF19">
            <v>4.9245797729387712</v>
          </cell>
          <cell r="AG19">
            <v>4.8332274784574718</v>
          </cell>
          <cell r="AH19">
            <v>4.7446032943687957</v>
          </cell>
          <cell r="AI19">
            <v>4.6586036277335028</v>
          </cell>
          <cell r="AJ19">
            <v>4.5751294958374471</v>
          </cell>
          <cell r="AK19">
            <v>4.4940862949244123</v>
          </cell>
          <cell r="AL19">
            <v>4.4153835817173626</v>
          </cell>
          <cell r="AM19">
            <v>4.3389348669596197</v>
          </cell>
          <cell r="AN19">
            <v>4.2646574202573433</v>
          </cell>
          <cell r="AO19">
            <v>4.1924720855507713</v>
          </cell>
          <cell r="AP19">
            <v>4.1223031065848312</v>
          </cell>
          <cell r="AQ19">
            <v>4.0540779617897922</v>
          </cell>
          <cell r="AR19">
            <v>3.9877272080200457</v>
          </cell>
          <cell r="AS19">
            <v>3.9231843326339213</v>
          </cell>
          <cell r="AT19">
            <v>3.8603856134299845</v>
          </cell>
          <cell r="AU19">
            <v>3.7992699859855241</v>
          </cell>
          <cell r="AV19">
            <v>3.7397789179713019</v>
          </cell>
          <cell r="AW19">
            <v>3.6818562900429619</v>
          </cell>
          <cell r="AX19">
            <v>3.6254482829342276</v>
          </cell>
          <cell r="AY19">
            <v>3.5705032704000002</v>
          </cell>
          <cell r="AZ19">
            <v>3.5169717176790067</v>
          </cell>
          <cell r="BA19">
            <v>3.4648060851657618</v>
          </cell>
          <cell r="BB19">
            <v>3.4139607370003922</v>
          </cell>
          <cell r="BC19">
            <v>3.3643918543024856</v>
          </cell>
          <cell r="BD19">
            <v>3.316057352791546</v>
          </cell>
          <cell r="BE19">
            <v>3.2689168045520356</v>
          </cell>
          <cell r="BF19">
            <v>3.222931363715412</v>
          </cell>
          <cell r="BG19">
            <v>3.1780636958450277</v>
          </cell>
          <cell r="BH19">
            <v>3.134277910822417</v>
          </cell>
          <cell r="BI19">
            <v>3.0915394990453144</v>
          </cell>
          <cell r="BJ19">
            <v>3.0498152707588528</v>
          </cell>
          <cell r="BK19">
            <v>3.0090732983517818</v>
          </cell>
          <cell r="BL19">
            <v>2.9692828614592899</v>
          </cell>
          <cell r="BM19">
            <v>2.9304143947231722</v>
          </cell>
          <cell r="BN19">
            <v>2.8924394380686422</v>
          </cell>
          <cell r="BO19">
            <v>2.855330589365165</v>
          </cell>
          <cell r="BP19">
            <v>2.8190614593462104</v>
          </cell>
          <cell r="BQ19">
            <v>2.7836066286699568</v>
          </cell>
          <cell r="BR19">
            <v>2.7489416070096127</v>
          </cell>
          <cell r="BS19">
            <v>2.7150427940682942</v>
          </cell>
          <cell r="BT19">
            <v>2.6818874424192853</v>
          </cell>
          <cell r="BU19">
            <v>2.6494536220780267</v>
          </cell>
          <cell r="BV19">
            <v>2.6177201867173809</v>
          </cell>
          <cell r="BW19">
            <v>2.5866667414426248</v>
          </cell>
          <cell r="BX19">
            <v>2.5562736120471934</v>
          </cell>
          <cell r="BY19">
            <v>2.5265218156745601</v>
          </cell>
          <cell r="BZ19">
            <v>2.4973930328156819</v>
          </cell>
          <cell r="CA19">
            <v>2.4688695805752912</v>
          </cell>
          <cell r="CB19">
            <v>2.4409343871439262</v>
          </cell>
          <cell r="CC19">
            <v>2.4135709674159802</v>
          </cell>
          <cell r="CD19">
            <v>2.3867633996972799</v>
          </cell>
          <cell r="CE19">
            <v>2.3604963034486857</v>
          </cell>
          <cell r="CF19">
            <v>2.3347548180150963</v>
          </cell>
          <cell r="CG19">
            <v>2.3095245822918944</v>
          </cell>
          <cell r="CH19">
            <v>2.2847917152834047</v>
          </cell>
          <cell r="CI19">
            <v>2.2605427975103383</v>
          </cell>
          <cell r="CJ19">
            <v>2.2367648532254374</v>
          </cell>
          <cell r="CK19">
            <v>2.2134453333986617</v>
          </cell>
          <cell r="CL19">
            <v>2.190572099435268</v>
          </cell>
          <cell r="CM19">
            <v>2.1681334075920304</v>
          </cell>
          <cell r="CN19">
            <v>2.1461178940586345</v>
          </cell>
          <cell r="CO19">
            <v>2.1245145606729725</v>
          </cell>
          <cell r="CP19">
            <v>2.1033127612406597</v>
          </cell>
          <cell r="CQ19">
            <v>2.0825021884306079</v>
          </cell>
          <cell r="CR19">
            <v>2.0620728612199151</v>
          </cell>
          <cell r="CS19">
            <v>2.0420151128626793</v>
          </cell>
          <cell r="CT19">
            <v>2.0223195793586206</v>
          </cell>
          <cell r="CU19">
            <v>2.0029771883986078</v>
          </cell>
          <cell r="CV19">
            <v>1.9839791487653153</v>
          </cell>
          <cell r="CW19">
            <v>1.9653169401683348</v>
          </cell>
          <cell r="CX19">
            <v>1.9469823034940705</v>
          </cell>
          <cell r="CY19">
            <v>1.9289672314517303</v>
          </cell>
          <cell r="CZ19">
            <v>1.9112639595976284</v>
          </cell>
          <cell r="DA19">
            <v>1.8938649577209006</v>
          </cell>
          <cell r="DB19">
            <v>1.8767629215745381</v>
          </cell>
          <cell r="DC19">
            <v>1.8599507649364386</v>
          </cell>
          <cell r="DD19">
            <v>1.8434216119859068</v>
          </cell>
          <cell r="DE19">
            <v>1.8271687899817368</v>
          </cell>
          <cell r="DF19">
            <v>1.8111858222286776</v>
          </cell>
          <cell r="DG19">
            <v>1.795466421319706</v>
          </cell>
          <cell r="DH19">
            <v>1.7800044826421348</v>
          </cell>
          <cell r="DI19">
            <v>1.7647940781361477</v>
          </cell>
          <cell r="DJ19">
            <v>1.7498294502948915</v>
          </cell>
          <cell r="DK19">
            <v>1.7351050063957656</v>
          </cell>
          <cell r="DL19">
            <v>1.7206153129530382</v>
          </cell>
          <cell r="DM19">
            <v>1.7063550903823679</v>
          </cell>
          <cell r="DN19">
            <v>1.6923192078682614</v>
          </cell>
          <cell r="DO19">
            <v>1.6785026784259014</v>
          </cell>
          <cell r="DP19">
            <v>1.6649006541491753</v>
          </cell>
          <cell r="DQ19">
            <v>1.6515084216371179</v>
          </cell>
          <cell r="DR19">
            <v>1.638321397591328</v>
          </cell>
          <cell r="DS19">
            <v>1.6253351245772605</v>
          </cell>
          <cell r="DT19">
            <v>1.6125452669426199</v>
          </cell>
          <cell r="DU19">
            <v>1.5999476068863878</v>
          </cell>
          <cell r="DV19">
            <v>1.5875380406723021</v>
          </cell>
          <cell r="DW19">
            <v>1.5753125749808876</v>
          </cell>
          <cell r="DX19">
            <v>1.5632673233944052</v>
          </cell>
          <cell r="DY19">
            <v>1.5513985030093276</v>
          </cell>
          <cell r="DZ19">
            <v>1.5397024311711955</v>
          </cell>
          <cell r="EA19">
            <v>1.5281755223269373</v>
          </cell>
          <cell r="EB19">
            <v>1.5168142849899424</v>
          </cell>
          <cell r="EC19">
            <v>1.5056153188133974</v>
          </cell>
          <cell r="ED19">
            <v>1.4945753117675797</v>
          </cell>
          <cell r="EE19">
            <v>1.4836910374169956</v>
          </cell>
          <cell r="EF19">
            <v>1.4729593522934272</v>
          </cell>
          <cell r="EG19">
            <v>1.4623771933611249</v>
          </cell>
          <cell r="EH19">
            <v>1.4519415755705385</v>
          </cell>
          <cell r="EI19">
            <v>1.4416495894971406</v>
          </cell>
          <cell r="EJ19">
            <v>1.4314983990620362</v>
          </cell>
          <cell r="EK19">
            <v>1.421485239331207</v>
          </cell>
          <cell r="EL19">
            <v>1.4116074143903492</v>
          </cell>
          <cell r="EM19">
            <v>1.4018622952924189</v>
          </cell>
          <cell r="EN19">
            <v>1.3922473180750967</v>
          </cell>
          <cell r="EO19">
            <v>1.3827599818455198</v>
          </cell>
          <cell r="EP19">
            <v>1.3733978469297259</v>
          </cell>
          <cell r="EQ19">
            <v>1.3641585330843669</v>
          </cell>
          <cell r="ER19">
            <v>1.3550397177683493</v>
          </cell>
          <cell r="ES19">
            <v>1.3460391344721601</v>
          </cell>
          <cell r="ET19">
            <v>1.3371545711027177</v>
          </cell>
          <cell r="EU19">
            <v>1.3283838684216895</v>
          </cell>
          <cell r="EV19">
            <v>1.3197249185352931</v>
          </cell>
          <cell r="EW19">
            <v>1.3111756634336806</v>
          </cell>
          <cell r="EX19">
            <v>1.3027340935780856</v>
          </cell>
          <cell r="EY19">
            <v>1.2943982465339807</v>
          </cell>
          <cell r="EZ19">
            <v>1.2861662056485721</v>
          </cell>
          <cell r="FA19">
            <v>1.2780360987710133</v>
          </cell>
          <cell r="FB19">
            <v>1.2700060970137974</v>
          </cell>
          <cell r="FC19">
            <v>1.262074413553838</v>
          </cell>
          <cell r="FD19">
            <v>1.2542393024718177</v>
          </cell>
          <cell r="FE19">
            <v>1.2464990576284272</v>
          </cell>
          <cell r="FF19">
            <v>1.2388520115761883</v>
          </cell>
          <cell r="FG19">
            <v>1.2312965345055895</v>
          </cell>
          <cell r="FH19">
            <v>1.2238310332243207</v>
          </cell>
          <cell r="FI19">
            <v>1.2164539501684448</v>
          </cell>
          <cell r="FJ19">
            <v>1.2091637624443778</v>
          </cell>
          <cell r="FK19">
            <v>1.2019589809006035</v>
          </cell>
          <cell r="FL19">
            <v>1.1948381492280833</v>
          </cell>
          <cell r="FM19">
            <v>1.1877998430883674</v>
          </cell>
          <cell r="FN19">
            <v>1.1808426692684435</v>
          </cell>
          <cell r="FO19">
            <v>1.1739652648614065</v>
          </cell>
          <cell r="FP19">
            <v>1.1671662964720586</v>
          </cell>
          <cell r="FQ19">
            <v>1.1604444594465881</v>
          </cell>
          <cell r="FR19">
            <v>1.1537984771255039</v>
          </cell>
          <cell r="FS19">
            <v>1.1472271001190384</v>
          </cell>
          <cell r="FT19">
            <v>1.1407291056042541</v>
          </cell>
          <cell r="FU19">
            <v>1.134303296643127</v>
          </cell>
          <cell r="FV19">
            <v>1.127948501520897</v>
          </cell>
          <cell r="FW19">
            <v>1.1216635731040079</v>
          </cell>
          <cell r="FX19">
            <v>1.1154473882169886</v>
          </cell>
          <cell r="FY19">
            <v>1.1092988470376355</v>
          </cell>
          <cell r="FZ19">
            <v>1.1032168725098999</v>
          </cell>
          <cell r="GA19">
            <v>1.0972004097738914</v>
          </cell>
          <cell r="GB19">
            <v>1.0912484256124353</v>
          </cell>
          <cell r="GC19">
            <v>1.0853599079136407</v>
          </cell>
          <cell r="GD19">
            <v>1.0795338651489585</v>
          </cell>
          <cell r="GE19">
            <v>1.0737693258662244</v>
          </cell>
          <cell r="GF19">
            <v>1.0680653381972016</v>
          </cell>
          <cell r="GG19">
            <v>1.0624209693791533</v>
          </cell>
          <cell r="GH19">
            <v>1.0568353052899961</v>
          </cell>
          <cell r="GI19">
            <v>1.0513074499965991</v>
          </cell>
          <cell r="GJ19">
            <v>1.0458365253158035</v>
          </cell>
          <cell r="GK19">
            <v>1.0404216703877651</v>
          </cell>
          <cell r="GL19">
            <v>1.0350620412612235</v>
          </cell>
          <cell r="GM19">
            <v>1.0297568104903223</v>
          </cell>
          <cell r="GN19">
            <v>1.0245051667426188</v>
          </cell>
          <cell r="GO19">
            <v>1.0193063144179271</v>
          </cell>
          <cell r="GP19">
            <v>1.0141594732776615</v>
          </cell>
          <cell r="GQ19">
            <v>1.0090638780843491</v>
          </cell>
          <cell r="GR19">
            <v>1.0040187782509948</v>
          </cell>
        </row>
        <row r="20">
          <cell r="B20">
            <v>11</v>
          </cell>
          <cell r="C20">
            <v>10.367628248219477</v>
          </cell>
          <cell r="D20">
            <v>10.071117785078178</v>
          </cell>
          <cell r="E20">
            <v>9.7868480453355176</v>
          </cell>
          <cell r="F20">
            <v>9.5142087131423576</v>
          </cell>
          <cell r="G20">
            <v>9.2526241133745906</v>
          </cell>
          <cell r="H20">
            <v>9.0015510363071858</v>
          </cell>
          <cell r="I20">
            <v>8.7604767109183026</v>
          </cell>
          <cell r="J20">
            <v>8.5289169158948805</v>
          </cell>
          <cell r="K20">
            <v>8.3064142182712501</v>
          </cell>
          <cell r="L20">
            <v>8.0925363304160758</v>
          </cell>
          <cell r="M20">
            <v>7.8868745768063242</v>
          </cell>
          <cell r="N20">
            <v>7.6890424626864711</v>
          </cell>
          <cell r="O20">
            <v>7.498674337320189</v>
          </cell>
          <cell r="P20">
            <v>7.3154241450981168</v>
          </cell>
          <cell r="Q20">
            <v>7.1389642582791168</v>
          </cell>
          <cell r="R20">
            <v>6.9689843856124121</v>
          </cell>
          <cell r="S20">
            <v>6.8051905515220295</v>
          </cell>
          <cell r="T20">
            <v>6.6473041409330023</v>
          </cell>
          <cell r="U20">
            <v>6.4950610051860771</v>
          </cell>
          <cell r="V20">
            <v>6.3482106248250547</v>
          </cell>
          <cell r="W20">
            <v>6.2065153253524414</v>
          </cell>
          <cell r="X20">
            <v>6.0697495423355301</v>
          </cell>
          <cell r="Y20">
            <v>5.937699132509703</v>
          </cell>
          <cell r="Z20">
            <v>5.8101607277693246</v>
          </cell>
          <cell r="AA20">
            <v>5.6869411291618412</v>
          </cell>
          <cell r="AB20">
            <v>5.5678567382081914</v>
          </cell>
          <cell r="AC20">
            <v>5.4527330230645452</v>
          </cell>
          <cell r="AD20">
            <v>5.3414040172175401</v>
          </cell>
          <cell r="AE20">
            <v>5.2337118485688938</v>
          </cell>
          <cell r="AF20">
            <v>5.1295062969166851</v>
          </cell>
          <cell r="AG20">
            <v>5.0286443779805792</v>
          </cell>
          <cell r="AH20">
            <v>4.9309899522478924</v>
          </cell>
          <cell r="AI20">
            <v>4.8364133570371814</v>
          </cell>
          <cell r="AJ20">
            <v>4.7447910602871897</v>
          </cell>
          <cell r="AK20">
            <v>4.6560053346817059</v>
          </cell>
          <cell r="AL20">
            <v>4.5699439508163398</v>
          </cell>
          <cell r="AM20">
            <v>4.4864998882013607</v>
          </cell>
          <cell r="AN20">
            <v>4.4055710629768559</v>
          </cell>
          <cell r="AO20">
            <v>4.3270600712923093</v>
          </cell>
          <cell r="AP20">
            <v>4.2508739473733037</v>
          </cell>
          <cell r="AQ20">
            <v>4.1769239353634644</v>
          </cell>
          <cell r="AR20">
            <v>4.1051252740905726</v>
          </cell>
          <cell r="AS20">
            <v>4.0353969939622303</v>
          </cell>
          <cell r="AT20">
            <v>3.9676617252489672</v>
          </cell>
          <cell r="AU20">
            <v>3.9018455170614015</v>
          </cell>
          <cell r="AV20">
            <v>3.8378776663735237</v>
          </cell>
          <cell r="AW20">
            <v>3.7756905564862597</v>
          </cell>
          <cell r="AX20">
            <v>3.7152195043648413</v>
          </cell>
          <cell r="AY20">
            <v>3.6564026163199999</v>
          </cell>
          <cell r="AZ20">
            <v>3.5991806515370568</v>
          </cell>
          <cell r="BA20">
            <v>3.5434968929886996</v>
          </cell>
          <cell r="BB20">
            <v>3.4892970252967523</v>
          </cell>
          <cell r="BC20">
            <v>3.4365290191358153</v>
          </cell>
          <cell r="BD20">
            <v>3.3851430217972904</v>
          </cell>
          <cell r="BE20">
            <v>3.3350912535562776</v>
          </cell>
          <cell r="BF20">
            <v>3.2863279095061571</v>
          </cell>
          <cell r="BG20">
            <v>3.238809066546533</v>
          </cell>
          <cell r="BH20">
            <v>3.1924925952296657</v>
          </cell>
          <cell r="BI20">
            <v>3.1473380761887033</v>
          </cell>
          <cell r="BJ20">
            <v>3.1033067208880101</v>
          </cell>
          <cell r="BK20">
            <v>3.0603612964517417</v>
          </cell>
          <cell r="BL20">
            <v>3.018466054341665</v>
          </cell>
          <cell r="BM20">
            <v>2.9775866626690695</v>
          </cell>
          <cell r="BN20">
            <v>2.9376901419385981</v>
          </cell>
          <cell r="BO20">
            <v>2.8987448040339587</v>
          </cell>
          <cell r="BP20">
            <v>2.8607201942668241</v>
          </cell>
          <cell r="BQ20">
            <v>2.8235870363208631</v>
          </cell>
          <cell r="BR20">
            <v>2.7873171799327974</v>
          </cell>
          <cell r="BS20">
            <v>2.7518835511616992</v>
          </cell>
          <cell r="BT20">
            <v>2.7172601051064835</v>
          </cell>
          <cell r="BU20">
            <v>2.6834217809397254</v>
          </cell>
          <cell r="BV20">
            <v>2.6503444591336125</v>
          </cell>
          <cell r="BW20">
            <v>2.6180049207610399</v>
          </cell>
          <cell r="BX20">
            <v>2.5863808087615952</v>
          </cell>
          <cell r="BY20">
            <v>2.5554505910685221</v>
          </cell>
          <cell r="BZ20">
            <v>2.525193525498687</v>
          </cell>
          <cell r="CA20">
            <v>2.4955896263131594</v>
          </cell>
          <cell r="CB20">
            <v>2.4666196323612373</v>
          </cell>
          <cell r="CC20">
            <v>2.4382649767257001</v>
          </cell>
          <cell r="CD20">
            <v>2.4105077577916583</v>
          </cell>
          <cell r="CE20">
            <v>2.3833307116657343</v>
          </cell>
          <cell r="CF20">
            <v>2.3567171858763936</v>
          </cell>
          <cell r="CG20">
            <v>2.3306511142900663</v>
          </cell>
          <cell r="CH20">
            <v>2.3051169931813362</v>
          </cell>
          <cell r="CI20">
            <v>2.2800998583988377</v>
          </cell>
          <cell r="CJ20">
            <v>2.2555852635717333</v>
          </cell>
          <cell r="CK20">
            <v>2.2315592593046261</v>
          </cell>
          <cell r="CL20">
            <v>2.2080083733116038</v>
          </cell>
          <cell r="CM20">
            <v>2.184919591442779</v>
          </cell>
          <cell r="CN20">
            <v>2.162280339559199</v>
          </cell>
          <cell r="CO20">
            <v>2.1400784662143648</v>
          </cell>
          <cell r="CP20">
            <v>2.118302226102839</v>
          </cell>
          <cell r="CQ20">
            <v>2.0969402642385089</v>
          </cell>
          <cell r="CR20">
            <v>2.0759816008270615</v>
          </cell>
          <cell r="CS20">
            <v>2.0554156167991078</v>
          </cell>
          <cell r="CT20">
            <v>2.0352320399721351</v>
          </cell>
          <cell r="CU20">
            <v>2.0154209318111462</v>
          </cell>
          <cell r="CV20">
            <v>1.9959726747594082</v>
          </cell>
          <cell r="CW20">
            <v>1.9768779601122233</v>
          </cell>
          <cell r="CX20">
            <v>1.9581277764080203</v>
          </cell>
          <cell r="CY20">
            <v>1.9397133983124042</v>
          </cell>
          <cell r="CZ20">
            <v>1.921626375972032</v>
          </cell>
          <cell r="DA20">
            <v>1.9038585248163817</v>
          </cell>
          <cell r="DB20">
            <v>1.8864019157865821</v>
          </cell>
          <cell r="DC20">
            <v>1.8692488659715285</v>
          </cell>
          <cell r="DD20">
            <v>1.8523919296325126</v>
          </cell>
          <cell r="DE20">
            <v>1.8358238895985306</v>
          </cell>
          <cell r="DF20">
            <v>1.8195377490153253</v>
          </cell>
          <cell r="DG20">
            <v>1.8035267234320684</v>
          </cell>
          <cell r="DH20">
            <v>1.7877842332103762</v>
          </cell>
          <cell r="DI20">
            <v>1.7723038962411204</v>
          </cell>
          <cell r="DJ20">
            <v>1.7570795209552021</v>
          </cell>
          <cell r="DK20">
            <v>1.7421050996151373</v>
          </cell>
          <cell r="DL20">
            <v>1.7273748018749449</v>
          </cell>
          <cell r="DM20">
            <v>1.7128829685964353</v>
          </cell>
          <cell r="DN20">
            <v>1.6986241059105751</v>
          </cell>
          <cell r="DO20">
            <v>1.6845928795131457</v>
          </cell>
          <cell r="DP20">
            <v>1.670784109184436</v>
          </cell>
          <cell r="DQ20">
            <v>1.6571927635231989</v>
          </cell>
          <cell r="DR20">
            <v>1.6438139548855626</v>
          </cell>
          <cell r="DS20">
            <v>1.6306429345200375</v>
          </cell>
          <cell r="DT20">
            <v>1.6176750878901671</v>
          </cell>
          <cell r="DU20">
            <v>1.6049059301767827</v>
          </cell>
          <cell r="DV20">
            <v>1.592331101952186</v>
          </cell>
          <cell r="DW20">
            <v>1.5799463650189496</v>
          </cell>
          <cell r="DX20">
            <v>1.5677475984063642</v>
          </cell>
          <cell r="DY20">
            <v>1.5557307945178829</v>
          </cell>
          <cell r="DZ20">
            <v>1.5438920554232192</v>
          </cell>
          <cell r="EA20">
            <v>1.5322275892890529</v>
          </cell>
          <cell r="EB20">
            <v>1.5207337069425633</v>
          </cell>
          <cell r="EC20">
            <v>1.5094068185622875</v>
          </cell>
          <cell r="ED20">
            <v>1.498243430491039</v>
          </cell>
          <cell r="EE20">
            <v>1.4872401421658656</v>
          </cell>
          <cell r="EF20">
            <v>1.4763936431602551</v>
          </cell>
          <cell r="EG20">
            <v>1.465700710334003</v>
          </cell>
          <cell r="EH20">
            <v>1.4551582050863729</v>
          </cell>
          <cell r="EI20">
            <v>1.4447630707083672</v>
          </cell>
          <cell r="EJ20">
            <v>1.4345123298301099</v>
          </cell>
          <cell r="EK20">
            <v>1.4244030819595337</v>
          </cell>
          <cell r="EL20">
            <v>1.4144325011087093</v>
          </cell>
          <cell r="EM20">
            <v>1.4045978335043388</v>
          </cell>
          <cell r="EN20">
            <v>1.394896395379065</v>
          </cell>
          <cell r="EO20">
            <v>1.3853255708404186</v>
          </cell>
          <cell r="EP20">
            <v>1.3758828098143341</v>
          </cell>
          <cell r="EQ20">
            <v>1.3665656260603278</v>
          </cell>
          <cell r="ER20">
            <v>1.3573715952555327</v>
          </cell>
          <cell r="ES20">
            <v>1.3482983531449195</v>
          </cell>
          <cell r="ET20">
            <v>1.3393435937551392</v>
          </cell>
          <cell r="EU20">
            <v>1.3305050676695369</v>
          </cell>
          <cell r="EV20">
            <v>1.3217805803619904</v>
          </cell>
          <cell r="EW20">
            <v>1.3131679905873186</v>
          </cell>
          <cell r="EX20">
            <v>1.3046652088261108</v>
          </cell>
          <cell r="EY20">
            <v>1.2962701957819098</v>
          </cell>
          <cell r="EZ20">
            <v>1.2879809609287729</v>
          </cell>
          <cell r="FA20">
            <v>1.2797955611073109</v>
          </cell>
          <cell r="FB20">
            <v>1.2717120991673934</v>
          </cell>
          <cell r="FC20">
            <v>1.2637287226557754</v>
          </cell>
          <cell r="FD20">
            <v>1.2558436225469736</v>
          </cell>
          <cell r="FE20">
            <v>1.2480550320157928</v>
          </cell>
          <cell r="FF20">
            <v>1.2403612252499658</v>
          </cell>
          <cell r="FG20">
            <v>1.2327605163014306</v>
          </cell>
          <cell r="FH20">
            <v>1.2252512579748325</v>
          </cell>
          <cell r="FI20">
            <v>1.2178318407518929</v>
          </cell>
          <cell r="FJ20">
            <v>1.210500691750344</v>
          </cell>
          <cell r="FK20">
            <v>1.2032562737161767</v>
          </cell>
          <cell r="FL20">
            <v>1.1960970840480019</v>
          </cell>
          <cell r="FM20">
            <v>1.1890216538523737</v>
          </cell>
          <cell r="FN20">
            <v>1.1820285470289669</v>
          </cell>
          <cell r="FO20">
            <v>1.175116359384544</v>
          </cell>
          <cell r="FP20">
            <v>1.1682837177746948</v>
          </cell>
          <cell r="FQ20">
            <v>1.1615292792723593</v>
          </cell>
          <cell r="FR20">
            <v>1.1548517303622006</v>
          </cell>
          <cell r="FS20">
            <v>1.1482497861599137</v>
          </cell>
          <cell r="FT20">
            <v>1.1417221896556022</v>
          </cell>
          <cell r="FU20">
            <v>1.1352677109803868</v>
          </cell>
          <cell r="FV20">
            <v>1.1288851466954359</v>
          </cell>
          <cell r="FW20">
            <v>1.1225733191026499</v>
          </cell>
          <cell r="FX20">
            <v>1.1163310755762474</v>
          </cell>
          <cell r="FY20">
            <v>1.1101572879145452</v>
          </cell>
          <cell r="FZ20">
            <v>1.1040508517112335</v>
          </cell>
          <cell r="GA20">
            <v>1.098010685745493</v>
          </cell>
          <cell r="GB20">
            <v>1.0920357313903055</v>
          </cell>
          <cell r="GC20">
            <v>1.0861249520383545</v>
          </cell>
          <cell r="GD20">
            <v>1.0802773325449133</v>
          </cell>
          <cell r="GE20">
            <v>1.0744918786871631</v>
          </cell>
          <cell r="GF20">
            <v>1.0687676166393807</v>
          </cell>
          <cell r="GG20">
            <v>1.0631035924634811</v>
          </cell>
          <cell r="GH20">
            <v>1.057498871614394</v>
          </cell>
          <cell r="GI20">
            <v>1.0519525384597945</v>
          </cell>
          <cell r="GJ20">
            <v>1.0464636958137103</v>
          </cell>
          <cell r="GK20">
            <v>1.0410314644835537</v>
          </cell>
          <cell r="GL20">
            <v>1.0356549828301391</v>
          </cell>
          <cell r="GM20">
            <v>1.0303334063402652</v>
          </cell>
          <cell r="GN20">
            <v>1.0250659072114525</v>
          </cell>
          <cell r="GO20">
            <v>1.019851673948448</v>
          </cell>
          <cell r="GP20">
            <v>1.0146899109711143</v>
          </cell>
          <cell r="GQ20">
            <v>1.0095798382333412</v>
          </cell>
          <cell r="GR20">
            <v>1.004520690852629</v>
          </cell>
        </row>
        <row r="21">
          <cell r="B21">
            <v>12</v>
          </cell>
          <cell r="C21">
            <v>11.255077473484635</v>
          </cell>
          <cell r="D21">
            <v>10.907505206973562</v>
          </cell>
          <cell r="E21">
            <v>10.575341220917181</v>
          </cell>
          <cell r="F21">
            <v>10.257764598187663</v>
          </cell>
          <cell r="G21">
            <v>9.954003993567559</v>
          </cell>
          <cell r="H21">
            <v>9.6633343345963141</v>
          </cell>
          <cell r="I21">
            <v>9.3850737604983703</v>
          </cell>
          <cell r="J21">
            <v>9.1185807807606487</v>
          </cell>
          <cell r="K21">
            <v>8.8632516364488083</v>
          </cell>
          <cell r="L21">
            <v>8.6185178487356175</v>
          </cell>
          <cell r="M21">
            <v>8.3838439403833256</v>
          </cell>
          <cell r="N21">
            <v>8.1587253170764988</v>
          </cell>
          <cell r="O21">
            <v>7.9426862965609244</v>
          </cell>
          <cell r="P21">
            <v>7.7352782745098754</v>
          </cell>
          <cell r="Q21">
            <v>7.5360780169251091</v>
          </cell>
          <cell r="R21">
            <v>7.3446860696888576</v>
          </cell>
          <cell r="S21">
            <v>7.1607252766257155</v>
          </cell>
          <cell r="T21">
            <v>6.9838393981123303</v>
          </cell>
          <cell r="U21">
            <v>6.8136918228964332</v>
          </cell>
          <cell r="V21">
            <v>6.6499643663575165</v>
          </cell>
          <cell r="W21">
            <v>6.4923561489661639</v>
          </cell>
          <cell r="X21">
            <v>6.3405825491798478</v>
          </cell>
          <cell r="Y21">
            <v>6.1943742254550918</v>
          </cell>
          <cell r="Z21">
            <v>6.0534762024616215</v>
          </cell>
          <cell r="AA21">
            <v>5.9176470169573809</v>
          </cell>
          <cell r="AB21">
            <v>5.78665791912616</v>
          </cell>
          <cell r="AC21">
            <v>5.6602921254952152</v>
          </cell>
          <cell r="AD21">
            <v>5.5383441198406462</v>
          </cell>
          <cell r="AE21">
            <v>5.4206189987555593</v>
          </cell>
          <cell r="AF21">
            <v>5.3069318588023249</v>
          </cell>
          <cell r="AG21">
            <v>5.1971072223970509</v>
          </cell>
          <cell r="AH21">
            <v>5.0909784997835992</v>
          </cell>
          <cell r="AI21">
            <v>4.9883874846471636</v>
          </cell>
          <cell r="AJ21">
            <v>4.8891838810954802</v>
          </cell>
          <cell r="AK21">
            <v>4.79322485989975</v>
          </cell>
          <cell r="AL21">
            <v>4.7003746420391046</v>
          </cell>
          <cell r="AM21">
            <v>4.6105041077322362</v>
          </cell>
          <cell r="AN21">
            <v>4.5234904292693354</v>
          </cell>
          <cell r="AO21">
            <v>4.439216726076924</v>
          </cell>
          <cell r="AP21">
            <v>4.3575717405587584</v>
          </cell>
          <cell r="AQ21">
            <v>4.2784495333582351</v>
          </cell>
          <cell r="AR21">
            <v>4.2017491967823641</v>
          </cell>
          <cell r="AS21">
            <v>4.1273745852149428</v>
          </cell>
          <cell r="AT21">
            <v>4.0552340614277282</v>
          </cell>
          <cell r="AU21">
            <v>3.9852402577734973</v>
          </cell>
          <cell r="AV21">
            <v>3.9173098513145943</v>
          </cell>
          <cell r="AW21">
            <v>3.8513633520050483</v>
          </cell>
          <cell r="AX21">
            <v>3.7873249031042904</v>
          </cell>
          <cell r="AY21">
            <v>3.7251220930560001</v>
          </cell>
          <cell r="AZ21">
            <v>3.6646857781171769</v>
          </cell>
          <cell r="BA21">
            <v>3.6059499150703962</v>
          </cell>
          <cell r="BB21">
            <v>3.5488514033966418</v>
          </cell>
          <cell r="BC21">
            <v>3.493329936327414</v>
          </cell>
          <cell r="BD21">
            <v>3.4393278602331687</v>
          </cell>
          <cell r="BE21">
            <v>3.3867900418408414</v>
          </cell>
          <cell r="BF21">
            <v>3.3356637428063483</v>
          </cell>
          <cell r="BG21">
            <v>3.2858985011988628</v>
          </cell>
          <cell r="BH21">
            <v>3.2374460194823675</v>
          </cell>
          <cell r="BI21">
            <v>3.1902600586066949</v>
          </cell>
          <cell r="BJ21">
            <v>3.1442963378452182</v>
          </cell>
          <cell r="BK21">
            <v>3.0995124400394976</v>
          </cell>
          <cell r="BL21">
            <v>3.0558677219328252</v>
          </cell>
          <cell r="BM21">
            <v>3.0133232292947496</v>
          </cell>
          <cell r="BN21">
            <v>2.9718416165574322</v>
          </cell>
          <cell r="BO21">
            <v>2.9313870707022245</v>
          </cell>
          <cell r="BP21">
            <v>2.8919252391511794</v>
          </cell>
          <cell r="BQ21">
            <v>2.8534231614334802</v>
          </cell>
          <cell r="BR21">
            <v>2.8158492044110019</v>
          </cell>
          <cell r="BS21">
            <v>2.7791730008605184</v>
          </cell>
          <cell r="BT21">
            <v>2.7433653912224973</v>
          </cell>
          <cell r="BU21">
            <v>2.7083983683380333</v>
          </cell>
          <cell r="BV21">
            <v>2.6742450250063095</v>
          </cell>
          <cell r="BW21">
            <v>2.6408795042051385</v>
          </cell>
          <cell r="BX21">
            <v>2.6082769518266145</v>
          </cell>
          <cell r="BY21">
            <v>2.5764134717887841</v>
          </cell>
          <cell r="BZ21">
            <v>2.5452660833925536</v>
          </cell>
          <cell r="CA21">
            <v>2.514812680800834</v>
          </cell>
          <cell r="CB21">
            <v>2.4850319945241846</v>
          </cell>
          <cell r="CC21">
            <v>2.4559035548040713</v>
          </cell>
          <cell r="CD21">
            <v>2.4274076567912157</v>
          </cell>
          <cell r="CE21">
            <v>2.3995253274225066</v>
          </cell>
          <cell r="CF21">
            <v>2.3722382939055784</v>
          </cell>
          <cell r="CG21">
            <v>2.3455289537253989</v>
          </cell>
          <cell r="CH21">
            <v>2.3193803460921658</v>
          </cell>
          <cell r="CI21">
            <v>2.2937761247544319</v>
          </cell>
          <cell r="CJ21">
            <v>2.2687005321057376</v>
          </cell>
          <cell r="CK21">
            <v>2.2441383745171013</v>
          </cell>
          <cell r="CL21">
            <v>2.22007499883156</v>
          </cell>
          <cell r="CM21">
            <v>2.1964962699605377</v>
          </cell>
          <cell r="CN21">
            <v>2.1733885495252228</v>
          </cell>
          <cell r="CO21">
            <v>2.1507386754892908</v>
          </cell>
          <cell r="CP21">
            <v>2.1285339427323136</v>
          </cell>
          <cell r="CQ21">
            <v>2.1067620845159927</v>
          </cell>
          <cell r="CR21">
            <v>2.0854112547980077</v>
          </cell>
          <cell r="CS21">
            <v>2.0644700113507484</v>
          </cell>
          <cell r="CT21">
            <v>2.0439272996445355</v>
          </cell>
          <cell r="CU21">
            <v>2.0237724374571453</v>
          </cell>
          <cell r="CV21">
            <v>2.0039951001735172</v>
          </cell>
          <cell r="CW21">
            <v>1.984585306741482</v>
          </cell>
          <cell r="CX21">
            <v>1.9655334062511765</v>
          </cell>
          <cell r="CY21">
            <v>1.9468300651075523</v>
          </cell>
          <cell r="CZ21">
            <v>1.9284662547670177</v>
          </cell>
          <cell r="DA21">
            <v>1.9104332400107775</v>
          </cell>
          <cell r="DB21">
            <v>1.8927225677289063</v>
          </cell>
          <cell r="DC21">
            <v>1.8753260561905414</v>
          </cell>
          <cell r="DD21">
            <v>1.8582357847768811</v>
          </cell>
          <cell r="DE21">
            <v>1.8414440841548898</v>
          </cell>
          <cell r="DF21">
            <v>1.8249435268707606</v>
          </cell>
          <cell r="DG21">
            <v>1.8087269183432699</v>
          </cell>
          <cell r="DH21">
            <v>1.7927872882381841</v>
          </cell>
          <cell r="DI21">
            <v>1.7771178822058462</v>
          </cell>
          <cell r="DJ21">
            <v>1.7617121539649856</v>
          </cell>
          <cell r="DK21">
            <v>1.746563757716648</v>
          </cell>
          <cell r="DL21">
            <v>1.7316665408729808</v>
          </cell>
          <cell r="DM21">
            <v>1.7170145370863514</v>
          </cell>
          <cell r="DN21">
            <v>1.7026019595650317</v>
          </cell>
          <cell r="DO21">
            <v>1.6884231946623556</v>
          </cell>
          <cell r="DP21">
            <v>1.6744727957269192</v>
          </cell>
          <cell r="DQ21">
            <v>1.6607454772019994</v>
          </cell>
          <cell r="DR21">
            <v>1.6472361089629675</v>
          </cell>
          <cell r="DS21">
            <v>1.6339397108820108</v>
          </cell>
          <cell r="DT21">
            <v>1.6208514476100104</v>
          </cell>
          <cell r="DU21">
            <v>1.6079666235659154</v>
          </cell>
          <cell r="DV21">
            <v>1.5952806781244222</v>
          </cell>
          <cell r="DW21">
            <v>1.5827891809932206</v>
          </cell>
          <cell r="DX21">
            <v>1.5704878277714764</v>
          </cell>
          <cell r="DY21">
            <v>1.558372435681636</v>
          </cell>
          <cell r="DZ21">
            <v>1.5464389394670026</v>
          </cell>
          <cell r="EA21">
            <v>1.5346833874479109</v>
          </cell>
          <cell r="EB21">
            <v>1.5231019377296455</v>
          </cell>
          <cell r="EC21">
            <v>1.5116908545555949</v>
          </cell>
          <cell r="ED21">
            <v>1.5004465047994227</v>
          </cell>
          <cell r="EE21">
            <v>1.4893653545903387</v>
          </cell>
          <cell r="EF21">
            <v>1.4784439660658237</v>
          </cell>
          <cell r="EG21">
            <v>1.4676789942464303</v>
          </cell>
          <cell r="EH21">
            <v>1.4570671840275211</v>
          </cell>
          <cell r="EI21">
            <v>1.4466053672830577</v>
          </cell>
          <cell r="EJ21">
            <v>1.436290460076761</v>
          </cell>
          <cell r="EK21">
            <v>1.4261194599761964</v>
          </cell>
          <cell r="EL21">
            <v>1.4160894434655187</v>
          </cell>
          <cell r="EM21">
            <v>1.4061975634528296</v>
          </cell>
          <cell r="EN21">
            <v>1.3964410468682595</v>
          </cell>
          <cell r="EO21">
            <v>1.3868171923490806</v>
          </cell>
          <cell r="EP21">
            <v>1.3773233680083097</v>
          </cell>
          <cell r="EQ21">
            <v>1.3679570092834263</v>
          </cell>
          <cell r="ER21">
            <v>1.3587156168619785</v>
          </cell>
          <cell r="ES21">
            <v>1.3495967546809884</v>
          </cell>
          <cell r="ET21">
            <v>1.3405980479972144</v>
          </cell>
          <cell r="EU21">
            <v>1.3317171815254496</v>
          </cell>
          <cell r="EV21">
            <v>1.3229518976421597</v>
          </cell>
          <cell r="EW21">
            <v>1.3142999946518854</v>
          </cell>
          <cell r="EX21">
            <v>1.3057593251139437</v>
          </cell>
          <cell r="EY21">
            <v>1.2973277942270678</v>
          </cell>
          <cell r="EZ21">
            <v>1.2890033582697313</v>
          </cell>
          <cell r="FA21">
            <v>1.2807840230939949</v>
          </cell>
          <cell r="FB21">
            <v>1.2726678426708087</v>
          </cell>
          <cell r="FC21">
            <v>1.2646529176847907</v>
          </cell>
          <cell r="FD21">
            <v>1.2567373941765869</v>
          </cell>
          <cell r="FE21">
            <v>1.248919462230996</v>
          </cell>
          <cell r="FF21">
            <v>1.2411973547091224</v>
          </cell>
          <cell r="FG21">
            <v>1.2335693460228898</v>
          </cell>
          <cell r="FH21">
            <v>1.2260337509503207</v>
          </cell>
          <cell r="FI21">
            <v>1.2185889234900511</v>
          </cell>
          <cell r="FJ21">
            <v>1.2112332557536132</v>
          </cell>
          <cell r="FK21">
            <v>1.2039651768940856</v>
          </cell>
          <cell r="FL21">
            <v>1.1967831520697558</v>
          </cell>
          <cell r="FM21">
            <v>1.1896856814415075</v>
          </cell>
          <cell r="FN21">
            <v>1.182671299202692</v>
          </cell>
          <cell r="FO21">
            <v>1.175738572640294</v>
          </cell>
          <cell r="FP21">
            <v>1.1688861012262506</v>
          </cell>
          <cell r="FQ21">
            <v>1.1621125157378276</v>
          </cell>
          <cell r="FR21">
            <v>1.1554164774060056</v>
          </cell>
          <cell r="FS21">
            <v>1.1487966770908629</v>
          </cell>
          <cell r="FT21">
            <v>1.1422518344829877</v>
          </cell>
          <cell r="FU21">
            <v>1.1357806973299931</v>
          </cell>
          <cell r="FV21">
            <v>1.1293820406872339</v>
          </cell>
          <cell r="FW21">
            <v>1.1230546661918783</v>
          </cell>
          <cell r="FX21">
            <v>1.1167974013594972</v>
          </cell>
          <cell r="FY21">
            <v>1.110609098902392</v>
          </cell>
          <cell r="FZ21">
            <v>1.104488636068889</v>
          </cell>
          <cell r="GA21">
            <v>1.0984349140028757</v>
          </cell>
          <cell r="GB21">
            <v>1.0924468571228749</v>
          </cell>
          <cell r="GC21">
            <v>1.0865234125199763</v>
          </cell>
          <cell r="GD21">
            <v>1.0806635493739811</v>
          </cell>
          <cell r="GE21">
            <v>1.0748662583871311</v>
          </cell>
          <cell r="GF21">
            <v>1.0691305512348221</v>
          </cell>
          <cell r="GG21">
            <v>1.0634554600327224</v>
          </cell>
          <cell r="GH21">
            <v>1.05784003681974</v>
          </cell>
          <cell r="GI21">
            <v>1.0522833530563049</v>
          </cell>
          <cell r="GJ21">
            <v>1.0467844991374478</v>
          </cell>
          <cell r="GK21">
            <v>1.0413425839201804</v>
          </cell>
          <cell r="GL21">
            <v>1.0359567342647018</v>
          </cell>
          <cell r="GM21">
            <v>1.0306260945889671</v>
          </cell>
          <cell r="GN21">
            <v>1.0253498264361784</v>
          </cell>
          <cell r="GO21">
            <v>1.0201271080547716</v>
          </cell>
          <cell r="GP21">
            <v>1.0149571339904857</v>
          </cell>
          <cell r="GQ21">
            <v>1.0098391146901213</v>
          </cell>
          <cell r="GR21">
            <v>1.004772276116606</v>
          </cell>
        </row>
        <row r="22">
          <cell r="B22">
            <v>13</v>
          </cell>
          <cell r="C22">
            <v>12.133740072757066</v>
          </cell>
          <cell r="D22">
            <v>11.73153222361927</v>
          </cell>
          <cell r="E22">
            <v>11.348373745997234</v>
          </cell>
          <cell r="F22">
            <v>10.983184973841622</v>
          </cell>
          <cell r="G22">
            <v>10.634955333560736</v>
          </cell>
          <cell r="H22">
            <v>10.302738487532665</v>
          </cell>
          <cell r="I22">
            <v>9.9856478466330501</v>
          </cell>
          <cell r="J22">
            <v>9.6828524217805239</v>
          </cell>
          <cell r="K22">
            <v>9.3935729870941067</v>
          </cell>
          <cell r="L22">
            <v>9.1170785296072197</v>
          </cell>
          <cell r="M22">
            <v>8.8526829626257779</v>
          </cell>
          <cell r="N22">
            <v>8.5997420817619687</v>
          </cell>
          <cell r="O22">
            <v>8.3576507444494617</v>
          </cell>
          <cell r="P22">
            <v>8.1258402553580247</v>
          </cell>
          <cell r="Q22">
            <v>7.9037759415973232</v>
          </cell>
          <cell r="R22">
            <v>7.6909549029390387</v>
          </cell>
          <cell r="S22">
            <v>7.4869039235098302</v>
          </cell>
          <cell r="T22">
            <v>7.2911775325226769</v>
          </cell>
          <cell r="U22">
            <v>7.1033562026331216</v>
          </cell>
          <cell r="V22">
            <v>6.9230446754366675</v>
          </cell>
          <cell r="W22">
            <v>6.749870404474021</v>
          </cell>
          <cell r="X22">
            <v>6.5834821068877556</v>
          </cell>
          <cell r="Y22">
            <v>6.4235484155849045</v>
          </cell>
          <cell r="Z22">
            <v>6.2697566244103307</v>
          </cell>
          <cell r="AA22">
            <v>6.1218115194313114</v>
          </cell>
          <cell r="AB22">
            <v>5.979434289978995</v>
          </cell>
          <cell r="AC22">
            <v>5.8423615135922953</v>
          </cell>
          <cell r="AD22">
            <v>5.7103442094678138</v>
          </cell>
          <cell r="AE22">
            <v>5.5831469554396174</v>
          </cell>
          <cell r="AF22">
            <v>5.4605470638981171</v>
          </cell>
          <cell r="AG22">
            <v>5.3423338124112503</v>
          </cell>
          <cell r="AH22">
            <v>5.2283077251361361</v>
          </cell>
          <cell r="AI22">
            <v>5.1182799014078322</v>
          </cell>
          <cell r="AJ22">
            <v>5.0120713881663663</v>
          </cell>
          <cell r="AK22">
            <v>4.909512593135382</v>
          </cell>
          <cell r="AL22">
            <v>4.8104427358979791</v>
          </cell>
          <cell r="AM22">
            <v>4.71470933422877</v>
          </cell>
          <cell r="AN22">
            <v>4.6221677232379372</v>
          </cell>
          <cell r="AO22">
            <v>4.5326806050641038</v>
          </cell>
          <cell r="AP22">
            <v>4.4461176270197162</v>
          </cell>
          <cell r="AQ22">
            <v>4.3623549862464754</v>
          </cell>
          <cell r="AR22">
            <v>4.2812750590801345</v>
          </cell>
          <cell r="AS22">
            <v>4.2027660534548712</v>
          </cell>
          <cell r="AT22">
            <v>4.126721682798145</v>
          </cell>
          <cell r="AU22">
            <v>4.0530408599784531</v>
          </cell>
          <cell r="AV22">
            <v>3.9816274099713311</v>
          </cell>
          <cell r="AW22">
            <v>3.9123898000040711</v>
          </cell>
          <cell r="AX22">
            <v>3.8452408860275424</v>
          </cell>
          <cell r="AY22">
            <v>3.7800976744448</v>
          </cell>
          <cell r="AZ22">
            <v>3.7168810981013363</v>
          </cell>
          <cell r="BA22">
            <v>3.6555158056114254</v>
          </cell>
          <cell r="BB22">
            <v>3.5959299631594006</v>
          </cell>
          <cell r="BC22">
            <v>3.5380550679743417</v>
          </cell>
          <cell r="BD22">
            <v>3.4818257727318973</v>
          </cell>
          <cell r="BE22">
            <v>3.4271797201881578</v>
          </cell>
          <cell r="BF22">
            <v>3.374057387397936</v>
          </cell>
          <cell r="BG22">
            <v>3.3224019389138477</v>
          </cell>
          <cell r="BH22">
            <v>3.2721590884033724</v>
          </cell>
          <cell r="BI22">
            <v>3.2232769681589963</v>
          </cell>
          <cell r="BJ22">
            <v>3.1757060060116618</v>
          </cell>
          <cell r="BK22">
            <v>3.1293988091904561</v>
          </cell>
          <cell r="BL22">
            <v>3.0843100547017683</v>
          </cell>
          <cell r="BM22">
            <v>3.0403963858293559</v>
          </cell>
          <cell r="BN22">
            <v>2.9976163143829679</v>
          </cell>
          <cell r="BO22">
            <v>2.9559301283475374</v>
          </cell>
          <cell r="BP22">
            <v>2.9152998046076251</v>
          </cell>
          <cell r="BQ22">
            <v>2.8756889264428955</v>
          </cell>
          <cell r="BR22">
            <v>2.8370626055100385</v>
          </cell>
          <cell r="BS22">
            <v>2.7993874080448284</v>
          </cell>
          <cell r="BT22">
            <v>2.7626312850350536</v>
          </cell>
          <cell r="BU22">
            <v>2.726763506130907</v>
          </cell>
          <cell r="BV22">
            <v>2.6917545970742194</v>
          </cell>
          <cell r="BW22">
            <v>2.6575762804417069</v>
          </cell>
          <cell r="BX22">
            <v>2.624201419510265</v>
          </cell>
          <cell r="BY22">
            <v>2.5916039650643361</v>
          </cell>
          <cell r="BZ22">
            <v>2.5597589049765732</v>
          </cell>
          <cell r="CA22">
            <v>2.5286422164034774</v>
          </cell>
          <cell r="CB22">
            <v>2.4982308204474442</v>
          </cell>
          <cell r="CC22">
            <v>2.4685025391457653</v>
          </cell>
          <cell r="CD22">
            <v>2.4394360546556695</v>
          </cell>
          <cell r="CE22">
            <v>2.411010870512416</v>
          </cell>
          <cell r="CF22">
            <v>2.3832072748449318</v>
          </cell>
          <cell r="CG22">
            <v>2.3560063054404221</v>
          </cell>
          <cell r="CH22">
            <v>2.3293897165559061</v>
          </cell>
          <cell r="CI22">
            <v>2.3033399473807217</v>
          </cell>
          <cell r="CJ22">
            <v>2.2778400920597472</v>
          </cell>
          <cell r="CK22">
            <v>2.2528738711924317</v>
          </cell>
          <cell r="CL22">
            <v>2.2284256047277231</v>
          </cell>
          <cell r="CM22">
            <v>2.2044801861796808</v>
          </cell>
          <cell r="CN22">
            <v>2.1810230580929364</v>
          </cell>
          <cell r="CO22">
            <v>2.1580401886912952</v>
          </cell>
          <cell r="CP22">
            <v>2.1355180496466302</v>
          </cell>
          <cell r="CQ22">
            <v>2.1134435949088384</v>
          </cell>
          <cell r="CR22">
            <v>2.0918042405410224</v>
          </cell>
          <cell r="CS22">
            <v>2.0705878455072626</v>
          </cell>
          <cell r="CT22">
            <v>2.0497826933633236</v>
          </cell>
          <cell r="CU22">
            <v>2.0293774748034528</v>
          </cell>
          <cell r="CV22">
            <v>2.0093612710190754</v>
          </cell>
          <cell r="CW22">
            <v>1.9897235378276548</v>
          </cell>
          <cell r="CX22">
            <v>1.9704540905323429</v>
          </cell>
          <cell r="CY22">
            <v>1.9515430894752004</v>
          </cell>
          <cell r="CZ22">
            <v>1.9329810262488565</v>
          </cell>
          <cell r="DA22">
            <v>1.9147587105334063</v>
          </cell>
          <cell r="DB22">
            <v>1.8968672575271517</v>
          </cell>
          <cell r="DC22">
            <v>1.8792980759415303</v>
          </cell>
          <cell r="DD22">
            <v>1.8620428565321701</v>
          </cell>
          <cell r="DE22">
            <v>1.8450935611395389</v>
          </cell>
          <cell r="DF22">
            <v>1.8284424122140845</v>
          </cell>
          <cell r="DG22">
            <v>1.8120818828021095</v>
          </cell>
          <cell r="DH22">
            <v>1.7960046869698933</v>
          </cell>
          <cell r="DI22">
            <v>1.7802037706447733</v>
          </cell>
          <cell r="DJ22">
            <v>1.764672302853026</v>
          </cell>
          <cell r="DK22">
            <v>1.7494036673354447</v>
          </cell>
          <cell r="DL22">
            <v>1.7343914545225276</v>
          </cell>
          <cell r="DM22">
            <v>1.7196294538521213</v>
          </cell>
          <cell r="DN22">
            <v>1.7051116464132692</v>
          </cell>
          <cell r="DO22">
            <v>1.6908321979008527</v>
          </cell>
          <cell r="DP22">
            <v>1.6767854518664069</v>
          </cell>
          <cell r="DQ22">
            <v>1.6629659232512495</v>
          </cell>
          <cell r="DR22">
            <v>1.6493682921887647</v>
          </cell>
          <cell r="DS22">
            <v>1.6359873980633608</v>
          </cell>
          <cell r="DT22">
            <v>1.6228182338142481</v>
          </cell>
          <cell r="DU22">
            <v>1.6098559404727872</v>
          </cell>
          <cell r="DV22">
            <v>1.5970958019227213</v>
          </cell>
          <cell r="DW22">
            <v>1.5845332398731415</v>
          </cell>
          <cell r="DX22">
            <v>1.5721638090345422</v>
          </cell>
          <cell r="DY22">
            <v>1.5599831924888021</v>
          </cell>
          <cell r="DZ22">
            <v>1.5479871972443786</v>
          </cell>
          <cell r="EA22">
            <v>1.5361717499684309</v>
          </cell>
          <cell r="EB22">
            <v>1.5245328928880033</v>
          </cell>
          <cell r="EC22">
            <v>1.5130667798527679</v>
          </cell>
          <cell r="ED22">
            <v>1.5017696725522058</v>
          </cell>
          <cell r="EE22">
            <v>1.4906379368804421</v>
          </cell>
          <cell r="EF22">
            <v>1.4796680394422828</v>
          </cell>
          <cell r="EG22">
            <v>1.4688565441943038</v>
          </cell>
          <cell r="EH22">
            <v>1.458200109215146</v>
          </cell>
          <cell r="EI22">
            <v>1.4476954835994424</v>
          </cell>
          <cell r="EJ22">
            <v>1.4373395044700654</v>
          </cell>
          <cell r="EK22">
            <v>1.4271290941036447</v>
          </cell>
          <cell r="EL22">
            <v>1.4170612571645271</v>
          </cell>
          <cell r="EM22">
            <v>1.4071330780425906</v>
          </cell>
          <cell r="EN22">
            <v>1.3973417182905303</v>
          </cell>
          <cell r="EO22">
            <v>1.3876844141564424</v>
          </cell>
          <cell r="EP22">
            <v>1.3781584742077158</v>
          </cell>
          <cell r="EQ22">
            <v>1.3687612770424431</v>
          </cell>
          <cell r="ER22">
            <v>1.3594902690847137</v>
          </cell>
          <cell r="ES22">
            <v>1.3503429624603382</v>
          </cell>
          <cell r="ET22">
            <v>1.3413169329496932</v>
          </cell>
          <cell r="EU22">
            <v>1.3324098180145427</v>
          </cell>
          <cell r="EV22">
            <v>1.3236193148958175</v>
          </cell>
          <cell r="EW22">
            <v>1.3149431787794803</v>
          </cell>
          <cell r="EX22">
            <v>1.3063792210277303</v>
          </cell>
          <cell r="EY22">
            <v>1.2979253074729196</v>
          </cell>
          <cell r="EZ22">
            <v>1.2895793567716796</v>
          </cell>
          <cell r="FA22">
            <v>1.281339338816851</v>
          </cell>
          <cell r="FB22">
            <v>1.2732032732049348</v>
          </cell>
          <cell r="FC22">
            <v>1.2651692277568665</v>
          </cell>
          <cell r="FD22">
            <v>1.2572353170900206</v>
          </cell>
          <cell r="FE22">
            <v>1.2493997012394422</v>
          </cell>
          <cell r="FF22">
            <v>1.2416605843263835</v>
          </cell>
          <cell r="FG22">
            <v>1.2340162132723149</v>
          </cell>
          <cell r="FH22">
            <v>1.2264648765566506</v>
          </cell>
          <cell r="FI22">
            <v>1.2190049030165115</v>
          </cell>
          <cell r="FJ22">
            <v>1.2116346606869113</v>
          </cell>
          <cell r="FK22">
            <v>1.2043525556798282</v>
          </cell>
          <cell r="FL22">
            <v>1.1971570311006843</v>
          </cell>
          <cell r="FM22">
            <v>1.1900465660008195</v>
          </cell>
          <cell r="FN22">
            <v>1.1830196743646026</v>
          </cell>
          <cell r="FO22">
            <v>1.1760749041298888</v>
          </cell>
          <cell r="FP22">
            <v>1.1692108362405662</v>
          </cell>
          <cell r="FQ22">
            <v>1.1624260837300147</v>
          </cell>
          <cell r="FR22">
            <v>1.1557192908343195</v>
          </cell>
          <cell r="FS22">
            <v>1.1490891321341514</v>
          </cell>
          <cell r="FT22">
            <v>1.1425343117242603</v>
          </cell>
          <cell r="FU22">
            <v>1.1360535624095707</v>
          </cell>
          <cell r="FV22">
            <v>1.1296456449269145</v>
          </cell>
          <cell r="FW22">
            <v>1.1233093471914699</v>
          </cell>
          <cell r="FX22">
            <v>1.1170434835670169</v>
          </cell>
          <cell r="FY22">
            <v>1.1108468941591536</v>
          </cell>
          <cell r="FZ22">
            <v>1.1047184441306503</v>
          </cell>
          <cell r="GA22">
            <v>1.0986570230381547</v>
          </cell>
          <cell r="GB22">
            <v>1.0926615441894907</v>
          </cell>
          <cell r="GC22">
            <v>1.086730944020821</v>
          </cell>
          <cell r="GD22">
            <v>1.0808641814929771</v>
          </cell>
          <cell r="GE22">
            <v>1.0750602375062854</v>
          </cell>
          <cell r="GF22">
            <v>1.0693181143332413</v>
          </cell>
          <cell r="GG22">
            <v>1.0636368350684136</v>
          </cell>
          <cell r="GH22">
            <v>1.058015443094982</v>
          </cell>
          <cell r="GI22">
            <v>1.0524530015673359</v>
          </cell>
          <cell r="GJ22">
            <v>1.0469485929091804</v>
          </cell>
          <cell r="GK22">
            <v>1.0415013183266226</v>
          </cell>
          <cell r="GL22">
            <v>1.0361102973357261</v>
          </cell>
          <cell r="GM22">
            <v>1.0307746673040443</v>
          </cell>
          <cell r="GN22">
            <v>1.02549358300566</v>
          </cell>
          <cell r="GO22">
            <v>1.0202662161892786</v>
          </cell>
          <cell r="GP22">
            <v>1.0150917551589349</v>
          </cell>
          <cell r="GQ22">
            <v>1.0099694043668952</v>
          </cell>
          <cell r="GR22">
            <v>1.004898384018349</v>
          </cell>
        </row>
        <row r="23">
          <cell r="B23">
            <v>14</v>
          </cell>
          <cell r="C23">
            <v>13.003703042333742</v>
          </cell>
          <cell r="D23">
            <v>12.543381501102715</v>
          </cell>
          <cell r="E23">
            <v>12.106248770585527</v>
          </cell>
          <cell r="F23">
            <v>11.69091216960158</v>
          </cell>
          <cell r="G23">
            <v>11.296073139379359</v>
          </cell>
          <cell r="H23">
            <v>10.920520277809342</v>
          </cell>
          <cell r="I23">
            <v>10.563122929454856</v>
          </cell>
          <cell r="J23">
            <v>10.2228252840005</v>
          </cell>
          <cell r="K23">
            <v>9.8986409400896225</v>
          </cell>
          <cell r="L23">
            <v>9.5896478953622939</v>
          </cell>
          <cell r="M23">
            <v>9.2949839270054504</v>
          </cell>
          <cell r="N23">
            <v>9.0138423302929294</v>
          </cell>
          <cell r="O23">
            <v>8.7454679854667852</v>
          </cell>
          <cell r="P23">
            <v>8.4891537259144414</v>
          </cell>
          <cell r="Q23">
            <v>8.2442369829604853</v>
          </cell>
          <cell r="R23">
            <v>8.0100966847364408</v>
          </cell>
          <cell r="S23">
            <v>7.7861503885411292</v>
          </cell>
          <cell r="T23">
            <v>7.5718516278745911</v>
          </cell>
          <cell r="U23">
            <v>7.3666874569392018</v>
          </cell>
          <cell r="V23">
            <v>7.1701761768657617</v>
          </cell>
          <cell r="W23">
            <v>6.9818652292558747</v>
          </cell>
          <cell r="X23">
            <v>6.8013292438455197</v>
          </cell>
          <cell r="Y23">
            <v>6.6281682282008072</v>
          </cell>
          <cell r="Z23">
            <v>6.4620058883647387</v>
          </cell>
          <cell r="AA23">
            <v>6.3024880702931947</v>
          </cell>
          <cell r="AB23">
            <v>6.1492813127568251</v>
          </cell>
          <cell r="AC23">
            <v>6.0020715031511358</v>
          </cell>
          <cell r="AD23">
            <v>5.8605626283561696</v>
          </cell>
          <cell r="AE23">
            <v>5.7244756134257537</v>
          </cell>
          <cell r="AF23">
            <v>5.5935472414702305</v>
          </cell>
          <cell r="AG23">
            <v>5.4675291486303887</v>
          </cell>
          <cell r="AH23">
            <v>5.346186888528873</v>
          </cell>
          <cell r="AI23">
            <v>5.2292990610323349</v>
          </cell>
          <cell r="AJ23">
            <v>5.116656500567121</v>
          </cell>
          <cell r="AK23">
            <v>5.0080615196062555</v>
          </cell>
          <cell r="AL23">
            <v>4.9033272032894333</v>
          </cell>
          <cell r="AM23">
            <v>4.802276751452748</v>
          </cell>
          <cell r="AN23">
            <v>4.7047428646342579</v>
          </cell>
          <cell r="AO23">
            <v>4.6105671708867524</v>
          </cell>
          <cell r="AP23">
            <v>4.519599690472794</v>
          </cell>
          <cell r="AQ23">
            <v>4.4316983357408892</v>
          </cell>
          <cell r="AR23">
            <v>4.3467284436873541</v>
          </cell>
          <cell r="AS23">
            <v>4.2645623388974352</v>
          </cell>
          <cell r="AT23">
            <v>4.1850789247331805</v>
          </cell>
          <cell r="AU23">
            <v>4.108163300795491</v>
          </cell>
          <cell r="AV23">
            <v>4.0337064048350859</v>
          </cell>
          <cell r="AW23">
            <v>3.9616046774226379</v>
          </cell>
          <cell r="AX23">
            <v>3.8917597478132868</v>
          </cell>
          <cell r="AY23">
            <v>3.8240781395558399</v>
          </cell>
          <cell r="AZ23">
            <v>3.7584709945030563</v>
          </cell>
          <cell r="BA23">
            <v>3.6948538139773222</v>
          </cell>
          <cell r="BB23">
            <v>3.6331462159362853</v>
          </cell>
          <cell r="BC23">
            <v>3.5732717070664104</v>
          </cell>
          <cell r="BD23">
            <v>3.5151574688093308</v>
          </cell>
          <cell r="BE23">
            <v>3.4587341563969982</v>
          </cell>
          <cell r="BF23">
            <v>3.4039357100373042</v>
          </cell>
          <cell r="BG23">
            <v>3.3506991774525954</v>
          </cell>
          <cell r="BH23">
            <v>3.2989645470296312</v>
          </cell>
          <cell r="BI23">
            <v>3.2486745908915355</v>
          </cell>
          <cell r="BJ23">
            <v>3.1997747172503153</v>
          </cell>
          <cell r="BK23">
            <v>3.1522128314430962</v>
          </cell>
          <cell r="BL23">
            <v>3.1059392050964014</v>
          </cell>
          <cell r="BM23">
            <v>3.0609063529010272</v>
          </cell>
          <cell r="BN23">
            <v>3.0170689165154476</v>
          </cell>
          <cell r="BO23">
            <v>2.974383555148524</v>
          </cell>
          <cell r="BP23">
            <v>2.9328088424027148</v>
          </cell>
          <cell r="BQ23">
            <v>2.8923051689872357</v>
          </cell>
          <cell r="BR23">
            <v>2.8528346509368316</v>
          </cell>
          <cell r="BS23">
            <v>2.8143610429961692</v>
          </cell>
          <cell r="BT23">
            <v>2.7768496568524381</v>
          </cell>
          <cell r="BU23">
            <v>2.7402672839197848</v>
          </cell>
          <cell r="BV23">
            <v>2.7045821223986954</v>
          </cell>
          <cell r="BW23">
            <v>2.6697637083516113</v>
          </cell>
          <cell r="BX23">
            <v>2.6357828505529199</v>
          </cell>
          <cell r="BY23">
            <v>2.6026115688872005</v>
          </cell>
          <cell r="BZ23">
            <v>2.5702230360841685</v>
          </cell>
          <cell r="CA23">
            <v>2.53859152259243</v>
          </cell>
          <cell r="CB23">
            <v>2.5076923444067698</v>
          </cell>
          <cell r="CC23">
            <v>2.4775018136755467</v>
          </cell>
          <cell r="CD23">
            <v>2.4479971919257433</v>
          </cell>
          <cell r="CE23">
            <v>2.4191566457534868</v>
          </cell>
          <cell r="CF23">
            <v>2.3909592048374075</v>
          </cell>
          <cell r="CG23">
            <v>2.3633847221411424</v>
          </cell>
          <cell r="CH23">
            <v>2.3364138361795832</v>
          </cell>
          <cell r="CI23">
            <v>2.310027935231274</v>
          </cell>
          <cell r="CJ23">
            <v>2.2842091233865838</v>
          </cell>
          <cell r="CK23">
            <v>2.2589401883280775</v>
          </cell>
          <cell r="CL23">
            <v>2.2342045707458289</v>
          </cell>
          <cell r="CM23">
            <v>2.2099863352963314</v>
          </cell>
          <cell r="CN23">
            <v>2.1862701430192</v>
          </cell>
          <cell r="CO23">
            <v>2.1630412251310243</v>
          </cell>
          <cell r="CP23">
            <v>2.1402853581205665</v>
          </cell>
          <cell r="CQ23">
            <v>2.1179888400740396</v>
          </cell>
          <cell r="CR23">
            <v>2.0961384681634048</v>
          </cell>
          <cell r="CS23">
            <v>2.0747215172346367</v>
          </cell>
          <cell r="CT23">
            <v>2.0537257194365814</v>
          </cell>
          <cell r="CU23">
            <v>2.0331392448345325</v>
          </cell>
          <cell r="CV23">
            <v>2.012950682955903</v>
          </cell>
          <cell r="CW23">
            <v>1.9931490252184365</v>
          </cell>
          <cell r="CX23">
            <v>1.9737236481942477</v>
          </cell>
          <cell r="CY23">
            <v>1.9546642976656956</v>
          </cell>
          <cell r="CZ23">
            <v>1.9359610734315884</v>
          </cell>
          <cell r="DA23">
            <v>1.9176044148246094</v>
          </cell>
          <cell r="DB23">
            <v>1.8995850869030502</v>
          </cell>
          <cell r="DC23">
            <v>1.8818941672820459</v>
          </cell>
          <cell r="DD23">
            <v>1.8645230335714464</v>
          </cell>
          <cell r="DE23">
            <v>1.8474633513893108</v>
          </cell>
          <cell r="DF23">
            <v>1.8307070629217377</v>
          </cell>
          <cell r="DG23">
            <v>1.814246376001361</v>
          </cell>
          <cell r="DH23">
            <v>1.7980737536783877</v>
          </cell>
          <cell r="DI23">
            <v>1.7821819042594698</v>
          </cell>
          <cell r="DJ23">
            <v>1.7665637717910712</v>
          </cell>
          <cell r="DK23">
            <v>1.7512125269652514</v>
          </cell>
          <cell r="DL23">
            <v>1.7361215584270018</v>
          </cell>
          <cell r="DM23">
            <v>1.7212844644633678</v>
          </cell>
          <cell r="DN23">
            <v>1.7066950450556904</v>
          </cell>
          <cell r="DO23">
            <v>1.6923472942772659</v>
          </cell>
          <cell r="DP23">
            <v>1.6782353930196909</v>
          </cell>
          <cell r="DQ23">
            <v>1.6643537020320309</v>
          </cell>
          <cell r="DR23">
            <v>1.6506967552577976</v>
          </cell>
          <cell r="DS23">
            <v>1.6372592534555037</v>
          </cell>
          <cell r="DT23">
            <v>1.6240360580893176</v>
          </cell>
          <cell r="DU23">
            <v>1.611022185477029</v>
          </cell>
          <cell r="DV23">
            <v>1.5982128011832133</v>
          </cell>
          <cell r="DW23">
            <v>1.5856032146460992</v>
          </cell>
          <cell r="DX23">
            <v>1.5731888740272431</v>
          </cell>
          <cell r="DY23">
            <v>1.5609653612736598</v>
          </cell>
          <cell r="DZ23">
            <v>1.5489283873826007</v>
          </cell>
          <cell r="EA23">
            <v>1.537073787859655</v>
          </cell>
          <cell r="EB23">
            <v>1.5253975183613311</v>
          </cell>
          <cell r="EC23">
            <v>1.5138956505137156</v>
          </cell>
          <cell r="ED23">
            <v>1.5025643678992227</v>
          </cell>
          <cell r="EE23">
            <v>1.4913999622038576</v>
          </cell>
          <cell r="EF23">
            <v>1.4803988295177808</v>
          </cell>
          <cell r="EG23">
            <v>1.4695574667823237</v>
          </cell>
          <cell r="EH23">
            <v>1.4588724683769412</v>
          </cell>
          <cell r="EI23">
            <v>1.4483405228399067</v>
          </cell>
          <cell r="EJ23">
            <v>1.4379584097168527</v>
          </cell>
          <cell r="EK23">
            <v>1.4277229965315559</v>
          </cell>
          <cell r="EL23">
            <v>1.4176312358736232</v>
          </cell>
          <cell r="EM23">
            <v>1.4076801625980062</v>
          </cell>
          <cell r="EN23">
            <v>1.3978668911315046</v>
          </cell>
          <cell r="EO23">
            <v>1.3881886128816525</v>
          </cell>
          <cell r="EP23">
            <v>1.3786425937436035</v>
          </cell>
          <cell r="EQ23">
            <v>1.369226171700834</v>
          </cell>
          <cell r="ER23">
            <v>1.3599367545156853</v>
          </cell>
          <cell r="ES23">
            <v>1.3507718175059413</v>
          </cell>
          <cell r="ET23">
            <v>1.3417289014038356</v>
          </cell>
          <cell r="EU23">
            <v>1.3328056102940244</v>
          </cell>
          <cell r="EV23">
            <v>1.3239996096272464</v>
          </cell>
          <cell r="EW23">
            <v>1.3153086243065231</v>
          </cell>
          <cell r="EX23">
            <v>1.3067304368429067</v>
          </cell>
          <cell r="EY23">
            <v>1.2982628855779208</v>
          </cell>
          <cell r="EZ23">
            <v>1.2899038629699604</v>
          </cell>
          <cell r="FA23">
            <v>1.2816513139420511</v>
          </cell>
          <cell r="FB23">
            <v>1.2735032342884789</v>
          </cell>
          <cell r="FC23">
            <v>1.265457669137914</v>
          </cell>
          <cell r="FD23">
            <v>1.2575127114707634</v>
          </cell>
          <cell r="FE23">
            <v>1.249666500688579</v>
          </cell>
          <cell r="FF23">
            <v>1.2419172212334535</v>
          </cell>
          <cell r="FG23">
            <v>1.2342631012554224</v>
          </cell>
          <cell r="FH23">
            <v>1.2267024113259783</v>
          </cell>
          <cell r="FI23">
            <v>1.2192334631958857</v>
          </cell>
          <cell r="FJ23">
            <v>1.2118546085955679</v>
          </cell>
          <cell r="FK23">
            <v>1.204564238076409</v>
          </cell>
          <cell r="FL23">
            <v>1.1973607798913812</v>
          </cell>
          <cell r="FM23">
            <v>1.1902426989134887</v>
          </cell>
          <cell r="FN23">
            <v>1.1832084955905706</v>
          </cell>
          <cell r="FO23">
            <v>1.1762567049350749</v>
          </cell>
          <cell r="FP23">
            <v>1.169385895547475</v>
          </cell>
          <cell r="FQ23">
            <v>1.162594668672051</v>
          </cell>
          <cell r="FR23">
            <v>1.1558816572838173</v>
          </cell>
          <cell r="FS23">
            <v>1.1492455252054283</v>
          </cell>
          <cell r="FT23">
            <v>1.1426849662529388</v>
          </cell>
          <cell r="FU23">
            <v>1.1361987034093461</v>
          </cell>
          <cell r="FV23">
            <v>1.1297854880248883</v>
          </cell>
          <cell r="FW23">
            <v>1.1234440990431058</v>
          </cell>
          <cell r="FX23">
            <v>1.117173342251724</v>
          </cell>
          <cell r="FY23">
            <v>1.1109720495574493</v>
          </cell>
          <cell r="FZ23">
            <v>1.104839078283806</v>
          </cell>
          <cell r="GA23">
            <v>1.0987733104911805</v>
          </cell>
          <cell r="GB23">
            <v>1.0927736523182721</v>
          </cell>
          <cell r="GC23">
            <v>1.0868390333441775</v>
          </cell>
          <cell r="GD23">
            <v>1.0809684059703777</v>
          </cell>
          <cell r="GE23">
            <v>1.0751607448219096</v>
          </cell>
          <cell r="GF23">
            <v>1.0694150461670497</v>
          </cell>
          <cell r="GG23">
            <v>1.0637303273548524</v>
          </cell>
          <cell r="GH23">
            <v>1.0581056262699138</v>
          </cell>
          <cell r="GI23">
            <v>1.052540000803762</v>
          </cell>
          <cell r="GJ23">
            <v>1.0470325283422919</v>
          </cell>
          <cell r="GK23">
            <v>1.041582305268685</v>
          </cell>
          <cell r="GL23">
            <v>1.0361884464812856</v>
          </cell>
          <cell r="GM23">
            <v>1.0308500849259108</v>
          </cell>
          <cell r="GN23">
            <v>1.0255663711421064</v>
          </cell>
          <cell r="GO23">
            <v>1.0203364728228681</v>
          </cell>
          <cell r="GP23">
            <v>1.0151595743873727</v>
          </cell>
          <cell r="GQ23">
            <v>1.010034876566279</v>
          </cell>
          <cell r="GR23">
            <v>1.0049615959991725</v>
          </cell>
        </row>
        <row r="24">
          <cell r="B24">
            <v>15</v>
          </cell>
          <cell r="C24">
            <v>13.865052517162095</v>
          </cell>
          <cell r="D24">
            <v>13.343233006012522</v>
          </cell>
          <cell r="E24">
            <v>12.849263500574036</v>
          </cell>
          <cell r="F24">
            <v>12.381377726440567</v>
          </cell>
          <cell r="G24">
            <v>11.937935086776077</v>
          </cell>
          <cell r="H24">
            <v>11.517410896434145</v>
          </cell>
          <cell r="I24">
            <v>11.118387432168129</v>
          </cell>
          <cell r="J24">
            <v>10.739545726316269</v>
          </cell>
          <cell r="K24">
            <v>10.379658038180596</v>
          </cell>
          <cell r="L24">
            <v>10.037580943471369</v>
          </cell>
          <cell r="M24">
            <v>9.7122489877409954</v>
          </cell>
          <cell r="N24">
            <v>9.4026688547351434</v>
          </cell>
          <cell r="O24">
            <v>9.1079140051091478</v>
          </cell>
          <cell r="P24">
            <v>8.8271197450366898</v>
          </cell>
          <cell r="Q24">
            <v>8.5594786879263758</v>
          </cell>
          <cell r="R24">
            <v>8.304236575793956</v>
          </cell>
          <cell r="S24">
            <v>8.0606884298542472</v>
          </cell>
          <cell r="T24">
            <v>7.8281750026251959</v>
          </cell>
          <cell r="U24">
            <v>7.6060795063083662</v>
          </cell>
          <cell r="V24">
            <v>7.3938245944486534</v>
          </cell>
          <cell r="W24">
            <v>7.1908695759061931</v>
          </cell>
          <cell r="X24">
            <v>6.9967078420139197</v>
          </cell>
          <cell r="Y24">
            <v>6.8108644894650059</v>
          </cell>
          <cell r="Z24">
            <v>6.6328941229908782</v>
          </cell>
          <cell r="AA24">
            <v>6.4623788232683141</v>
          </cell>
          <cell r="AB24">
            <v>6.2989262667461006</v>
          </cell>
          <cell r="AC24">
            <v>6.1421679852202944</v>
          </cell>
          <cell r="AD24">
            <v>5.9917577540228546</v>
          </cell>
          <cell r="AE24">
            <v>5.8473700986310906</v>
          </cell>
          <cell r="AF24">
            <v>5.7086989103638368</v>
          </cell>
          <cell r="AG24">
            <v>5.5754561626124035</v>
          </cell>
          <cell r="AH24">
            <v>5.4473707197672727</v>
          </cell>
          <cell r="AI24">
            <v>5.3241872316515684</v>
          </cell>
          <cell r="AJ24">
            <v>5.2056651068656343</v>
          </cell>
          <cell r="AK24">
            <v>5.0915775589883516</v>
          </cell>
          <cell r="AL24">
            <v>4.9817107200754718</v>
          </cell>
          <cell r="AM24">
            <v>4.8758628163468467</v>
          </cell>
          <cell r="AN24">
            <v>4.7738434013675795</v>
          </cell>
          <cell r="AO24">
            <v>4.6754726424056274</v>
          </cell>
          <cell r="AP24">
            <v>4.5805806559940203</v>
          </cell>
          <cell r="AQ24">
            <v>4.4890068890420567</v>
          </cell>
          <cell r="AR24">
            <v>4.4005995421295099</v>
          </cell>
          <cell r="AS24">
            <v>4.3152150318831435</v>
          </cell>
          <cell r="AT24">
            <v>4.2327174895781061</v>
          </cell>
          <cell r="AU24">
            <v>4.1529782933296673</v>
          </cell>
          <cell r="AV24">
            <v>4.0758756314454141</v>
          </cell>
          <cell r="AW24">
            <v>4.0012940946956759</v>
          </cell>
          <cell r="AX24">
            <v>3.9291242954323593</v>
          </cell>
          <cell r="AY24">
            <v>3.8592625116446722</v>
          </cell>
          <cell r="AZ24">
            <v>3.7916103541857029</v>
          </cell>
          <cell r="BA24">
            <v>3.7260744555375576</v>
          </cell>
          <cell r="BB24">
            <v>3.6625661786057595</v>
          </cell>
          <cell r="BC24">
            <v>3.6010013441467801</v>
          </cell>
          <cell r="BD24">
            <v>3.54129997553673</v>
          </cell>
          <cell r="BE24">
            <v>3.4833860596851545</v>
          </cell>
          <cell r="BF24">
            <v>3.4271873229862293</v>
          </cell>
          <cell r="BG24">
            <v>3.3726350212810812</v>
          </cell>
          <cell r="BH24">
            <v>3.319663742880024</v>
          </cell>
          <cell r="BI24">
            <v>3.2682112237627199</v>
          </cell>
          <cell r="BJ24">
            <v>3.2182181741381721</v>
          </cell>
          <cell r="BK24">
            <v>3.1696281156054167</v>
          </cell>
          <cell r="BL24">
            <v>3.1223872282101914</v>
          </cell>
          <cell r="BM24">
            <v>3.0764442067432025</v>
          </cell>
          <cell r="BN24">
            <v>3.0317501256720356</v>
          </cell>
          <cell r="BO24">
            <v>2.9882583121417476</v>
          </cell>
          <cell r="BP24">
            <v>2.9459242265188879</v>
          </cell>
          <cell r="BQ24">
            <v>2.9047053499904743</v>
          </cell>
          <cell r="BR24">
            <v>2.8645610787634439</v>
          </cell>
          <cell r="BS24">
            <v>2.8254526244416067</v>
          </cell>
          <cell r="BT24">
            <v>2.7873429201863011</v>
          </cell>
          <cell r="BU24">
            <v>2.7501965322939594</v>
          </cell>
          <cell r="BV24">
            <v>2.7139795768488613</v>
          </cell>
          <cell r="BW24">
            <v>2.6786596411325627</v>
          </cell>
          <cell r="BX24">
            <v>2.6442057094930331</v>
          </cell>
          <cell r="BY24">
            <v>2.610588093396522</v>
          </cell>
          <cell r="BZ24">
            <v>2.5777783654037316</v>
          </cell>
          <cell r="CA24">
            <v>2.545749296829086</v>
          </cell>
          <cell r="CB24">
            <v>2.5144747988578997</v>
          </cell>
          <cell r="CC24">
            <v>2.4839298669111045</v>
          </cell>
          <cell r="CD24">
            <v>2.4540905280610272</v>
          </cell>
          <cell r="CE24">
            <v>2.4249337913145297</v>
          </cell>
          <cell r="CF24">
            <v>2.3964376005918075</v>
          </cell>
          <cell r="CG24">
            <v>2.3685807902402414</v>
          </cell>
          <cell r="CH24">
            <v>2.3413430429330409</v>
          </cell>
          <cell r="CI24">
            <v>2.3147048498120797</v>
          </cell>
          <cell r="CJ24">
            <v>2.2886474727432637</v>
          </cell>
          <cell r="CK24">
            <v>2.2631529085611648</v>
          </cell>
          <cell r="CL24">
            <v>2.2382038551874248</v>
          </cell>
          <cell r="CM24">
            <v>2.2137836795147114</v>
          </cell>
          <cell r="CN24">
            <v>2.189876386954777</v>
          </cell>
          <cell r="CO24">
            <v>2.166466592555496</v>
          </cell>
          <cell r="CP24">
            <v>2.1435394935976566</v>
          </cell>
          <cell r="CQ24">
            <v>2.1210808435877824</v>
          </cell>
          <cell r="CR24">
            <v>2.0990769275684102</v>
          </cell>
          <cell r="CS24">
            <v>2.0775145386720522</v>
          </cell>
          <cell r="CT24">
            <v>2.0563809558495501</v>
          </cell>
          <cell r="CU24">
            <v>2.03566392270774</v>
          </cell>
          <cell r="CV24">
            <v>2.015351627395253</v>
          </cell>
          <cell r="CW24">
            <v>1.9954326834789577</v>
          </cell>
          <cell r="CX24">
            <v>1.9758961117569753</v>
          </cell>
          <cell r="CY24">
            <v>1.9567313229574144</v>
          </cell>
          <cell r="CZ24">
            <v>1.9379281012749756</v>
          </cell>
          <cell r="DA24">
            <v>1.9194765887004008</v>
          </cell>
          <cell r="DB24">
            <v>1.901367270100361</v>
          </cell>
          <cell r="DC24">
            <v>1.8835909590078732</v>
          </cell>
          <cell r="DD24">
            <v>1.8661387840856327</v>
          </cell>
          <cell r="DE24">
            <v>1.8490021762268254</v>
          </cell>
          <cell r="DF24">
            <v>1.8321728562600244</v>
          </cell>
          <cell r="DG24">
            <v>1.8156428232266844</v>
          </cell>
          <cell r="DH24">
            <v>1.7994043432015354</v>
          </cell>
          <cell r="DI24">
            <v>1.7834499386278653</v>
          </cell>
          <cell r="DJ24">
            <v>1.7677723781412595</v>
          </cell>
          <cell r="DK24">
            <v>1.7523646668568482</v>
          </cell>
          <cell r="DL24">
            <v>1.7372200370965092</v>
          </cell>
          <cell r="DM24">
            <v>1.7223319395337773</v>
          </cell>
          <cell r="DN24">
            <v>1.7076940347354514</v>
          </cell>
          <cell r="DO24">
            <v>1.6933001850800415</v>
          </cell>
          <cell r="DP24">
            <v>1.6791444470342889</v>
          </cell>
          <cell r="DQ24">
            <v>1.6652210637700193</v>
          </cell>
          <cell r="DR24">
            <v>1.6515244581045467</v>
          </cell>
          <cell r="DS24">
            <v>1.63804922574876</v>
          </cell>
          <cell r="DT24">
            <v>1.6247901288478748</v>
          </cell>
          <cell r="DU24">
            <v>1.6117420898006352</v>
          </cell>
          <cell r="DV24">
            <v>1.5989001853435159</v>
          </cell>
          <cell r="DW24">
            <v>1.5862596408871772</v>
          </cell>
          <cell r="DX24">
            <v>1.5738158250931149</v>
          </cell>
          <cell r="DY24">
            <v>1.561564244679061</v>
          </cell>
          <cell r="DZ24">
            <v>1.5495005394423105</v>
          </cell>
          <cell r="EA24">
            <v>1.5376204774907001</v>
          </cell>
          <cell r="EB24">
            <v>1.5259199506714991</v>
          </cell>
          <cell r="EC24">
            <v>1.5143949701889852</v>
          </cell>
          <cell r="ED24">
            <v>1.5030416624019354</v>
          </cell>
          <cell r="EE24">
            <v>1.4918562647927291</v>
          </cell>
          <cell r="EF24">
            <v>1.4808351221001677</v>
          </cell>
          <cell r="EG24">
            <v>1.4699746826085258</v>
          </cell>
          <cell r="EH24">
            <v>1.4592714945857217</v>
          </cell>
          <cell r="EI24">
            <v>1.4487222028638502</v>
          </cell>
          <cell r="EJ24">
            <v>1.4383235455556656</v>
          </cell>
          <cell r="EK24">
            <v>1.4280723509009152</v>
          </cell>
          <cell r="EL24">
            <v>1.417965534236729</v>
          </cell>
          <cell r="EM24">
            <v>1.4080000950865532</v>
          </cell>
          <cell r="EN24">
            <v>1.3981731143623934</v>
          </cell>
          <cell r="EO24">
            <v>1.3884817516753793</v>
          </cell>
          <cell r="EP24">
            <v>1.378923242749915</v>
          </cell>
          <cell r="EQ24">
            <v>1.3694948969368985</v>
          </cell>
          <cell r="ER24">
            <v>1.3601940948217206</v>
          </cell>
          <cell r="ES24">
            <v>1.3510182859229549</v>
          </cell>
          <cell r="ET24">
            <v>1.3419649864778427</v>
          </cell>
          <cell r="EU24">
            <v>1.3330317773108711</v>
          </cell>
          <cell r="EV24">
            <v>1.3242163017819069</v>
          </cell>
          <cell r="EW24">
            <v>1.3155162638105244</v>
          </cell>
          <cell r="EX24">
            <v>1.3069294259733182</v>
          </cell>
          <cell r="EY24">
            <v>1.2984536076711417</v>
          </cell>
          <cell r="EZ24">
            <v>1.290086683363358</v>
          </cell>
          <cell r="FA24">
            <v>1.281826580866321</v>
          </cell>
          <cell r="FB24">
            <v>1.2736712797134333</v>
          </cell>
          <cell r="FC24">
            <v>1.2656188095742535</v>
          </cell>
          <cell r="FD24">
            <v>1.2576672487302305</v>
          </cell>
          <cell r="FE24">
            <v>1.249814722604766</v>
          </cell>
          <cell r="FF24">
            <v>1.2420594023454035</v>
          </cell>
          <cell r="FG24">
            <v>1.2343995034560347</v>
          </cell>
          <cell r="FH24">
            <v>1.226833284477123</v>
          </cell>
          <cell r="FI24">
            <v>1.2193590457120249</v>
          </cell>
          <cell r="FJ24">
            <v>1.2119751279975715</v>
          </cell>
          <cell r="FK24">
            <v>1.2046799115171634</v>
          </cell>
          <cell r="FL24">
            <v>1.1974718146547036</v>
          </cell>
          <cell r="FM24">
            <v>1.1903492928877657</v>
          </cell>
          <cell r="FN24">
            <v>1.1833108377184665</v>
          </cell>
          <cell r="FO24">
            <v>1.1763549756405811</v>
          </cell>
          <cell r="FP24">
            <v>1.1694802671414959</v>
          </cell>
          <cell r="FQ24">
            <v>1.1626853057376618</v>
          </cell>
          <cell r="FR24">
            <v>1.1559687170422612</v>
          </cell>
          <cell r="FS24">
            <v>1.1493291578638656</v>
          </cell>
          <cell r="FT24">
            <v>1.1427653153349007</v>
          </cell>
          <cell r="FU24">
            <v>1.136275906068801</v>
          </cell>
          <cell r="FV24">
            <v>1.1298596753447683</v>
          </cell>
          <cell r="FW24">
            <v>1.1235153963191036</v>
          </cell>
          <cell r="FX24">
            <v>1.1172418692621235</v>
          </cell>
          <cell r="FY24">
            <v>1.1110379208197101</v>
          </cell>
          <cell r="FZ24">
            <v>1.1049024032985859</v>
          </cell>
          <cell r="GA24">
            <v>1.0988341939744402</v>
          </cell>
          <cell r="GB24">
            <v>1.092832194422074</v>
          </cell>
          <cell r="GC24">
            <v>1.0868953298667592</v>
          </cell>
          <cell r="GD24">
            <v>1.0810225485560403</v>
          </cell>
          <cell r="GE24">
            <v>1.0752128211512486</v>
          </cell>
          <cell r="GF24">
            <v>1.0694651401380102</v>
          </cell>
          <cell r="GG24">
            <v>1.0637785192550786</v>
          </cell>
          <cell r="GH24">
            <v>1.0581519929408296</v>
          </cell>
          <cell r="GI24">
            <v>1.0525846157968011</v>
          </cell>
          <cell r="GJ24">
            <v>1.0470754620676685</v>
          </cell>
          <cell r="GK24">
            <v>1.0416236251370843</v>
          </cell>
          <cell r="GL24">
            <v>1.0362282170388222</v>
          </cell>
          <cell r="GM24">
            <v>1.0308883679826959</v>
          </cell>
          <cell r="GN24">
            <v>1.0256032258947374</v>
          </cell>
          <cell r="GO24">
            <v>1.0203719559711455</v>
          </cell>
          <cell r="GP24">
            <v>1.0151937402455278</v>
          </cell>
          <cell r="GQ24">
            <v>1.0100677771689843</v>
          </cell>
          <cell r="GR24">
            <v>1.0049932812025928</v>
          </cell>
        </row>
        <row r="25">
          <cell r="B25">
            <v>16</v>
          </cell>
          <cell r="C25">
            <v>14.717873779368436</v>
          </cell>
          <cell r="D25">
            <v>14.131264045332527</v>
          </cell>
          <cell r="E25">
            <v>13.577709314288276</v>
          </cell>
          <cell r="F25">
            <v>13.055002659942017</v>
          </cell>
          <cell r="G25">
            <v>12.561102025996188</v>
          </cell>
          <cell r="H25">
            <v>12.094116808148929</v>
          </cell>
          <cell r="I25">
            <v>11.652295607853974</v>
          </cell>
          <cell r="J25">
            <v>11.234015049106473</v>
          </cell>
          <cell r="K25">
            <v>10.837769560171996</v>
          </cell>
          <cell r="L25">
            <v>10.462162031726415</v>
          </cell>
          <cell r="M25">
            <v>10.105895271453766</v>
          </cell>
          <cell r="N25">
            <v>9.7677641828498984</v>
          </cell>
          <cell r="O25">
            <v>9.4466486029057446</v>
          </cell>
          <cell r="P25">
            <v>9.1415067395690119</v>
          </cell>
          <cell r="Q25">
            <v>8.8513691554873848</v>
          </cell>
          <cell r="R25">
            <v>8.5753332495796819</v>
          </cell>
          <cell r="S25">
            <v>8.3125581925268328</v>
          </cell>
          <cell r="T25">
            <v>8.0622602763700417</v>
          </cell>
          <cell r="U25">
            <v>7.8237086420985138</v>
          </cell>
          <cell r="V25">
            <v>7.5962213524422202</v>
          </cell>
          <cell r="W25">
            <v>7.3791617800956697</v>
          </cell>
          <cell r="X25">
            <v>7.1719352843174171</v>
          </cell>
          <cell r="Y25">
            <v>6.9739861513080417</v>
          </cell>
          <cell r="Z25">
            <v>6.7847947759918918</v>
          </cell>
          <cell r="AA25">
            <v>6.6038750648392162</v>
          </cell>
          <cell r="AB25">
            <v>6.4307720411859917</v>
          </cell>
          <cell r="AC25">
            <v>6.2650596361581528</v>
          </cell>
          <cell r="AD25">
            <v>6.1063386498016206</v>
          </cell>
          <cell r="AE25">
            <v>5.9542348683748614</v>
          </cell>
          <cell r="AF25">
            <v>5.8083973249903345</v>
          </cell>
          <cell r="AG25">
            <v>5.6684966919072446</v>
          </cell>
          <cell r="AH25">
            <v>5.534223793791651</v>
          </cell>
          <cell r="AI25">
            <v>5.4052882321808271</v>
          </cell>
          <cell r="AJ25">
            <v>5.2814171122260722</v>
          </cell>
          <cell r="AK25">
            <v>5.1623538635494501</v>
          </cell>
          <cell r="AL25">
            <v>5.0478571477430139</v>
          </cell>
          <cell r="AM25">
            <v>4.9376998456696191</v>
          </cell>
          <cell r="AN25">
            <v>4.8316681182992296</v>
          </cell>
          <cell r="AO25">
            <v>4.729560535338023</v>
          </cell>
          <cell r="AP25">
            <v>4.631187266385079</v>
          </cell>
          <cell r="AQ25">
            <v>4.5363693297868242</v>
          </cell>
          <cell r="AR25">
            <v>4.4449378947567979</v>
          </cell>
          <cell r="AS25">
            <v>4.3567336326911015</v>
          </cell>
          <cell r="AT25">
            <v>4.2716061139413117</v>
          </cell>
          <cell r="AU25">
            <v>4.1894132466094849</v>
          </cell>
          <cell r="AV25">
            <v>4.110020754206813</v>
          </cell>
          <cell r="AW25">
            <v>4.033301689270707</v>
          </cell>
          <cell r="AX25">
            <v>3.959135980266955</v>
          </cell>
          <cell r="AY25">
            <v>3.8874100093157375</v>
          </cell>
          <cell r="AZ25">
            <v>3.8180162184746633</v>
          </cell>
          <cell r="BA25">
            <v>3.7508527424901246</v>
          </cell>
          <cell r="BB25">
            <v>3.6858230660915092</v>
          </cell>
          <cell r="BC25">
            <v>3.6228357040525827</v>
          </cell>
          <cell r="BD25">
            <v>3.5618039023817492</v>
          </cell>
          <cell r="BE25">
            <v>3.5026453591290267</v>
          </cell>
          <cell r="BF25">
            <v>3.4452819634134082</v>
          </cell>
          <cell r="BG25">
            <v>3.3896395513806836</v>
          </cell>
          <cell r="BH25">
            <v>3.3356476778996322</v>
          </cell>
          <cell r="BI25">
            <v>3.2832394028943996</v>
          </cell>
          <cell r="BJ25">
            <v>3.2323510912936189</v>
          </cell>
          <cell r="BK25">
            <v>3.1829222256529901</v>
          </cell>
          <cell r="BL25">
            <v>3.1348952305780924</v>
          </cell>
          <cell r="BM25">
            <v>3.08821530813879</v>
          </cell>
          <cell r="BN25">
            <v>3.0428302835260648</v>
          </cell>
          <cell r="BO25">
            <v>2.9986904602569528</v>
          </cell>
          <cell r="BP25">
            <v>2.9557484842838111</v>
          </cell>
          <cell r="BQ25">
            <v>2.9139592164108019</v>
          </cell>
          <cell r="BR25">
            <v>2.8732796124635271</v>
          </cell>
          <cell r="BS25">
            <v>2.8336686106974867</v>
          </cell>
          <cell r="BT25">
            <v>2.7950870259677498</v>
          </cell>
          <cell r="BU25">
            <v>2.7574974502161465</v>
          </cell>
          <cell r="BV25">
            <v>2.7208641588636349</v>
          </cell>
          <cell r="BW25">
            <v>2.6851530227244984</v>
          </cell>
          <cell r="BX25">
            <v>2.6503314250858421</v>
          </cell>
          <cell r="BY25">
            <v>2.616368183620668</v>
          </cell>
          <cell r="BZ25">
            <v>2.5832334768257992</v>
          </cell>
          <cell r="CA25">
            <v>2.5508987746971843</v>
          </cell>
          <cell r="CB25">
            <v>2.5193367733748384</v>
          </cell>
          <cell r="CC25">
            <v>2.4885213335079319</v>
          </cell>
          <cell r="CD25">
            <v>2.4584274221074929</v>
          </cell>
          <cell r="CE25">
            <v>2.4290310576698793</v>
          </cell>
          <cell r="CF25">
            <v>2.4003092583687686</v>
          </cell>
          <cell r="CG25">
            <v>2.37223999312693</v>
          </cell>
          <cell r="CH25">
            <v>2.3448021353916078</v>
          </cell>
          <cell r="CI25">
            <v>2.3179754194490068</v>
          </cell>
          <cell r="CJ25">
            <v>2.2917403991242256</v>
          </cell>
          <cell r="CK25">
            <v>2.2660784087230312</v>
          </cell>
          <cell r="CL25">
            <v>2.240971526081263</v>
          </cell>
          <cell r="CM25">
            <v>2.2164025375963528</v>
          </cell>
          <cell r="CN25">
            <v>2.1923549051235578</v>
          </cell>
          <cell r="CO25">
            <v>2.168812734627052</v>
          </cell>
          <cell r="CP25">
            <v>2.1457607464830417</v>
          </cell>
          <cell r="CQ25">
            <v>2.1231842473386275</v>
          </cell>
          <cell r="CR25">
            <v>2.1010691034362101</v>
          </cell>
          <cell r="CS25">
            <v>2.0794017153189541</v>
          </cell>
          <cell r="CT25">
            <v>2.0581689938380809</v>
          </cell>
          <cell r="CU25">
            <v>2.0373583373877451</v>
          </cell>
          <cell r="CV25">
            <v>2.0169576102978284</v>
          </cell>
          <cell r="CW25">
            <v>1.9969551223193052</v>
          </cell>
          <cell r="CX25">
            <v>1.9773396091408475</v>
          </cell>
          <cell r="CY25">
            <v>1.9581002138790822</v>
          </cell>
          <cell r="CZ25">
            <v>1.9392264694884331</v>
          </cell>
          <cell r="DA25">
            <v>1.9207082820397374</v>
          </cell>
          <cell r="DB25">
            <v>1.9025359148199088</v>
          </cell>
          <cell r="DC25">
            <v>1.8846999732077603</v>
          </cell>
          <cell r="DD25">
            <v>1.8671913902837998</v>
          </cell>
          <cell r="DE25">
            <v>1.8500014131343023</v>
          </cell>
          <cell r="DF25">
            <v>1.8331215898123134</v>
          </cell>
          <cell r="DG25">
            <v>1.8165437569204415</v>
          </cell>
          <cell r="DH25">
            <v>1.800260027782338</v>
          </cell>
          <cell r="DI25">
            <v>1.7842627811717084</v>
          </cell>
          <cell r="DJ25">
            <v>1.7685446505694948</v>
          </cell>
          <cell r="DK25">
            <v>1.7530985139215596</v>
          </cell>
          <cell r="DL25">
            <v>1.7379174838707996</v>
          </cell>
          <cell r="DM25">
            <v>1.7229948984390995</v>
          </cell>
          <cell r="DN25">
            <v>1.7083243121359315</v>
          </cell>
          <cell r="DO25">
            <v>1.6938994874717241</v>
          </cell>
          <cell r="DP25">
            <v>1.6797143868553537</v>
          </cell>
          <cell r="DQ25">
            <v>1.6657631648562621</v>
          </cell>
          <cell r="DR25">
            <v>1.6520401608128017</v>
          </cell>
          <cell r="DS25">
            <v>1.6385398917694161</v>
          </cell>
          <cell r="DT25">
            <v>1.6252570457262383</v>
          </cell>
          <cell r="DU25">
            <v>1.6121864751855772</v>
          </cell>
          <cell r="DV25">
            <v>1.5993231909806251</v>
          </cell>
          <cell r="DW25">
            <v>1.5866623563725015</v>
          </cell>
          <cell r="DX25">
            <v>1.574199281402517</v>
          </cell>
          <cell r="DY25">
            <v>1.5619294174872322</v>
          </cell>
          <cell r="DZ25">
            <v>1.5498483522445656</v>
          </cell>
          <cell r="EA25">
            <v>1.5379518045398182</v>
          </cell>
          <cell r="EB25">
            <v>1.5262356197410869</v>
          </cell>
          <cell r="EC25">
            <v>1.5146957651740875</v>
          </cell>
          <cell r="ED25">
            <v>1.5033283257669281</v>
          </cell>
          <cell r="EE25">
            <v>1.4921294998758856</v>
          </cell>
          <cell r="EF25">
            <v>1.4810955952836822</v>
          </cell>
          <cell r="EG25">
            <v>1.4702230253622179</v>
          </cell>
          <cell r="EH25">
            <v>1.4595083053921196</v>
          </cell>
          <cell r="EI25">
            <v>1.448948049031864</v>
          </cell>
          <cell r="EJ25">
            <v>1.4385389649295961</v>
          </cell>
          <cell r="EK25">
            <v>1.4282778534711267</v>
          </cell>
          <cell r="EL25">
            <v>1.4181616036579057</v>
          </cell>
          <cell r="EM25">
            <v>1.4081871901090957</v>
          </cell>
          <cell r="EN25">
            <v>1.3983516701821537</v>
          </cell>
          <cell r="EO25">
            <v>1.3886521812066159</v>
          </cell>
          <cell r="EP25">
            <v>1.3790859378260378</v>
          </cell>
          <cell r="EQ25">
            <v>1.3696502294432937</v>
          </cell>
          <cell r="ER25">
            <v>1.3603424177646803</v>
          </cell>
          <cell r="ES25">
            <v>1.3511599344384797</v>
          </cell>
          <cell r="ET25">
            <v>1.3421002787838641</v>
          </cell>
          <cell r="EU25">
            <v>1.3331610156062121</v>
          </cell>
          <cell r="EV25">
            <v>1.3243397730951034</v>
          </cell>
          <cell r="EW25">
            <v>1.3156342408014343</v>
          </cell>
          <cell r="EX25">
            <v>1.3070421676902653</v>
          </cell>
          <cell r="EY25">
            <v>1.2985613602661816</v>
          </cell>
          <cell r="EZ25">
            <v>1.290189680768089</v>
          </cell>
          <cell r="FA25">
            <v>1.2819250454305173</v>
          </cell>
          <cell r="FB25">
            <v>1.2737654228086461</v>
          </cell>
          <cell r="FC25">
            <v>1.2657088321643875</v>
          </cell>
          <cell r="FD25">
            <v>1.2577533419109916</v>
          </cell>
          <cell r="FE25">
            <v>1.2498970681137589</v>
          </cell>
          <cell r="FF25">
            <v>1.2421381730445449</v>
          </cell>
          <cell r="FG25">
            <v>1.2344748637878644</v>
          </cell>
          <cell r="FH25">
            <v>1.2269053908964866</v>
          </cell>
          <cell r="FI25">
            <v>1.2194280470945194</v>
          </cell>
          <cell r="FJ25">
            <v>1.2120411660260666</v>
          </cell>
          <cell r="FK25">
            <v>1.2047431210476303</v>
          </cell>
          <cell r="FL25">
            <v>1.1975323240625089</v>
          </cell>
          <cell r="FM25">
            <v>1.1904072243955248</v>
          </cell>
          <cell r="FN25">
            <v>1.1833663077064858</v>
          </cell>
          <cell r="FO25">
            <v>1.1764080949408546</v>
          </cell>
          <cell r="FP25">
            <v>1.1695311413161704</v>
          </cell>
          <cell r="FQ25">
            <v>1.162734035342829</v>
          </cell>
          <cell r="FR25">
            <v>1.1560153978778882</v>
          </cell>
          <cell r="FS25">
            <v>1.1493738812106231</v>
          </cell>
          <cell r="FT25">
            <v>1.1428081681786137</v>
          </cell>
          <cell r="FU25">
            <v>1.136316971313192</v>
          </cell>
          <cell r="FV25">
            <v>1.1298990320131397</v>
          </cell>
          <cell r="FW25">
            <v>1.1235531197455575</v>
          </cell>
          <cell r="FX25">
            <v>1.1172780312728885</v>
          </cell>
          <cell r="FY25">
            <v>1.1110725899051106</v>
          </cell>
          <cell r="FZ25">
            <v>1.1049356447761605</v>
          </cell>
          <cell r="GA25">
            <v>1.0988660701436859</v>
          </cell>
          <cell r="GB25">
            <v>1.0928627647112659</v>
          </cell>
          <cell r="GC25">
            <v>1.0869246509722703</v>
          </cell>
          <cell r="GD25">
            <v>1.0810506745745665</v>
          </cell>
          <cell r="GE25">
            <v>1.0752398037053099</v>
          </cell>
          <cell r="GF25">
            <v>1.0694910284950958</v>
          </cell>
          <cell r="GG25">
            <v>1.0638033604407622</v>
          </cell>
          <cell r="GH25">
            <v>1.0581758318461849</v>
          </cell>
          <cell r="GI25">
            <v>1.0526074952804108</v>
          </cell>
          <cell r="GJ25">
            <v>1.0470974230525159</v>
          </cell>
          <cell r="GK25">
            <v>1.041644706702594</v>
          </cell>
          <cell r="GL25">
            <v>1.0362484565083065</v>
          </cell>
          <cell r="GM25">
            <v>1.0309078010064445</v>
          </cell>
          <cell r="GN25">
            <v>1.025621886528981</v>
          </cell>
          <cell r="GO25">
            <v>1.0203898767531039</v>
          </cell>
          <cell r="GP25">
            <v>1.0152109522647494</v>
          </cell>
          <cell r="GQ25">
            <v>1.010084310135168</v>
          </cell>
          <cell r="GR25">
            <v>1.0050091635100715</v>
          </cell>
        </row>
        <row r="26">
          <cell r="B26">
            <v>17</v>
          </cell>
          <cell r="C26">
            <v>15.562251266701427</v>
          </cell>
          <cell r="D26">
            <v>14.907649305746324</v>
          </cell>
          <cell r="E26">
            <v>14.291871876753214</v>
          </cell>
          <cell r="F26">
            <v>13.712197717016597</v>
          </cell>
          <cell r="G26">
            <v>13.16611847184096</v>
          </cell>
          <cell r="H26">
            <v>12.651320587583506</v>
          </cell>
          <cell r="I26">
            <v>12.165668853705744</v>
          </cell>
          <cell r="J26">
            <v>11.70719143455165</v>
          </cell>
          <cell r="K26">
            <v>11.274066247782853</v>
          </cell>
          <cell r="L26">
            <v>10.864608560878118</v>
          </cell>
          <cell r="M26">
            <v>10.477259690050724</v>
          </cell>
          <cell r="N26">
            <v>10.110576697511641</v>
          </cell>
          <cell r="O26">
            <v>9.7632229933698529</v>
          </cell>
          <cell r="P26">
            <v>9.4339597577386183</v>
          </cell>
          <cell r="Q26">
            <v>9.1216381069327639</v>
          </cell>
          <cell r="R26">
            <v>8.8251919350964805</v>
          </cell>
          <cell r="S26">
            <v>8.5436313692906722</v>
          </cell>
          <cell r="T26">
            <v>8.2760367820730991</v>
          </cell>
          <cell r="U26">
            <v>8.0215533109986499</v>
          </cell>
          <cell r="V26">
            <v>7.7793858393142257</v>
          </cell>
          <cell r="W26">
            <v>7.5487943964825863</v>
          </cell>
          <cell r="X26">
            <v>7.3290899410918531</v>
          </cell>
          <cell r="Y26">
            <v>7.119630492239323</v>
          </cell>
          <cell r="Z26">
            <v>6.9198175786594591</v>
          </cell>
          <cell r="AA26">
            <v>6.7290929777338198</v>
          </cell>
          <cell r="AB26">
            <v>6.5469357191066004</v>
          </cell>
          <cell r="AC26">
            <v>6.3728593299632923</v>
          </cell>
          <cell r="AD26">
            <v>6.2064093011367865</v>
          </cell>
          <cell r="AE26">
            <v>6.0471607551085746</v>
          </cell>
          <cell r="AF26">
            <v>5.8947162986929298</v>
          </cell>
          <cell r="AG26">
            <v>5.7487040447476252</v>
          </cell>
          <cell r="AH26">
            <v>5.6087757886623608</v>
          </cell>
          <cell r="AI26">
            <v>5.4746053266502797</v>
          </cell>
          <cell r="AJ26">
            <v>5.3458869040221888</v>
          </cell>
          <cell r="AK26">
            <v>5.2223337826690264</v>
          </cell>
          <cell r="AL26">
            <v>5.1036769179265944</v>
          </cell>
          <cell r="AM26">
            <v>4.9896637358568228</v>
          </cell>
          <cell r="AN26">
            <v>4.8800570027608616</v>
          </cell>
          <cell r="AO26">
            <v>4.7746337794483527</v>
          </cell>
          <cell r="AP26">
            <v>4.6731844534316007</v>
          </cell>
          <cell r="AQ26">
            <v>4.5755118427990276</v>
          </cell>
          <cell r="AR26">
            <v>4.4814303660549779</v>
          </cell>
          <cell r="AS26">
            <v>4.3907652726976245</v>
          </cell>
          <cell r="AT26">
            <v>4.3033519297480094</v>
          </cell>
          <cell r="AU26">
            <v>4.2190351598451095</v>
          </cell>
          <cell r="AV26">
            <v>4.1376686268881073</v>
          </cell>
          <cell r="AW26">
            <v>4.0591142655408925</v>
          </cell>
          <cell r="AX26">
            <v>3.9832417512184377</v>
          </cell>
          <cell r="AY26">
            <v>3.9099280074525899</v>
          </cell>
          <cell r="AZ26">
            <v>3.8390567477885766</v>
          </cell>
          <cell r="BA26">
            <v>3.7705180495953372</v>
          </cell>
          <cell r="BB26">
            <v>3.7042079573845923</v>
          </cell>
          <cell r="BC26">
            <v>3.6400281134272303</v>
          </cell>
          <cell r="BD26">
            <v>3.5778854136327443</v>
          </cell>
          <cell r="BE26">
            <v>3.5176916868195525</v>
          </cell>
          <cell r="BF26">
            <v>3.4593633956524572</v>
          </cell>
          <cell r="BG26">
            <v>3.4028213576594442</v>
          </cell>
          <cell r="BH26">
            <v>3.3479904848645812</v>
          </cell>
          <cell r="BI26">
            <v>3.2947995406879995</v>
          </cell>
          <cell r="BJ26">
            <v>3.2431809128686733</v>
          </cell>
          <cell r="BK26">
            <v>3.1930704012618243</v>
          </cell>
          <cell r="BL26">
            <v>3.1444070194510205</v>
          </cell>
          <cell r="BM26">
            <v>3.0971328091960526</v>
          </cell>
          <cell r="BN26">
            <v>3.0511926668121245</v>
          </cell>
          <cell r="BO26">
            <v>3.0065341806443255</v>
          </cell>
          <cell r="BP26">
            <v>2.9631074788642779</v>
          </cell>
          <cell r="BQ26">
            <v>2.9208650868737327</v>
          </cell>
          <cell r="BR26">
            <v>2.8797617936531799</v>
          </cell>
          <cell r="BS26">
            <v>2.839754526442583</v>
          </cell>
          <cell r="BT26">
            <v>2.8008022331865314</v>
          </cell>
          <cell r="BU26">
            <v>2.7628657722177548</v>
          </cell>
          <cell r="BV26">
            <v>2.7259078086913076</v>
          </cell>
          <cell r="BW26">
            <v>2.6898927173171518</v>
          </cell>
          <cell r="BX26">
            <v>2.6547864909715213</v>
          </cell>
          <cell r="BY26">
            <v>2.6205566547975856</v>
          </cell>
          <cell r="BZ26">
            <v>2.5871721854337899</v>
          </cell>
          <cell r="CA26">
            <v>2.5546034350339455</v>
          </cell>
          <cell r="CB26">
            <v>2.5228220597669093</v>
          </cell>
          <cell r="CC26">
            <v>2.4918009525056659</v>
          </cell>
          <cell r="CD26">
            <v>2.4615141794359379</v>
          </cell>
          <cell r="CE26">
            <v>2.4319369203332477</v>
          </cell>
          <cell r="CF26">
            <v>2.4030454122747482</v>
          </cell>
          <cell r="CG26">
            <v>2.3748168965682606</v>
          </cell>
          <cell r="CH26">
            <v>2.3472295686958651</v>
          </cell>
          <cell r="CI26">
            <v>2.3202625310832219</v>
          </cell>
          <cell r="CJ26">
            <v>2.293895748518624</v>
          </cell>
          <cell r="CK26">
            <v>2.2681100060576607</v>
          </cell>
          <cell r="CL26">
            <v>2.2428868692603898</v>
          </cell>
          <cell r="CM26">
            <v>2.2182086466181743</v>
          </cell>
          <cell r="CN26">
            <v>2.1940583540368097</v>
          </cell>
          <cell r="CO26">
            <v>2.1704196812514054</v>
          </cell>
          <cell r="CP26">
            <v>2.1472769600566837</v>
          </cell>
          <cell r="CQ26">
            <v>2.1246151342439643</v>
          </cell>
          <cell r="CR26">
            <v>2.1024197311431934</v>
          </cell>
          <cell r="CS26">
            <v>2.0806768346749691</v>
          </cell>
          <cell r="CT26">
            <v>2.0593730598236233</v>
          </cell>
          <cell r="CU26">
            <v>2.0384955284481512</v>
          </cell>
          <cell r="CV26">
            <v>2.018031846353062</v>
          </cell>
          <cell r="CW26">
            <v>1.9979700815462034</v>
          </cell>
          <cell r="CX26">
            <v>1.9782987436151811</v>
          </cell>
          <cell r="CY26">
            <v>1.9590067641583324</v>
          </cell>
          <cell r="CZ26">
            <v>1.9400834782101868</v>
          </cell>
          <cell r="DA26">
            <v>1.9215186066050902</v>
          </cell>
          <cell r="DB26">
            <v>1.9033022392261696</v>
          </cell>
          <cell r="DC26">
            <v>1.8854248190900391</v>
          </cell>
          <cell r="DD26">
            <v>1.8678771272207164</v>
          </cell>
          <cell r="DE26">
            <v>1.8506502682690271</v>
          </cell>
          <cell r="DF26">
            <v>1.8337356568364487</v>
          </cell>
          <cell r="DG26">
            <v>1.8171250044648009</v>
          </cell>
          <cell r="DH26">
            <v>1.8008103072555226</v>
          </cell>
          <cell r="DI26">
            <v>1.7847838340844286</v>
          </cell>
          <cell r="DJ26">
            <v>1.7690381153798689</v>
          </cell>
          <cell r="DK26">
            <v>1.7535659324341142</v>
          </cell>
          <cell r="DL26">
            <v>1.7383603072195553</v>
          </cell>
          <cell r="DM26">
            <v>1.7234144926829744</v>
          </cell>
          <cell r="DN26">
            <v>1.7087219634927013</v>
          </cell>
          <cell r="DO26">
            <v>1.694276407214921</v>
          </cell>
          <cell r="DP26">
            <v>1.6800717158967733</v>
          </cell>
          <cell r="DQ26">
            <v>1.6661019780351638</v>
          </cell>
          <cell r="DR26">
            <v>1.652361470911403</v>
          </cell>
          <cell r="DS26">
            <v>1.6388446532729293</v>
          </cell>
          <cell r="DT26">
            <v>1.62554615834442</v>
          </cell>
          <cell r="DU26">
            <v>1.612460787151591</v>
          </cell>
          <cell r="DV26">
            <v>1.5995835021419234</v>
          </cell>
          <cell r="DW26">
            <v>1.5869094210874242</v>
          </cell>
          <cell r="DX26">
            <v>1.574433811255362</v>
          </cell>
          <cell r="DY26">
            <v>1.5621520838336782</v>
          </cell>
          <cell r="DZ26">
            <v>1.5500597885985201</v>
          </cell>
          <cell r="EA26">
            <v>1.538152608812011</v>
          </cell>
          <cell r="EB26">
            <v>1.5264263563390255</v>
          </cell>
          <cell r="EC26">
            <v>1.5148769669723419</v>
          </cell>
          <cell r="ED26">
            <v>1.5035004959561129</v>
          </cell>
          <cell r="EE26">
            <v>1.492293113698135</v>
          </cell>
          <cell r="EF26">
            <v>1.4812511016618999</v>
          </cell>
          <cell r="EG26">
            <v>1.4703708484298914</v>
          </cell>
          <cell r="EH26">
            <v>1.4596488459300414</v>
          </cell>
          <cell r="EI26">
            <v>1.4490816858176709</v>
          </cell>
          <cell r="EJ26">
            <v>1.4386660560056614</v>
          </cell>
          <cell r="EK26">
            <v>1.4283987373359568</v>
          </cell>
          <cell r="EL26">
            <v>1.4182766003858684</v>
          </cell>
          <cell r="EM26">
            <v>1.4082966024029799</v>
          </cell>
          <cell r="EN26">
            <v>1.3984557843627718</v>
          </cell>
          <cell r="EO26">
            <v>1.3887512681433813</v>
          </cell>
          <cell r="EP26">
            <v>1.3791802538121958</v>
          </cell>
          <cell r="EQ26">
            <v>1.3697400170192451</v>
          </cell>
          <cell r="ER26">
            <v>1.3604279064926112</v>
          </cell>
          <cell r="ES26">
            <v>1.3512413416313103</v>
          </cell>
          <cell r="ET26">
            <v>1.342177810191326</v>
          </cell>
          <cell r="EU26">
            <v>1.3332348660606925</v>
          </cell>
          <cell r="EV26">
            <v>1.3244101271197171</v>
          </cell>
          <cell r="EW26">
            <v>1.3157012731826332</v>
          </cell>
          <cell r="EX26">
            <v>1.3071060440171476</v>
          </cell>
          <cell r="EY26">
            <v>1.2986222374385206</v>
          </cell>
          <cell r="EZ26">
            <v>1.2902477074749796</v>
          </cell>
          <cell r="FA26">
            <v>1.2819803626014143</v>
          </cell>
          <cell r="FB26">
            <v>1.2738181640384572</v>
          </cell>
          <cell r="FC26">
            <v>1.2657591241141828</v>
          </cell>
          <cell r="FD26">
            <v>1.2578013046857892</v>
          </cell>
          <cell r="FE26">
            <v>1.2499428156187549</v>
          </cell>
          <cell r="FF26">
            <v>1.2421818133210774</v>
          </cell>
          <cell r="FG26">
            <v>1.2345164993303117</v>
          </cell>
          <cell r="FH26">
            <v>1.2269451189512321</v>
          </cell>
          <cell r="FI26">
            <v>1.2194659599420437</v>
          </cell>
          <cell r="FJ26">
            <v>1.2120773512471599</v>
          </cell>
          <cell r="FK26">
            <v>1.2047776617746615</v>
          </cell>
          <cell r="FL26">
            <v>1.1975652992166261</v>
          </cell>
          <cell r="FM26">
            <v>1.1904387089106114</v>
          </cell>
          <cell r="FN26">
            <v>1.1833963727406429</v>
          </cell>
          <cell r="FO26">
            <v>1.1764368080761376</v>
          </cell>
          <cell r="FP26">
            <v>1.1695585667472617</v>
          </cell>
          <cell r="FQ26">
            <v>1.1627602340552843</v>
          </cell>
          <cell r="FR26">
            <v>1.1560404278165621</v>
          </cell>
          <cell r="FS26">
            <v>1.1493977974388359</v>
          </cell>
          <cell r="FT26">
            <v>1.1428310230285941</v>
          </cell>
          <cell r="FU26">
            <v>1.1363388145282938</v>
          </cell>
          <cell r="FV26">
            <v>1.1299199108823021</v>
          </cell>
          <cell r="FW26">
            <v>1.1235730792304537</v>
          </cell>
          <cell r="FX26">
            <v>1.1172971141281733</v>
          </cell>
          <cell r="FY26">
            <v>1.1110908367921635</v>
          </cell>
          <cell r="FZ26">
            <v>1.104953094370688</v>
          </cell>
          <cell r="GA26">
            <v>1.0988827592375319</v>
          </cell>
          <cell r="GB26">
            <v>1.0928787283087551</v>
          </cell>
          <cell r="GC26">
            <v>1.0869399223813909</v>
          </cell>
          <cell r="GD26">
            <v>1.0810652854932812</v>
          </cell>
          <cell r="GE26">
            <v>1.0752537843032695</v>
          </cell>
          <cell r="GF26">
            <v>1.0695044074910056</v>
          </cell>
          <cell r="GG26">
            <v>1.0638161651756506</v>
          </cell>
          <cell r="GH26">
            <v>1.0581880883527943</v>
          </cell>
          <cell r="GI26">
            <v>1.0526192283489286</v>
          </cell>
          <cell r="GJ26">
            <v>1.0471086562928471</v>
          </cell>
          <cell r="GK26">
            <v>1.0416554626033643</v>
          </cell>
          <cell r="GL26">
            <v>1.036258756492777</v>
          </cell>
          <cell r="GM26">
            <v>1.0309176654855048</v>
          </cell>
          <cell r="GN26">
            <v>1.0256313349513828</v>
          </cell>
          <cell r="GO26">
            <v>1.0203989276530827</v>
          </cell>
          <cell r="GP26">
            <v>1.0152196233071786</v>
          </cell>
          <cell r="GQ26">
            <v>1.0100926181583758</v>
          </cell>
          <cell r="GR26">
            <v>1.0050171245664519</v>
          </cell>
        </row>
        <row r="27">
          <cell r="B27">
            <v>18</v>
          </cell>
          <cell r="C27">
            <v>16.398268580892505</v>
          </cell>
          <cell r="D27">
            <v>15.672560892360908</v>
          </cell>
          <cell r="E27">
            <v>14.992031251718835</v>
          </cell>
          <cell r="F27">
            <v>14.353363626357655</v>
          </cell>
          <cell r="G27">
            <v>13.753513079457242</v>
          </cell>
          <cell r="H27">
            <v>13.18968172713382</v>
          </cell>
          <cell r="I27">
            <v>12.659296974717064</v>
          </cell>
          <cell r="J27">
            <v>12.159991803398704</v>
          </cell>
          <cell r="K27">
            <v>11.689586902650337</v>
          </cell>
          <cell r="L27">
            <v>11.246074465287315</v>
          </cell>
          <cell r="M27">
            <v>10.827603481179928</v>
          </cell>
          <cell r="N27">
            <v>10.43246638264004</v>
          </cell>
          <cell r="O27">
            <v>10.059086909691453</v>
          </cell>
          <cell r="P27">
            <v>9.7060090769661542</v>
          </cell>
          <cell r="Q27">
            <v>9.3718871360488549</v>
          </cell>
          <cell r="R27">
            <v>9.0554764378769406</v>
          </cell>
          <cell r="S27">
            <v>8.7556251094409845</v>
          </cell>
          <cell r="T27">
            <v>8.4712664676466645</v>
          </cell>
          <cell r="U27">
            <v>8.2014121009078629</v>
          </cell>
          <cell r="V27">
            <v>7.9451455559404769</v>
          </cell>
          <cell r="W27">
            <v>7.7016165734077351</v>
          </cell>
          <cell r="X27">
            <v>7.470035821607043</v>
          </cell>
          <cell r="Y27">
            <v>7.2496700823565385</v>
          </cell>
          <cell r="Z27">
            <v>7.0398378476972976</v>
          </cell>
          <cell r="AA27">
            <v>6.839905290029928</v>
          </cell>
          <cell r="AB27">
            <v>6.6492825719000876</v>
          </cell>
          <cell r="AC27">
            <v>6.4674204648800808</v>
          </cell>
          <cell r="AD27">
            <v>6.2938072499011239</v>
          </cell>
          <cell r="AE27">
            <v>6.1279658740074563</v>
          </cell>
          <cell r="AF27">
            <v>5.9694513408596803</v>
          </cell>
          <cell r="AG27">
            <v>5.8178483144376072</v>
          </cell>
          <cell r="AH27">
            <v>5.6727689173067466</v>
          </cell>
          <cell r="AI27">
            <v>5.5338507065387006</v>
          </cell>
          <cell r="AJ27">
            <v>5.400754811933778</v>
          </cell>
          <cell r="AK27">
            <v>5.2731642226008697</v>
          </cell>
          <cell r="AL27">
            <v>5.1507822092207549</v>
          </cell>
          <cell r="AM27">
            <v>5.0333308704679176</v>
          </cell>
          <cell r="AN27">
            <v>4.9205497931053239</v>
          </cell>
          <cell r="AO27">
            <v>4.8121948162069597</v>
          </cell>
          <cell r="AP27">
            <v>4.7080368908146069</v>
          </cell>
          <cell r="AQ27">
            <v>4.6078610271066349</v>
          </cell>
          <cell r="AR27">
            <v>4.5114653218559493</v>
          </cell>
          <cell r="AS27">
            <v>4.4186600595882171</v>
          </cell>
          <cell r="AT27">
            <v>4.3292668814269462</v>
          </cell>
          <cell r="AU27">
            <v>4.2431180161342352</v>
          </cell>
          <cell r="AV27">
            <v>4.160055568330451</v>
          </cell>
          <cell r="AW27">
            <v>4.0799308593071713</v>
          </cell>
          <cell r="AX27">
            <v>4.0026038162397093</v>
          </cell>
          <cell r="AY27">
            <v>3.9279424059620722</v>
          </cell>
          <cell r="AZ27">
            <v>3.8558221097916943</v>
          </cell>
          <cell r="BA27">
            <v>3.7861254361867749</v>
          </cell>
          <cell r="BB27">
            <v>3.7187414682882149</v>
          </cell>
          <cell r="BC27">
            <v>3.6535654436434881</v>
          </cell>
          <cell r="BD27">
            <v>3.5904983636335248</v>
          </cell>
          <cell r="BE27">
            <v>3.5294466303277754</v>
          </cell>
          <cell r="BF27">
            <v>3.4703217086789557</v>
          </cell>
          <cell r="BG27">
            <v>3.4130398121391043</v>
          </cell>
          <cell r="BH27">
            <v>3.3575216099340395</v>
          </cell>
          <cell r="BI27">
            <v>3.3036919543753847</v>
          </cell>
          <cell r="BJ27">
            <v>3.25147962671929</v>
          </cell>
          <cell r="BK27">
            <v>3.200817100199866</v>
          </cell>
          <cell r="BL27">
            <v>3.1516403189741604</v>
          </cell>
          <cell r="BM27">
            <v>3.1038884918151917</v>
          </cell>
          <cell r="BN27">
            <v>3.0575038994808486</v>
          </cell>
          <cell r="BO27">
            <v>3.0124317147701696</v>
          </cell>
          <cell r="BP27">
            <v>2.9686198343552643</v>
          </cell>
          <cell r="BQ27">
            <v>2.9260187215475617</v>
          </cell>
          <cell r="BR27">
            <v>2.8845812592216951</v>
          </cell>
          <cell r="BS27">
            <v>2.844262612179691</v>
          </cell>
          <cell r="BT27">
            <v>2.8050200982926432</v>
          </cell>
          <cell r="BU27">
            <v>2.7668130678071727</v>
          </cell>
          <cell r="BV27">
            <v>2.7296027902500422</v>
          </cell>
          <cell r="BW27">
            <v>2.6933523484066804</v>
          </cell>
          <cell r="BX27">
            <v>2.6580265388883793</v>
          </cell>
          <cell r="BY27">
            <v>2.6235917788388301</v>
          </cell>
          <cell r="BZ27">
            <v>2.5900160183637473</v>
          </cell>
          <cell r="CA27">
            <v>2.5572686582978026</v>
          </cell>
          <cell r="CB27">
            <v>2.5253204729511891</v>
          </cell>
          <cell r="CC27">
            <v>2.4941435375040468</v>
          </cell>
          <cell r="CD27">
            <v>2.463711159740881</v>
          </cell>
          <cell r="CE27">
            <v>2.4339978158391826</v>
          </cell>
          <cell r="CF27">
            <v>2.4049790899468184</v>
          </cell>
          <cell r="CG27">
            <v>2.3766316173015922</v>
          </cell>
          <cell r="CH27">
            <v>2.348933030663765</v>
          </cell>
          <cell r="CI27">
            <v>2.3218619098484066</v>
          </cell>
          <cell r="CJ27">
            <v>2.2953977341593199</v>
          </cell>
          <cell r="CK27">
            <v>2.2695208375400422</v>
          </cell>
          <cell r="CL27">
            <v>2.2442123662701654</v>
          </cell>
          <cell r="CM27">
            <v>2.2194542390470167</v>
          </cell>
          <cell r="CN27">
            <v>2.1952291093036491</v>
          </cell>
          <cell r="CO27">
            <v>2.1715203296242502</v>
          </cell>
          <cell r="CP27">
            <v>2.1483119181274293</v>
          </cell>
          <cell r="CQ27">
            <v>2.1255885266965744</v>
          </cell>
          <cell r="CR27">
            <v>2.1033354109445379</v>
          </cell>
          <cell r="CS27">
            <v>2.0815384018074115</v>
          </cell>
          <cell r="CT27">
            <v>2.0601838786691067</v>
          </cell>
          <cell r="CU27">
            <v>2.0392587439249334</v>
          </cell>
          <cell r="CV27">
            <v>2.0187503988983697</v>
          </cell>
          <cell r="CW27">
            <v>1.9986467210308023</v>
          </cell>
          <cell r="CX27">
            <v>1.9789360422692233</v>
          </cell>
          <cell r="CY27">
            <v>1.9596071285816772</v>
          </cell>
          <cell r="CZ27">
            <v>1.9406491605347769</v>
          </cell>
          <cell r="DA27">
            <v>1.92205171487177</v>
          </cell>
          <cell r="DB27">
            <v>1.9038047470335537</v>
          </cell>
          <cell r="DC27">
            <v>1.8858985745686532</v>
          </cell>
          <cell r="DD27">
            <v>1.8683238613815742</v>
          </cell>
          <cell r="DE27">
            <v>1.8510716027720955</v>
          </cell>
          <cell r="DF27">
            <v>1.8341331112210024</v>
          </cell>
          <cell r="DG27">
            <v>1.8175000028805166</v>
          </cell>
          <cell r="DH27">
            <v>1.8011641847302398</v>
          </cell>
          <cell r="DI27">
            <v>1.785117842361813</v>
          </cell>
          <cell r="DJ27">
            <v>1.7693534283577439</v>
          </cell>
          <cell r="DK27">
            <v>1.7538636512319199</v>
          </cell>
          <cell r="DL27">
            <v>1.7386414649013051</v>
          </cell>
          <cell r="DM27">
            <v>1.7236800586601104</v>
          </cell>
          <cell r="DN27">
            <v>1.7089728476294646</v>
          </cell>
          <cell r="DO27">
            <v>1.6945134636571828</v>
          </cell>
          <cell r="DP27">
            <v>1.6802957466437451</v>
          </cell>
          <cell r="DQ27">
            <v>1.6663137362719775</v>
          </cell>
          <cell r="DR27">
            <v>1.6525616641192542</v>
          </cell>
          <cell r="DS27">
            <v>1.6390339461322543</v>
          </cell>
          <cell r="DT27">
            <v>1.6257251754454614</v>
          </cell>
          <cell r="DU27">
            <v>1.6126301155256735</v>
          </cell>
          <cell r="DV27">
            <v>1.5997436936257989</v>
          </cell>
          <cell r="DW27">
            <v>1.5870609945321621</v>
          </cell>
          <cell r="DX27">
            <v>1.5745772545904355</v>
          </cell>
          <cell r="DY27">
            <v>1.5622878559961451</v>
          </cell>
          <cell r="DZ27">
            <v>1.5501883213364864</v>
          </cell>
          <cell r="EA27">
            <v>1.5382743083709156</v>
          </cell>
          <cell r="EB27">
            <v>1.526541605038686</v>
          </cell>
          <cell r="EC27">
            <v>1.5149861246821337</v>
          </cell>
          <cell r="ED27">
            <v>1.5036039014751428</v>
          </cell>
          <cell r="EE27">
            <v>1.4923910860467875</v>
          </cell>
          <cell r="EF27">
            <v>1.4813439412906864</v>
          </cell>
          <cell r="EG27">
            <v>1.4704588383511257</v>
          </cell>
          <cell r="EH27">
            <v>1.4597322527774725</v>
          </cell>
          <cell r="EI27">
            <v>1.4491607608388588</v>
          </cell>
          <cell r="EJ27">
            <v>1.4387410359915409</v>
          </cell>
          <cell r="EK27">
            <v>1.4284698454917395</v>
          </cell>
          <cell r="EL27">
            <v>1.4183440471471371</v>
          </cell>
          <cell r="EM27">
            <v>1.4083605862005733</v>
          </cell>
          <cell r="EN27">
            <v>1.3985164923398086</v>
          </cell>
          <cell r="EO27">
            <v>1.3888088768275475</v>
          </cell>
          <cell r="EP27">
            <v>1.3792349297462003</v>
          </cell>
          <cell r="EQ27">
            <v>1.3697919173521649</v>
          </cell>
          <cell r="ER27">
            <v>1.3604771795346462</v>
          </cell>
          <cell r="ES27">
            <v>1.3512881273743163</v>
          </cell>
          <cell r="ET27">
            <v>1.3422222407973217</v>
          </cell>
          <cell r="EU27">
            <v>1.3332770663203957</v>
          </cell>
          <cell r="EV27">
            <v>1.3244502148830297</v>
          </cell>
          <cell r="EW27">
            <v>1.3157393597628597</v>
          </cell>
          <cell r="EX27">
            <v>1.3071422345706218</v>
          </cell>
          <cell r="EY27">
            <v>1.2986566313211982</v>
          </cell>
          <cell r="EZ27">
            <v>1.2902803985774531</v>
          </cell>
          <cell r="FA27">
            <v>1.2820114396637159</v>
          </cell>
          <cell r="FB27">
            <v>1.2738477109459145</v>
          </cell>
          <cell r="FC27">
            <v>1.2657872201755211</v>
          </cell>
          <cell r="FD27">
            <v>1.2578280248945901</v>
          </cell>
          <cell r="FE27">
            <v>1.2499682308993083</v>
          </cell>
          <cell r="FF27">
            <v>1.2422059907595997</v>
          </cell>
          <cell r="FG27">
            <v>1.2345395023924375</v>
          </cell>
          <cell r="FH27">
            <v>1.2269670076866295</v>
          </cell>
          <cell r="FI27">
            <v>1.2194867911769469</v>
          </cell>
          <cell r="FJ27">
            <v>1.212097178765567</v>
          </cell>
          <cell r="FK27">
            <v>1.2047965364888862</v>
          </cell>
          <cell r="FL27">
            <v>1.1975832693278616</v>
          </cell>
          <cell r="FM27">
            <v>1.1904558200601147</v>
          </cell>
          <cell r="FN27">
            <v>1.18341266815211</v>
          </cell>
          <cell r="FO27">
            <v>1.1764523286898043</v>
          </cell>
          <cell r="FP27">
            <v>1.1695733513462327</v>
          </cell>
          <cell r="FQ27">
            <v>1.1627743193845614</v>
          </cell>
          <cell r="FR27">
            <v>1.1560538486952077</v>
          </cell>
          <cell r="FS27">
            <v>1.1494105868656876</v>
          </cell>
          <cell r="FT27">
            <v>1.1428432122819168</v>
          </cell>
          <cell r="FU27">
            <v>1.1363504332597307</v>
          </cell>
          <cell r="FV27">
            <v>1.1299309872054655</v>
          </cell>
          <cell r="FW27">
            <v>1.1235836398044727</v>
          </cell>
          <cell r="FX27">
            <v>1.117307184236503</v>
          </cell>
          <cell r="FY27">
            <v>1.111100440416928</v>
          </cell>
          <cell r="FZ27">
            <v>1.1049622542628283</v>
          </cell>
          <cell r="GA27">
            <v>1.098891496983001</v>
          </cell>
          <cell r="GB27">
            <v>1.0928870643909947</v>
          </cell>
          <cell r="GC27">
            <v>1.0869478762403075</v>
          </cell>
          <cell r="GD27">
            <v>1.0810728755809251</v>
          </cell>
          <cell r="GE27">
            <v>1.075261028136409</v>
          </cell>
          <cell r="GF27">
            <v>1.0695113217007779</v>
          </cell>
          <cell r="GG27">
            <v>1.0638227655544592</v>
          </cell>
          <cell r="GH27">
            <v>1.058194389898609</v>
          </cell>
          <cell r="GI27">
            <v>1.052625245307143</v>
          </cell>
          <cell r="GJ27">
            <v>1.0471144021958296</v>
          </cell>
          <cell r="GK27">
            <v>1.0416609503078389</v>
          </cell>
          <cell r="GL27">
            <v>1.0362639982151536</v>
          </cell>
          <cell r="GM27">
            <v>1.0309226728352818</v>
          </cell>
          <cell r="GN27">
            <v>1.0256361189627254</v>
          </cell>
          <cell r="GO27">
            <v>1.0204034988146884</v>
          </cell>
          <cell r="GP27">
            <v>1.0152239915905181</v>
          </cell>
          <cell r="GQ27">
            <v>1.01009679304441</v>
          </cell>
          <cell r="GR27">
            <v>1.0050211150709032</v>
          </cell>
        </row>
        <row r="28">
          <cell r="B28">
            <v>19</v>
          </cell>
          <cell r="C28">
            <v>17.226008495933154</v>
          </cell>
          <cell r="D28">
            <v>16.426168366858032</v>
          </cell>
          <cell r="E28">
            <v>15.678462011489051</v>
          </cell>
          <cell r="F28">
            <v>14.978891342787959</v>
          </cell>
          <cell r="G28">
            <v>14.323799106269167</v>
          </cell>
          <cell r="H28">
            <v>13.709837417520596</v>
          </cell>
          <cell r="I28">
            <v>13.133939398766406</v>
          </cell>
          <cell r="J28">
            <v>12.593293591769095</v>
          </cell>
          <cell r="K28">
            <v>12.085320859666988</v>
          </cell>
          <cell r="L28">
            <v>11.607653521599351</v>
          </cell>
          <cell r="M28">
            <v>11.158116491679179</v>
          </cell>
          <cell r="N28">
            <v>10.73471021844135</v>
          </cell>
          <cell r="O28">
            <v>10.335595242702293</v>
          </cell>
          <cell r="P28">
            <v>9.9590782111313079</v>
          </cell>
          <cell r="Q28">
            <v>9.6035992000452364</v>
          </cell>
          <cell r="R28">
            <v>9.2677202192414203</v>
          </cell>
          <cell r="S28">
            <v>8.9501147793036555</v>
          </cell>
          <cell r="T28">
            <v>8.6495584179421598</v>
          </cell>
          <cell r="U28">
            <v>8.3649200917344224</v>
          </cell>
          <cell r="V28">
            <v>8.0951543492673999</v>
          </cell>
          <cell r="W28">
            <v>7.8392942102772389</v>
          </cell>
          <cell r="X28">
            <v>7.596444683055644</v>
          </cell>
          <cell r="Y28">
            <v>7.3657768592469104</v>
          </cell>
          <cell r="Z28">
            <v>7.1465225312864868</v>
          </cell>
          <cell r="AA28">
            <v>6.9379692832123254</v>
          </cell>
          <cell r="AB28">
            <v>6.7394560104846599</v>
          </cell>
          <cell r="AC28">
            <v>6.550368828842176</v>
          </cell>
          <cell r="AD28">
            <v>6.3701373361581872</v>
          </cell>
          <cell r="AE28">
            <v>6.1982311947890922</v>
          </cell>
          <cell r="AF28">
            <v>6.0341570050733164</v>
          </cell>
          <cell r="AG28">
            <v>5.877455443480696</v>
          </cell>
          <cell r="AH28">
            <v>5.7276986414650191</v>
          </cell>
          <cell r="AI28">
            <v>5.5844877833664102</v>
          </cell>
          <cell r="AJ28">
            <v>5.4474509037734276</v>
          </cell>
          <cell r="AK28">
            <v>5.3162408666109062</v>
          </cell>
          <cell r="AL28">
            <v>5.1905335098909324</v>
          </cell>
          <cell r="AM28">
            <v>5.0700259415696793</v>
          </cell>
          <cell r="AN28">
            <v>4.954434973309894</v>
          </cell>
          <cell r="AO28">
            <v>4.8434956801724667</v>
          </cell>
          <cell r="AP28">
            <v>4.7369600753648191</v>
          </cell>
          <cell r="AQ28">
            <v>4.6345958901707727</v>
          </cell>
          <cell r="AR28">
            <v>4.536185450087201</v>
          </cell>
          <cell r="AS28">
            <v>4.4415246390067349</v>
          </cell>
          <cell r="AT28">
            <v>4.3504219440219973</v>
          </cell>
          <cell r="AU28">
            <v>4.2626975740928739</v>
          </cell>
          <cell r="AV28">
            <v>4.1781826464214182</v>
          </cell>
          <cell r="AW28">
            <v>4.0967184349251378</v>
          </cell>
          <cell r="AX28">
            <v>4.0181556756945458</v>
          </cell>
          <cell r="AY28">
            <v>3.9423539247696575</v>
          </cell>
          <cell r="AZ28">
            <v>3.8691809639774455</v>
          </cell>
          <cell r="BA28">
            <v>3.7985122509418852</v>
          </cell>
          <cell r="BB28">
            <v>3.7302304097140038</v>
          </cell>
          <cell r="BC28">
            <v>3.6642247587744001</v>
          </cell>
          <cell r="BD28">
            <v>3.6003908734380587</v>
          </cell>
          <cell r="BE28">
            <v>3.5386301799435746</v>
          </cell>
          <cell r="BF28">
            <v>3.4788495787384868</v>
          </cell>
          <cell r="BG28">
            <v>3.4209610946814766</v>
          </cell>
          <cell r="BH28">
            <v>3.364881552072617</v>
          </cell>
          <cell r="BI28">
            <v>3.3105322725964497</v>
          </cell>
          <cell r="BJ28">
            <v>3.2578387944209117</v>
          </cell>
          <cell r="BK28">
            <v>3.2067306108395925</v>
          </cell>
          <cell r="BL28">
            <v>3.157140926976548</v>
          </cell>
          <cell r="BM28">
            <v>3.1090064331933269</v>
          </cell>
          <cell r="BN28">
            <v>3.0622670939478103</v>
          </cell>
          <cell r="BO28">
            <v>3.0168659509550149</v>
          </cell>
          <cell r="BP28">
            <v>2.9727489395919582</v>
          </cell>
          <cell r="BQ28">
            <v>2.9298647175728072</v>
          </cell>
          <cell r="BR28">
            <v>2.8881645049975431</v>
          </cell>
          <cell r="BS28">
            <v>2.8476019349479191</v>
          </cell>
          <cell r="BT28">
            <v>2.8081329138691093</v>
          </cell>
          <cell r="BU28">
            <v>2.7697154910346855</v>
          </cell>
          <cell r="BV28">
            <v>2.7323097364469175</v>
          </cell>
          <cell r="BW28">
            <v>2.695877626574219</v>
          </cell>
          <cell r="BX28">
            <v>2.6603829373733667</v>
          </cell>
          <cell r="BY28">
            <v>2.6257911440861088</v>
          </cell>
          <cell r="BZ28">
            <v>2.5920693273384456</v>
          </cell>
          <cell r="CA28">
            <v>2.5591860851063326</v>
          </cell>
          <cell r="CB28">
            <v>2.5271114501442216</v>
          </cell>
          <cell r="CC28">
            <v>2.4958168125028903</v>
          </cell>
          <cell r="CD28">
            <v>2.4652748467906624</v>
          </cell>
          <cell r="CE28">
            <v>2.4354594438575763</v>
          </cell>
          <cell r="CF28">
            <v>2.4063456466055251</v>
          </cell>
          <cell r="CG28">
            <v>2.3779095896490086</v>
          </cell>
          <cell r="CH28">
            <v>2.3501284425710631</v>
          </cell>
          <cell r="CI28">
            <v>2.3229803565373475</v>
          </cell>
          <cell r="CJ28">
            <v>2.2964444140483065</v>
          </cell>
          <cell r="CK28">
            <v>2.2705005816250292</v>
          </cell>
          <cell r="CL28">
            <v>2.2451296652388693</v>
          </cell>
          <cell r="CM28">
            <v>2.2203132683082876</v>
          </cell>
          <cell r="CN28">
            <v>2.1960337520987281</v>
          </cell>
          <cell r="CO28">
            <v>2.172274198372774</v>
          </cell>
          <cell r="CP28">
            <v>2.1490183741484157</v>
          </cell>
          <cell r="CQ28">
            <v>2.1262506984330436</v>
          </cell>
          <cell r="CR28">
            <v>2.1039562108098564</v>
          </cell>
          <cell r="CS28">
            <v>2.0821205417617645</v>
          </cell>
          <cell r="CT28">
            <v>2.060729884625661</v>
          </cell>
          <cell r="CU28">
            <v>2.0397709690771366</v>
          </cell>
          <cell r="CV28">
            <v>2.019231036052421</v>
          </cell>
          <cell r="CW28">
            <v>1.9990978140205349</v>
          </cell>
          <cell r="CX28">
            <v>1.979359496524401</v>
          </cell>
          <cell r="CY28">
            <v>1.9600047209150178</v>
          </cell>
          <cell r="CZ28">
            <v>1.9410225482077734</v>
          </cell>
          <cell r="DA28">
            <v>1.9224024439945853</v>
          </cell>
          <cell r="DB28">
            <v>1.9041342603498712</v>
          </cell>
          <cell r="DC28">
            <v>1.8862082186723221</v>
          </cell>
          <cell r="DD28">
            <v>1.8686148934081916</v>
          </cell>
          <cell r="DE28">
            <v>1.851345196605257</v>
          </cell>
          <cell r="DF28">
            <v>1.8343903632498397</v>
          </cell>
          <cell r="DG28">
            <v>1.8177419373422685</v>
          </cell>
          <cell r="DH28">
            <v>1.8013917586689643</v>
          </cell>
          <cell r="DI28">
            <v>1.7853319502319316</v>
          </cell>
          <cell r="DJ28">
            <v>1.769554906298878</v>
          </cell>
          <cell r="DK28">
            <v>1.7540532810394396</v>
          </cell>
          <cell r="DL28">
            <v>1.7388199777151143</v>
          </cell>
          <cell r="DM28">
            <v>1.7238481383924749</v>
          </cell>
          <cell r="DN28">
            <v>1.709131134151082</v>
          </cell>
          <cell r="DO28">
            <v>1.6946625557592347</v>
          </cell>
          <cell r="DP28">
            <v>1.6804362047923167</v>
          </cell>
          <cell r="DQ28">
            <v>1.6664460851699858</v>
          </cell>
          <cell r="DR28">
            <v>1.652686395089878</v>
          </cell>
          <cell r="DS28">
            <v>1.639151519336804</v>
          </cell>
          <cell r="DT28">
            <v>1.6258360219476542</v>
          </cell>
          <cell r="DU28">
            <v>1.6127346392133786</v>
          </cell>
          <cell r="DV28">
            <v>1.5998422730004918</v>
          </cell>
          <cell r="DW28">
            <v>1.5871539843755595</v>
          </cell>
          <cell r="DX28">
            <v>1.5746649875170859</v>
          </cell>
          <cell r="DY28">
            <v>1.5623706439000886</v>
          </cell>
          <cell r="DZ28">
            <v>1.5502664567395052</v>
          </cell>
          <cell r="EA28">
            <v>1.5383480656793429</v>
          </cell>
          <cell r="EB28">
            <v>1.526611241715218</v>
          </cell>
          <cell r="EC28">
            <v>1.5150518823386347</v>
          </cell>
          <cell r="ED28">
            <v>1.5036660068919776</v>
          </cell>
          <cell r="EE28">
            <v>1.4924497521238249</v>
          </cell>
          <cell r="EF28">
            <v>1.4813993679347381</v>
          </cell>
          <cell r="EG28">
            <v>1.4705112133042415</v>
          </cell>
          <cell r="EH28">
            <v>1.4597817523901913</v>
          </cell>
          <cell r="EI28">
            <v>1.449207550792224</v>
          </cell>
          <cell r="EJ28">
            <v>1.4387852719714105</v>
          </cell>
          <cell r="EK28">
            <v>1.4285116738186703</v>
          </cell>
          <cell r="EL28">
            <v>1.4183836053648897</v>
          </cell>
          <cell r="EM28">
            <v>1.4083980036260662</v>
          </cell>
          <cell r="EN28">
            <v>1.3985518905771479</v>
          </cell>
          <cell r="EO28">
            <v>1.3888423702485739</v>
          </cell>
          <cell r="EP28">
            <v>1.3792666259398263</v>
          </cell>
          <cell r="EQ28">
            <v>1.3698219175446038</v>
          </cell>
          <cell r="ER28">
            <v>1.3605055789825051</v>
          </cell>
          <cell r="ES28">
            <v>1.3513150157323657</v>
          </cell>
          <cell r="ET28">
            <v>1.3422477024626485</v>
          </cell>
          <cell r="EU28">
            <v>1.3333011807545119</v>
          </cell>
          <cell r="EV28">
            <v>1.3244730569134073</v>
          </cell>
          <cell r="EW28">
            <v>1.3157609998652611</v>
          </cell>
          <cell r="EX28">
            <v>1.3071627391334968</v>
          </cell>
          <cell r="EY28">
            <v>1.2986760628933323</v>
          </cell>
          <cell r="EZ28">
            <v>1.2902988160999735</v>
          </cell>
          <cell r="FA28">
            <v>1.2820288986874808</v>
          </cell>
          <cell r="FB28">
            <v>1.2738642638352462</v>
          </cell>
          <cell r="FC28">
            <v>1.265802916299174</v>
          </cell>
          <cell r="FD28">
            <v>1.2578429108047855</v>
          </cell>
          <cell r="FE28">
            <v>1.2499823504996157</v>
          </cell>
          <cell r="FF28">
            <v>1.2422193854623822</v>
          </cell>
          <cell r="FG28">
            <v>1.2345522112665399</v>
          </cell>
          <cell r="FH28">
            <v>1.2269790675959391</v>
          </cell>
          <cell r="FI28">
            <v>1.2194982369104104</v>
          </cell>
          <cell r="FJ28">
            <v>1.2121080431592148</v>
          </cell>
          <cell r="FK28">
            <v>1.2048068505403748</v>
          </cell>
          <cell r="FL28">
            <v>1.1975930623040119</v>
          </cell>
          <cell r="FM28">
            <v>1.1904651195978886</v>
          </cell>
          <cell r="FN28">
            <v>1.183421500353447</v>
          </cell>
          <cell r="FO28">
            <v>1.176460718210705</v>
          </cell>
          <cell r="FP28">
            <v>1.1695813214804489</v>
          </cell>
          <cell r="FQ28">
            <v>1.1627818921422375</v>
          </cell>
          <cell r="FR28">
            <v>1.156061044876787</v>
          </cell>
          <cell r="FS28">
            <v>1.1494174261313839</v>
          </cell>
          <cell r="FT28">
            <v>1.1428497132170223</v>
          </cell>
          <cell r="FU28">
            <v>1.136356613436027</v>
          </cell>
          <cell r="FV28">
            <v>1.1299368632389737</v>
          </cell>
          <cell r="FW28">
            <v>1.1235892274097738</v>
          </cell>
          <cell r="FX28">
            <v>1.117312498277838</v>
          </cell>
          <cell r="FY28">
            <v>1.111105494956278</v>
          </cell>
          <cell r="FZ28">
            <v>1.1049670626051593</v>
          </cell>
          <cell r="GA28">
            <v>1.0988960717188487</v>
          </cell>
          <cell r="GB28">
            <v>1.0928914174365507</v>
          </cell>
          <cell r="GC28">
            <v>1.0869520188751602</v>
          </cell>
          <cell r="GD28">
            <v>1.0810768184835975</v>
          </cell>
          <cell r="GE28">
            <v>1.0752647814178284</v>
          </cell>
          <cell r="GF28">
            <v>1.0695148949358024</v>
          </cell>
          <cell r="GG28">
            <v>1.0638261678115768</v>
          </cell>
          <cell r="GH28">
            <v>1.0581976297679223</v>
          </cell>
          <cell r="GI28">
            <v>1.0526283309267399</v>
          </cell>
          <cell r="GJ28">
            <v>1.0471173412766392</v>
          </cell>
          <cell r="GK28">
            <v>1.0416637501570607</v>
          </cell>
          <cell r="GL28">
            <v>1.0362666657583479</v>
          </cell>
          <cell r="GM28">
            <v>1.0309252146371988</v>
          </cell>
          <cell r="GN28">
            <v>1.0256385412469495</v>
          </cell>
          <cell r="GO28">
            <v>1.0204058074821658</v>
          </cell>
          <cell r="GP28">
            <v>1.0152261922370369</v>
          </cell>
          <cell r="GQ28">
            <v>1.0100988909770905</v>
          </cell>
          <cell r="GR28">
            <v>1.005023115323761</v>
          </cell>
        </row>
        <row r="29">
          <cell r="B29">
            <v>20</v>
          </cell>
          <cell r="C29">
            <v>18.045552966270456</v>
          </cell>
          <cell r="D29">
            <v>17.168638785081789</v>
          </cell>
          <cell r="E29">
            <v>16.351433344597112</v>
          </cell>
          <cell r="F29">
            <v>15.589162285646783</v>
          </cell>
          <cell r="G29">
            <v>14.877474860455502</v>
          </cell>
          <cell r="H29">
            <v>14.212403301952268</v>
          </cell>
          <cell r="I29">
            <v>13.590326344967698</v>
          </cell>
          <cell r="J29">
            <v>13.007936451453677</v>
          </cell>
          <cell r="K29">
            <v>12.462210342539986</v>
          </cell>
          <cell r="L29">
            <v>11.950382484928294</v>
          </cell>
          <cell r="M29">
            <v>11.469921218565263</v>
          </cell>
          <cell r="N29">
            <v>11.01850724736277</v>
          </cell>
          <cell r="O29">
            <v>10.59401424551616</v>
          </cell>
          <cell r="P29">
            <v>10.194491359191913</v>
          </cell>
          <cell r="Q29">
            <v>9.8181474074492936</v>
          </cell>
          <cell r="R29">
            <v>9.4633366075957781</v>
          </cell>
          <cell r="S29">
            <v>9.1285456690859235</v>
          </cell>
          <cell r="T29">
            <v>8.812382116842155</v>
          </cell>
          <cell r="U29">
            <v>8.5135637197585652</v>
          </cell>
          <cell r="V29">
            <v>8.2309089133641624</v>
          </cell>
          <cell r="W29">
            <v>7.9633281173668822</v>
          </cell>
          <cell r="X29">
            <v>7.7098158592427311</v>
          </cell>
          <cell r="Y29">
            <v>7.4694436243275968</v>
          </cell>
          <cell r="Z29">
            <v>7.2413533611435437</v>
          </cell>
          <cell r="AA29">
            <v>7.0247515780640049</v>
          </cell>
          <cell r="AB29">
            <v>6.8189039739952939</v>
          </cell>
          <cell r="AC29">
            <v>6.6231305516159438</v>
          </cell>
          <cell r="AD29">
            <v>6.4368011669503806</v>
          </cell>
          <cell r="AE29">
            <v>6.2593314737296453</v>
          </cell>
          <cell r="AF29">
            <v>6.0901792251717017</v>
          </cell>
          <cell r="AG29">
            <v>5.9288408995523243</v>
          </cell>
          <cell r="AH29">
            <v>5.7748486192832784</v>
          </cell>
          <cell r="AI29">
            <v>5.6277673362106073</v>
          </cell>
          <cell r="AJ29">
            <v>5.4871922585305777</v>
          </cell>
          <cell r="AK29">
            <v>5.3527464971278871</v>
          </cell>
          <cell r="AL29">
            <v>5.2240789113003645</v>
          </cell>
          <cell r="AM29">
            <v>5.1008621357728394</v>
          </cell>
          <cell r="AN29">
            <v>4.9827907726442628</v>
          </cell>
          <cell r="AO29">
            <v>4.869579733477055</v>
          </cell>
          <cell r="AP29">
            <v>4.7609627181450778</v>
          </cell>
          <cell r="AQ29">
            <v>4.6566908183229527</v>
          </cell>
          <cell r="AR29">
            <v>4.5565312346396709</v>
          </cell>
          <cell r="AS29">
            <v>4.460266097546504</v>
          </cell>
          <cell r="AT29">
            <v>4.3676913828750994</v>
          </cell>
          <cell r="AU29">
            <v>4.2786159138966458</v>
          </cell>
          <cell r="AV29">
            <v>4.1928604424464924</v>
          </cell>
          <cell r="AW29">
            <v>4.1102568023589825</v>
          </cell>
          <cell r="AX29">
            <v>4.0306471290719239</v>
          </cell>
          <cell r="AY29">
            <v>3.9538831398157259</v>
          </cell>
          <cell r="AZ29">
            <v>3.8798254693047376</v>
          </cell>
          <cell r="BA29">
            <v>3.8083430563030838</v>
          </cell>
          <cell r="BB29">
            <v>3.7393125768490147</v>
          </cell>
          <cell r="BC29">
            <v>3.6726179202948037</v>
          </cell>
          <cell r="BD29">
            <v>3.608149704657301</v>
          </cell>
          <cell r="BE29">
            <v>3.5458048280809171</v>
          </cell>
          <cell r="BF29">
            <v>3.4854860534929859</v>
          </cell>
          <cell r="BG29">
            <v>3.4271016237840901</v>
          </cell>
          <cell r="BH29">
            <v>3.3705649050753803</v>
          </cell>
          <cell r="BI29">
            <v>3.3157940558434231</v>
          </cell>
          <cell r="BJ29">
            <v>3.2627117198627675</v>
          </cell>
          <cell r="BK29">
            <v>3.2112447410989251</v>
          </cell>
          <cell r="BL29">
            <v>3.1613238988414811</v>
          </cell>
          <cell r="BM29">
            <v>3.1128836615100957</v>
          </cell>
          <cell r="BN29">
            <v>3.0658619576964603</v>
          </cell>
          <cell r="BO29">
            <v>3.0201999631240715</v>
          </cell>
          <cell r="BP29">
            <v>2.9758419023160734</v>
          </cell>
          <cell r="BQ29">
            <v>2.9327348638603037</v>
          </cell>
          <cell r="BR29">
            <v>2.890828628250961</v>
          </cell>
          <cell r="BS29">
            <v>2.8500755073688291</v>
          </cell>
          <cell r="BT29">
            <v>2.81043019473735</v>
          </cell>
          <cell r="BU29">
            <v>2.7718496257607983</v>
          </cell>
          <cell r="BV29">
            <v>2.7342928472138586</v>
          </cell>
          <cell r="BW29">
            <v>2.6977208953096494</v>
          </cell>
          <cell r="BX29">
            <v>2.6620966817260849</v>
          </cell>
          <cell r="BY29">
            <v>2.6273848870189194</v>
          </cell>
          <cell r="BZ29">
            <v>2.5935518608941845</v>
          </cell>
          <cell r="CA29">
            <v>2.5605655288534765</v>
          </cell>
          <cell r="CB29">
            <v>2.5283953047628827</v>
          </cell>
          <cell r="CC29">
            <v>2.497012008930636</v>
          </cell>
          <cell r="CD29">
            <v>2.4663877913100802</v>
          </cell>
          <cell r="CE29">
            <v>2.4364960594734586</v>
          </cell>
          <cell r="CF29">
            <v>2.40731141102864</v>
          </cell>
          <cell r="CG29">
            <v>2.3788095701753584</v>
          </cell>
          <cell r="CH29">
            <v>2.3509673281200443</v>
          </cell>
          <cell r="CI29">
            <v>2.3237624870890539</v>
          </cell>
          <cell r="CJ29">
            <v>2.2971738076991683</v>
          </cell>
          <cell r="CK29">
            <v>2.2711809594618257</v>
          </cell>
          <cell r="CL29">
            <v>2.2457644742137499</v>
          </cell>
          <cell r="CM29">
            <v>2.2209057022815775</v>
          </cell>
          <cell r="CN29">
            <v>2.1965867712018747</v>
          </cell>
          <cell r="CO29">
            <v>2.172790546830667</v>
          </cell>
          <cell r="CP29">
            <v>2.1495005966883385</v>
          </cell>
          <cell r="CQ29">
            <v>2.1267011553966286</v>
          </cell>
          <cell r="CR29">
            <v>2.1043770920744787</v>
          </cell>
          <cell r="CS29">
            <v>2.0825138795687601</v>
          </cell>
          <cell r="CT29">
            <v>2.0610975654044856</v>
          </cell>
          <cell r="CU29">
            <v>2.0401147443470715</v>
          </cell>
          <cell r="CV29">
            <v>2.0195525324765358</v>
          </cell>
          <cell r="CW29">
            <v>1.9993985426803567</v>
          </cell>
          <cell r="CX29">
            <v>1.9796408614780072</v>
          </cell>
          <cell r="CY29">
            <v>1.9602680270960384</v>
          </cell>
          <cell r="CZ29">
            <v>1.9412690087180022</v>
          </cell>
          <cell r="DA29">
            <v>1.9226331868385429</v>
          </cell>
          <cell r="DB29">
            <v>1.9043503346556534</v>
          </cell>
          <cell r="DC29">
            <v>1.8864106004394263</v>
          </cell>
          <cell r="DD29">
            <v>1.8688044908196688</v>
          </cell>
          <cell r="DE29">
            <v>1.8515228549384783</v>
          </cell>
          <cell r="DF29">
            <v>1.8345568694173719</v>
          </cell>
          <cell r="DG29">
            <v>1.8178980240917861</v>
          </cell>
          <cell r="DH29">
            <v>1.8015381084687874</v>
          </cell>
          <cell r="DI29">
            <v>1.7854691988666225</v>
          </cell>
          <cell r="DJ29">
            <v>1.769683646197366</v>
          </cell>
          <cell r="DK29">
            <v>1.7541740643563308</v>
          </cell>
          <cell r="DL29">
            <v>1.7389333191841998</v>
          </cell>
          <cell r="DM29">
            <v>1.7239545179699209</v>
          </cell>
          <cell r="DN29">
            <v>1.709230999464405</v>
          </cell>
          <cell r="DO29">
            <v>1.6947563243768773</v>
          </cell>
          <cell r="DP29">
            <v>1.6805242663274713</v>
          </cell>
          <cell r="DQ29">
            <v>1.6665288032312411</v>
          </cell>
          <cell r="DR29">
            <v>1.6527641090902667</v>
          </cell>
          <cell r="DS29">
            <v>1.6392245461719277</v>
          </cell>
          <cell r="DT29">
            <v>1.6259046575527267</v>
          </cell>
          <cell r="DU29">
            <v>1.6127991600082583</v>
          </cell>
          <cell r="DV29">
            <v>1.5999029372310718</v>
          </cell>
          <cell r="DW29">
            <v>1.5872110333592391</v>
          </cell>
          <cell r="DX29">
            <v>1.574718646799441</v>
          </cell>
          <cell r="DY29">
            <v>1.5624211243293222</v>
          </cell>
          <cell r="DZ29">
            <v>1.5503139554647449</v>
          </cell>
          <cell r="EA29">
            <v>1.5383927670783895</v>
          </cell>
          <cell r="EB29">
            <v>1.5266533182569293</v>
          </cell>
          <cell r="EC29">
            <v>1.5150914953847197</v>
          </cell>
          <cell r="ED29">
            <v>1.5037033074426291</v>
          </cell>
          <cell r="EE29">
            <v>1.4924848815112721</v>
          </cell>
          <cell r="EF29">
            <v>1.4814324584685004</v>
          </cell>
          <cell r="EG29">
            <v>1.4705423888715723</v>
          </cell>
          <cell r="EH29">
            <v>1.4598111290149502</v>
          </cell>
          <cell r="EI29">
            <v>1.4492352371551624</v>
          </cell>
          <cell r="EJ29">
            <v>1.4388113698946376</v>
          </cell>
          <cell r="EK29">
            <v>1.4285362787168649</v>
          </cell>
          <cell r="EL29">
            <v>1.4184068066656246</v>
          </cell>
          <cell r="EM29">
            <v>1.4084198851614422</v>
          </cell>
          <cell r="EN29">
            <v>1.3985725309487744</v>
          </cell>
          <cell r="EO29">
            <v>1.3888618431677757</v>
          </cell>
          <cell r="EP29">
            <v>1.3792850005448269</v>
          </cell>
          <cell r="EQ29">
            <v>1.3698392586963031</v>
          </cell>
          <cell r="ER29">
            <v>1.3605219475403487</v>
          </cell>
          <cell r="ES29">
            <v>1.3513304688117045</v>
          </cell>
          <cell r="ET29">
            <v>1.3422622936748703</v>
          </cell>
          <cell r="EU29">
            <v>1.3333149604311496</v>
          </cell>
          <cell r="EV29">
            <v>1.3244860723153318</v>
          </cell>
          <cell r="EW29">
            <v>1.3157732953779893</v>
          </cell>
          <cell r="EX29">
            <v>1.3071743564495732</v>
          </cell>
          <cell r="EY29">
            <v>1.2986870411826734</v>
          </cell>
          <cell r="EZ29">
            <v>1.2903091921689993</v>
          </cell>
          <cell r="FA29">
            <v>1.2820387071277981</v>
          </cell>
          <cell r="FB29">
            <v>1.2738735371626029</v>
          </cell>
          <cell r="FC29">
            <v>1.2658116850833374</v>
          </cell>
          <cell r="FD29">
            <v>1.2578512037909668</v>
          </cell>
          <cell r="FE29">
            <v>1.2499901947220087</v>
          </cell>
          <cell r="FF29">
            <v>1.2422268063503501</v>
          </cell>
          <cell r="FG29">
            <v>1.2345592327439445</v>
          </cell>
          <cell r="FH29">
            <v>1.2269857121740713</v>
          </cell>
          <cell r="FI29">
            <v>1.2195045257749508</v>
          </cell>
          <cell r="FJ29">
            <v>1.2121139962516245</v>
          </cell>
          <cell r="FK29">
            <v>1.2048124866340846</v>
          </cell>
          <cell r="FL29">
            <v>1.1975983990757559</v>
          </cell>
          <cell r="FM29">
            <v>1.1904701736945047</v>
          </cell>
          <cell r="FN29">
            <v>1.183426287454443</v>
          </cell>
          <cell r="FO29">
            <v>1.1764652530868676</v>
          </cell>
          <cell r="FP29">
            <v>1.1695856180487594</v>
          </cell>
          <cell r="FQ29">
            <v>1.1627859635173319</v>
          </cell>
          <cell r="FR29">
            <v>1.1560649034191888</v>
          </cell>
          <cell r="FS29">
            <v>1.1494210834927185</v>
          </cell>
          <cell r="FT29">
            <v>1.1428531803824118</v>
          </cell>
          <cell r="FU29">
            <v>1.1363599007638441</v>
          </cell>
          <cell r="FV29">
            <v>1.1299399804981292</v>
          </cell>
          <cell r="FW29">
            <v>1.1235921838146952</v>
          </cell>
          <cell r="FX29">
            <v>1.1173153025212865</v>
          </cell>
          <cell r="FY29">
            <v>1.1111081552401463</v>
          </cell>
          <cell r="FZ29">
            <v>1.1049695866693749</v>
          </cell>
          <cell r="GA29">
            <v>1.0988984668685071</v>
          </cell>
          <cell r="GB29">
            <v>1.0928936905673894</v>
          </cell>
          <cell r="GC29">
            <v>1.0869541764974793</v>
          </cell>
          <cell r="GD29">
            <v>1.081078866744726</v>
          </cell>
          <cell r="GE29">
            <v>1.0752667261232272</v>
          </cell>
          <cell r="GF29">
            <v>1.0695167415688902</v>
          </cell>
          <cell r="GG29">
            <v>1.0638279215523592</v>
          </cell>
          <cell r="GH29">
            <v>1.0581992955105</v>
          </cell>
          <cell r="GI29">
            <v>1.0526299132957642</v>
          </cell>
          <cell r="GJ29">
            <v>1.0471188446427822</v>
          </cell>
          <cell r="GK29">
            <v>1.0416651786515616</v>
          </cell>
          <cell r="GL29">
            <v>1.0362680232866912</v>
          </cell>
          <cell r="GM29">
            <v>1.0309265048919791</v>
          </cell>
          <cell r="GN29">
            <v>1.0256397677199744</v>
          </cell>
          <cell r="GO29">
            <v>1.0204069734758412</v>
          </cell>
          <cell r="GP29">
            <v>1.0152273008750816</v>
          </cell>
          <cell r="GQ29">
            <v>1.0100999452146182</v>
          </cell>
          <cell r="GR29">
            <v>1.0050241179567725</v>
          </cell>
        </row>
        <row r="30">
          <cell r="B30">
            <v>21</v>
          </cell>
          <cell r="C30">
            <v>18.856983134921236</v>
          </cell>
          <cell r="D30">
            <v>17.900136734070724</v>
          </cell>
          <cell r="E30">
            <v>17.011209161369717</v>
          </cell>
          <cell r="F30">
            <v>16.184548571362715</v>
          </cell>
          <cell r="G30">
            <v>15.415024136364563</v>
          </cell>
          <cell r="H30">
            <v>14.697974204784796</v>
          </cell>
          <cell r="I30">
            <v>14.029159947084329</v>
          </cell>
          <cell r="J30">
            <v>13.404723876989166</v>
          </cell>
          <cell r="K30">
            <v>12.821152707180939</v>
          </cell>
          <cell r="L30">
            <v>12.275244061543408</v>
          </cell>
          <cell r="M30">
            <v>11.764076621287984</v>
          </cell>
          <cell r="N30">
            <v>11.284983330857061</v>
          </cell>
          <cell r="O30">
            <v>10.835527332258094</v>
          </cell>
          <cell r="P30">
            <v>10.413480334132013</v>
          </cell>
          <cell r="Q30">
            <v>10.016803155045642</v>
          </cell>
          <cell r="R30">
            <v>9.6436282097656942</v>
          </cell>
          <cell r="S30">
            <v>9.2922437331063517</v>
          </cell>
          <cell r="T30">
            <v>8.961079558759959</v>
          </cell>
          <cell r="U30">
            <v>8.6486942906896047</v>
          </cell>
          <cell r="V30">
            <v>8.3537637225015047</v>
          </cell>
          <cell r="W30">
            <v>8.0750703760062006</v>
          </cell>
          <cell r="X30">
            <v>7.8114940441638838</v>
          </cell>
          <cell r="Y30">
            <v>7.5620032360067837</v>
          </cell>
          <cell r="Z30">
            <v>7.3256474321275942</v>
          </cell>
          <cell r="AA30">
            <v>7.1015500690831903</v>
          </cell>
          <cell r="AB30">
            <v>6.8889021797315371</v>
          </cell>
          <cell r="AC30">
            <v>6.6869566242245115</v>
          </cell>
          <cell r="AD30">
            <v>6.4950228532317738</v>
          </cell>
          <cell r="AE30">
            <v>6.3124621510692567</v>
          </cell>
          <cell r="AF30">
            <v>6.1386833118369717</v>
          </cell>
          <cell r="AG30">
            <v>5.9731387065106238</v>
          </cell>
          <cell r="AH30">
            <v>5.8153207032474494</v>
          </cell>
          <cell r="AI30">
            <v>5.6647584070176125</v>
          </cell>
          <cell r="AJ30">
            <v>5.5210146881111291</v>
          </cell>
          <cell r="AK30">
            <v>5.3836834721422768</v>
          </cell>
          <cell r="AL30">
            <v>5.252387266920139</v>
          </cell>
          <cell r="AM30">
            <v>5.1267749040107899</v>
          </cell>
          <cell r="AN30">
            <v>5.0065194750161197</v>
          </cell>
          <cell r="AO30">
            <v>4.8913164445642137</v>
          </cell>
          <cell r="AP30">
            <v>4.7808819237718492</v>
          </cell>
          <cell r="AQ30">
            <v>4.674951089523101</v>
          </cell>
          <cell r="AR30">
            <v>4.5732767363289479</v>
          </cell>
          <cell r="AS30">
            <v>4.4756279488086097</v>
          </cell>
          <cell r="AT30">
            <v>4.3817888839796728</v>
          </cell>
          <cell r="AU30">
            <v>4.2915576535745092</v>
          </cell>
          <cell r="AV30">
            <v>4.2047452975275244</v>
          </cell>
          <cell r="AW30">
            <v>4.1211748406120829</v>
          </cell>
          <cell r="AX30">
            <v>4.0406804249573689</v>
          </cell>
          <cell r="AY30">
            <v>3.963106511852581</v>
          </cell>
          <cell r="AZ30">
            <v>3.8883071468563646</v>
          </cell>
          <cell r="BA30">
            <v>3.8161452827802247</v>
          </cell>
          <cell r="BB30">
            <v>3.7464921556118691</v>
          </cell>
          <cell r="BC30">
            <v>3.6792267088935455</v>
          </cell>
          <cell r="BD30">
            <v>3.6142350624763142</v>
          </cell>
          <cell r="BE30">
            <v>3.5514100219382163</v>
          </cell>
          <cell r="BF30">
            <v>3.4906506252863703</v>
          </cell>
          <cell r="BG30">
            <v>3.4318617238636357</v>
          </cell>
          <cell r="BH30">
            <v>3.3749535946528035</v>
          </cell>
          <cell r="BI30">
            <v>3.3198415814180176</v>
          </cell>
          <cell r="BJ30">
            <v>3.2664457623469487</v>
          </cell>
          <cell r="BK30">
            <v>3.2146906420602486</v>
          </cell>
          <cell r="BL30">
            <v>3.1645048660391493</v>
          </cell>
          <cell r="BM30">
            <v>3.1158209556894669</v>
          </cell>
          <cell r="BN30">
            <v>3.0685750624124233</v>
          </cell>
          <cell r="BO30">
            <v>3.0227067391910309</v>
          </cell>
          <cell r="BP30">
            <v>2.9781587283266471</v>
          </cell>
          <cell r="BQ30">
            <v>2.9348767640748537</v>
          </cell>
          <cell r="BR30">
            <v>2.8928093890341717</v>
          </cell>
          <cell r="BS30">
            <v>2.8519077832361699</v>
          </cell>
          <cell r="BT30">
            <v>2.8121256049722141</v>
          </cell>
          <cell r="BU30">
            <v>2.7734188424711754</v>
          </cell>
          <cell r="BV30">
            <v>2.7357456756145488</v>
          </cell>
          <cell r="BW30">
            <v>2.6990663469413496</v>
          </cell>
          <cell r="BX30">
            <v>2.6633430412553349</v>
          </cell>
          <cell r="BY30">
            <v>2.6285397732021156</v>
          </cell>
          <cell r="BZ30">
            <v>2.5946222822340683</v>
          </cell>
          <cell r="CA30">
            <v>2.5615579344269617</v>
          </cell>
          <cell r="CB30">
            <v>2.5293156306543967</v>
          </cell>
          <cell r="CC30">
            <v>2.4978657206647399</v>
          </cell>
          <cell r="CD30">
            <v>2.4671799226406264</v>
          </cell>
          <cell r="CE30">
            <v>2.437231247853517</v>
          </cell>
          <cell r="CF30">
            <v>2.4079939300555759</v>
          </cell>
          <cell r="CG30">
            <v>2.3794433592784214</v>
          </cell>
          <cell r="CH30">
            <v>2.3515560197333647</v>
          </cell>
          <cell r="CI30">
            <v>2.324309431530807</v>
          </cell>
          <cell r="CJ30">
            <v>2.2976820959576085</v>
          </cell>
          <cell r="CK30">
            <v>2.2716534440707123</v>
          </cell>
          <cell r="CL30">
            <v>2.2462037883832182</v>
          </cell>
          <cell r="CM30">
            <v>2.2213142774355705</v>
          </cell>
          <cell r="CN30">
            <v>2.196966853059708</v>
          </cell>
          <cell r="CO30">
            <v>2.1731442101579912</v>
          </cell>
          <cell r="CP30">
            <v>2.1498297588316304</v>
          </cell>
          <cell r="CQ30">
            <v>2.1270075887051894</v>
          </cell>
          <cell r="CR30">
            <v>2.1046624353047316</v>
          </cell>
          <cell r="CS30">
            <v>2.0827796483572705</v>
          </cell>
          <cell r="CT30">
            <v>2.0613451618885428</v>
          </cell>
          <cell r="CU30">
            <v>2.0403454660047462</v>
          </cell>
          <cell r="CV30">
            <v>2.0197675802518633</v>
          </cell>
          <cell r="CW30">
            <v>1.999599028453571</v>
          </cell>
          <cell r="CX30">
            <v>1.9798278149355528</v>
          </cell>
          <cell r="CY30">
            <v>1.9604424020503566</v>
          </cell>
          <cell r="CZ30">
            <v>1.9414316889227738</v>
          </cell>
          <cell r="DA30">
            <v>1.9227849913411468</v>
          </cell>
          <cell r="DB30">
            <v>1.9044920227250186</v>
          </cell>
          <cell r="DC30">
            <v>1.8865428761042</v>
          </cell>
          <cell r="DD30">
            <v>1.868928007048644</v>
          </cell>
          <cell r="DE30">
            <v>1.8516382174925186</v>
          </cell>
          <cell r="DF30">
            <v>1.8346646403995934</v>
          </cell>
          <cell r="DG30">
            <v>1.8179987252205072</v>
          </cell>
          <cell r="DH30">
            <v>1.8016322240956832</v>
          </cell>
          <cell r="DI30">
            <v>1.7855571787606555</v>
          </cell>
          <cell r="DJ30">
            <v>1.769765908113333</v>
          </cell>
          <cell r="DK30">
            <v>1.7542509964053064</v>
          </cell>
          <cell r="DL30">
            <v>1.7390052820217141</v>
          </cell>
          <cell r="DM30">
            <v>1.7240218468164057</v>
          </cell>
          <cell r="DN30">
            <v>1.7092940059712334</v>
          </cell>
          <cell r="DO30">
            <v>1.6948152983502374</v>
          </cell>
          <cell r="DP30">
            <v>1.6805794773212988</v>
          </cell>
          <cell r="DQ30">
            <v>1.6665805020195257</v>
          </cell>
          <cell r="DR30">
            <v>1.6528125290282036</v>
          </cell>
          <cell r="DS30">
            <v>1.6392699044546137</v>
          </cell>
          <cell r="DT30">
            <v>1.6259471563793975</v>
          </cell>
          <cell r="DU30">
            <v>1.6128389876594187</v>
          </cell>
          <cell r="DV30">
            <v>1.5999402690652749</v>
          </cell>
          <cell r="DW30">
            <v>1.5872460327357294</v>
          </cell>
          <cell r="DX30">
            <v>1.5747514659323798</v>
          </cell>
          <cell r="DY30">
            <v>1.562451905078855</v>
          </cell>
          <cell r="DZ30">
            <v>1.5503428300697537</v>
          </cell>
          <cell r="EA30">
            <v>1.5384198588353877</v>
          </cell>
          <cell r="EB30">
            <v>1.5266787421492021</v>
          </cell>
          <cell r="EC30">
            <v>1.5151153586654937</v>
          </cell>
          <cell r="ED30">
            <v>1.5037257101757531</v>
          </cell>
          <cell r="EE30">
            <v>1.4925059170726183</v>
          </cell>
          <cell r="EF30">
            <v>1.4814522140110449</v>
          </cell>
          <cell r="EG30">
            <v>1.4705609457568882</v>
          </cell>
          <cell r="EH30">
            <v>1.4598285632136203</v>
          </cell>
          <cell r="EI30">
            <v>1.4492516196184393</v>
          </cell>
          <cell r="EJ30">
            <v>1.4388267668994912</v>
          </cell>
          <cell r="EK30">
            <v>1.4285507521863912</v>
          </cell>
          <cell r="EL30">
            <v>1.4184204144666421</v>
          </cell>
          <cell r="EM30">
            <v>1.4084326813809604</v>
          </cell>
          <cell r="EN30">
            <v>1.3985845661508889</v>
          </cell>
          <cell r="EO30">
            <v>1.3888731646324277</v>
          </cell>
          <cell r="EP30">
            <v>1.3792956524897548</v>
          </cell>
          <cell r="EQ30">
            <v>1.3698492824834123</v>
          </cell>
          <cell r="ER30">
            <v>1.3605313818676363</v>
          </cell>
          <cell r="ES30">
            <v>1.3513393498917843</v>
          </cell>
          <cell r="ET30">
            <v>1.3422706554010717</v>
          </cell>
          <cell r="EU30">
            <v>1.3333228345320856</v>
          </cell>
          <cell r="EV30">
            <v>1.3244934884987645</v>
          </cell>
          <cell r="EW30">
            <v>1.3157802814647666</v>
          </cell>
          <cell r="EX30">
            <v>1.3071809384983417</v>
          </cell>
          <cell r="EY30">
            <v>1.2986932436060301</v>
          </cell>
          <cell r="EZ30">
            <v>1.2903150378416897</v>
          </cell>
          <cell r="FA30">
            <v>1.2820442174875271</v>
          </cell>
          <cell r="FB30">
            <v>1.2738787323039793</v>
          </cell>
          <cell r="FC30">
            <v>1.2658165838454398</v>
          </cell>
          <cell r="FD30">
            <v>1.2578558238389788</v>
          </cell>
          <cell r="FE30">
            <v>1.2499945526233383</v>
          </cell>
          <cell r="FF30">
            <v>1.2422309176456234</v>
          </cell>
          <cell r="FG30">
            <v>1.234563112013229</v>
          </cell>
          <cell r="FH30">
            <v>1.2269893730986619</v>
          </cell>
          <cell r="FI30">
            <v>1.219507981195028</v>
          </cell>
          <cell r="FJ30">
            <v>1.2121172582200683</v>
          </cell>
          <cell r="FK30">
            <v>1.2048155664667131</v>
          </cell>
          <cell r="FL30">
            <v>1.1976013073982321</v>
          </cell>
          <cell r="FM30">
            <v>1.1904729204861439</v>
          </cell>
          <cell r="FN30">
            <v>1.183428882089129</v>
          </cell>
          <cell r="FO30">
            <v>1.1764677043712797</v>
          </cell>
          <cell r="FP30">
            <v>1.1695879342580915</v>
          </cell>
          <cell r="FQ30">
            <v>1.1627881524286732</v>
          </cell>
          <cell r="FR30">
            <v>1.1560669723427286</v>
          </cell>
          <cell r="FS30">
            <v>1.149423039300919</v>
          </cell>
          <cell r="FT30">
            <v>1.1428550295372863</v>
          </cell>
          <cell r="FU30">
            <v>1.1363616493424702</v>
          </cell>
          <cell r="FV30">
            <v>1.1299416342165141</v>
          </cell>
          <cell r="FW30">
            <v>1.1235937480501033</v>
          </cell>
          <cell r="FX30">
            <v>1.1173167823331327</v>
          </cell>
          <cell r="FY30">
            <v>1.1111095553895507</v>
          </cell>
          <cell r="FZ30">
            <v>1.1049709116374671</v>
          </cell>
          <cell r="GA30">
            <v>1.098899720873564</v>
          </cell>
          <cell r="GB30">
            <v>1.0928948775808822</v>
          </cell>
          <cell r="GC30">
            <v>1.0869553002591037</v>
          </cell>
          <cell r="GD30">
            <v>1.0810799307764811</v>
          </cell>
          <cell r="GE30">
            <v>1.0752677337426046</v>
          </cell>
          <cell r="GF30">
            <v>1.0695176959012351</v>
          </cell>
          <cell r="GG30">
            <v>1.0638288255424533</v>
          </cell>
          <cell r="GH30">
            <v>1.058200151933419</v>
          </cell>
          <cell r="GI30">
            <v>1.0526307247670585</v>
          </cell>
          <cell r="GJ30">
            <v>1.0471196136280216</v>
          </cell>
          <cell r="GK30">
            <v>1.0416659074752865</v>
          </cell>
          <cell r="GL30">
            <v>1.0362687141408098</v>
          </cell>
          <cell r="GM30">
            <v>1.0309271598436442</v>
          </cell>
          <cell r="GN30">
            <v>1.0256403887189744</v>
          </cell>
          <cell r="GO30">
            <v>1.0204075623615361</v>
          </cell>
          <cell r="GP30">
            <v>1.0152278593829127</v>
          </cell>
          <cell r="GQ30">
            <v>1.0101004749822202</v>
          </cell>
          <cell r="GR30">
            <v>1.0050246205297104</v>
          </cell>
        </row>
        <row r="31">
          <cell r="B31">
            <v>22</v>
          </cell>
          <cell r="C31">
            <v>19.660379341506193</v>
          </cell>
          <cell r="D31">
            <v>18.620824368542575</v>
          </cell>
          <cell r="E31">
            <v>17.658048197421291</v>
          </cell>
          <cell r="F31">
            <v>16.765413240353865</v>
          </cell>
          <cell r="G31">
            <v>15.936916637247149</v>
          </cell>
          <cell r="H31">
            <v>15.167124835540866</v>
          </cell>
          <cell r="I31">
            <v>14.451115333734929</v>
          </cell>
          <cell r="J31">
            <v>13.784424762669056</v>
          </cell>
          <cell r="K31">
            <v>13.163002578267561</v>
          </cell>
          <cell r="L31">
            <v>12.583169726581428</v>
          </cell>
          <cell r="M31">
            <v>12.041581718196213</v>
          </cell>
          <cell r="N31">
            <v>11.535195615828226</v>
          </cell>
          <cell r="O31">
            <v>11.061240497437471</v>
          </cell>
          <cell r="P31">
            <v>10.617191008494895</v>
          </cell>
          <cell r="Q31">
            <v>10.200743662079297</v>
          </cell>
          <cell r="R31">
            <v>9.8097955850375058</v>
          </cell>
          <cell r="S31">
            <v>9.4424254432168357</v>
          </cell>
          <cell r="T31">
            <v>9.0968763093698257</v>
          </cell>
          <cell r="U31">
            <v>8.7715402642632778</v>
          </cell>
          <cell r="V31">
            <v>8.4649445452502317</v>
          </cell>
          <cell r="W31">
            <v>8.1757390774830636</v>
          </cell>
          <cell r="X31">
            <v>7.9026852414025868</v>
          </cell>
          <cell r="Y31">
            <v>7.6446457464346285</v>
          </cell>
          <cell r="Z31">
            <v>7.400575495224528</v>
          </cell>
          <cell r="AA31">
            <v>7.1695133354718497</v>
          </cell>
          <cell r="AB31">
            <v>6.9505746076929835</v>
          </cell>
          <cell r="AC31">
            <v>6.7429444072144848</v>
          </cell>
          <cell r="AD31">
            <v>6.5458714875386681</v>
          </cell>
          <cell r="AE31">
            <v>6.3586627400602236</v>
          </cell>
          <cell r="AF31">
            <v>6.180678192066642</v>
          </cell>
          <cell r="AG31">
            <v>6.0113264711298484</v>
          </cell>
          <cell r="AH31">
            <v>5.8500606894827891</v>
          </cell>
          <cell r="AI31">
            <v>5.6963747068526605</v>
          </cell>
          <cell r="AJ31">
            <v>5.5497997345626633</v>
          </cell>
          <cell r="AK31">
            <v>5.4099012475782011</v>
          </cell>
          <cell r="AL31">
            <v>5.2762761746161511</v>
          </cell>
          <cell r="AM31">
            <v>5.1485503395048644</v>
          </cell>
          <cell r="AN31">
            <v>5.0263761297206022</v>
          </cell>
          <cell r="AO31">
            <v>4.9094303704701776</v>
          </cell>
          <cell r="AP31">
            <v>4.7974123848729038</v>
          </cell>
          <cell r="AQ31">
            <v>4.6900422227463645</v>
          </cell>
          <cell r="AR31">
            <v>4.5870590422460475</v>
          </cell>
          <cell r="AS31">
            <v>4.4882196301709918</v>
          </cell>
          <cell r="AT31">
            <v>4.393297048146672</v>
          </cell>
          <cell r="AU31">
            <v>4.3020793931500076</v>
          </cell>
          <cell r="AV31">
            <v>4.2143686619656071</v>
          </cell>
          <cell r="AW31">
            <v>4.1299797101710345</v>
          </cell>
          <cell r="AX31">
            <v>4.0487392971545129</v>
          </cell>
          <cell r="AY31">
            <v>3.9704852094820646</v>
          </cell>
          <cell r="AZ31">
            <v>3.8950654556624422</v>
          </cell>
          <cell r="BA31">
            <v>3.8223375260160517</v>
          </cell>
          <cell r="BB31">
            <v>3.7521677119461421</v>
          </cell>
          <cell r="BC31">
            <v>3.6844304794437366</v>
          </cell>
          <cell r="BD31">
            <v>3.6190078921382858</v>
          </cell>
          <cell r="BE31">
            <v>3.5557890796392315</v>
          </cell>
          <cell r="BF31">
            <v>3.4946697473045689</v>
          </cell>
          <cell r="BG31">
            <v>3.4355517239252991</v>
          </cell>
          <cell r="BH31">
            <v>3.3783425441334392</v>
          </cell>
          <cell r="BI31">
            <v>3.3229550626292443</v>
          </cell>
          <cell r="BJ31">
            <v>3.2693070975838685</v>
          </cell>
          <cell r="BK31">
            <v>3.2173211008093499</v>
          </cell>
          <cell r="BL31">
            <v>3.1669238525012537</v>
          </cell>
          <cell r="BM31">
            <v>3.1180461785526261</v>
          </cell>
          <cell r="BN31">
            <v>3.0706226886131494</v>
          </cell>
          <cell r="BO31">
            <v>3.0245915332263387</v>
          </cell>
          <cell r="BP31">
            <v>2.9798941785218327</v>
          </cell>
          <cell r="BQ31">
            <v>2.9364751970707861</v>
          </cell>
          <cell r="BR31">
            <v>2.8942820736313548</v>
          </cell>
          <cell r="BS31">
            <v>2.8532650246193847</v>
          </cell>
          <cell r="BT31">
            <v>2.8133768302377962</v>
          </cell>
          <cell r="BU31">
            <v>2.7745726782876292</v>
          </cell>
          <cell r="BV31">
            <v>2.7368100187652371</v>
          </cell>
          <cell r="BW31">
            <v>2.7000484284243429</v>
          </cell>
          <cell r="BX31">
            <v>2.6642494845493343</v>
          </cell>
          <cell r="BY31">
            <v>2.6293766472479101</v>
          </cell>
          <cell r="BZ31">
            <v>2.5953951496274863</v>
          </cell>
          <cell r="CA31">
            <v>2.5622718952711958</v>
          </cell>
          <cell r="CB31">
            <v>2.5299753624762698</v>
          </cell>
          <cell r="CC31">
            <v>2.4984755147605284</v>
          </cell>
          <cell r="CD31">
            <v>2.4677437171819401</v>
          </cell>
          <cell r="CE31">
            <v>2.4377526580521396</v>
          </cell>
          <cell r="CF31">
            <v>2.4084762756576508</v>
          </cell>
          <cell r="CG31">
            <v>2.3798896896326909</v>
          </cell>
          <cell r="CH31">
            <v>2.3519691366549926</v>
          </cell>
          <cell r="CI31">
            <v>2.3246919101614036</v>
          </cell>
          <cell r="CJ31">
            <v>2.2980363038032117</v>
          </cell>
          <cell r="CK31">
            <v>2.2719815583824392</v>
          </cell>
          <cell r="CL31">
            <v>2.2465078120299089</v>
          </cell>
          <cell r="CM31">
            <v>2.2215960534038417</v>
          </cell>
          <cell r="CN31">
            <v>2.1972280777042665</v>
          </cell>
          <cell r="CO31">
            <v>2.1733864453136924</v>
          </cell>
          <cell r="CP31">
            <v>2.1500544428884849</v>
          </cell>
          <cell r="CQ31">
            <v>2.1272160467382242</v>
          </cell>
          <cell r="CR31">
            <v>2.1048558883421911</v>
          </cell>
          <cell r="CS31">
            <v>2.0829592218630206</v>
          </cell>
          <cell r="CT31">
            <v>2.061511893527638</v>
          </cell>
          <cell r="CU31">
            <v>2.0405003127548631</v>
          </cell>
          <cell r="CV31">
            <v>2.0199114249176344</v>
          </cell>
          <cell r="CW31">
            <v>1.999732685635714</v>
          </cell>
          <cell r="CX31">
            <v>1.9799520365020287</v>
          </cell>
          <cell r="CY31">
            <v>1.9605578821525538</v>
          </cell>
          <cell r="CZ31">
            <v>1.9415390685958902</v>
          </cell>
          <cell r="DA31">
            <v>1.9228848627244384</v>
          </cell>
          <cell r="DB31">
            <v>1.9045849329344384</v>
          </cell>
          <cell r="DC31">
            <v>1.886629330787059</v>
          </cell>
          <cell r="DD31">
            <v>1.8690084736473251</v>
          </cell>
          <cell r="DE31">
            <v>1.851713128241895</v>
          </cell>
          <cell r="DF31">
            <v>1.834734395080643</v>
          </cell>
          <cell r="DG31">
            <v>1.8180636936906496</v>
          </cell>
          <cell r="DH31">
            <v>1.8016927486145873</v>
          </cell>
          <cell r="DI31">
            <v>1.7856135761286254</v>
          </cell>
          <cell r="DJ31">
            <v>1.7698184716379126</v>
          </cell>
          <cell r="DK31">
            <v>1.7542999977103864</v>
          </cell>
          <cell r="DL31">
            <v>1.7390509727121994</v>
          </cell>
          <cell r="DM31">
            <v>1.7240644600103834</v>
          </cell>
          <cell r="DN31">
            <v>1.7093337577105574</v>
          </cell>
          <cell r="DO31">
            <v>1.6948523888995204</v>
          </cell>
          <cell r="DP31">
            <v>1.6806140923644506</v>
          </cell>
          <cell r="DQ31">
            <v>1.6666128137622038</v>
          </cell>
          <cell r="DR31">
            <v>1.6528426972138339</v>
          </cell>
          <cell r="DS31">
            <v>1.6392980773010022</v>
          </cell>
          <cell r="DT31">
            <v>1.6259734714423515</v>
          </cell>
          <cell r="DU31">
            <v>1.6128635726292708</v>
          </cell>
          <cell r="DV31">
            <v>1.5999632425017076</v>
          </cell>
          <cell r="DW31">
            <v>1.5872675047458462</v>
          </cell>
          <cell r="DX31">
            <v>1.5747715387965626</v>
          </cell>
          <cell r="DY31">
            <v>1.5624706738285701</v>
          </cell>
          <cell r="DZ31">
            <v>1.550360383021127</v>
          </cell>
          <cell r="EA31">
            <v>1.5384362780820531</v>
          </cell>
          <cell r="EB31">
            <v>1.5266941040176447</v>
          </cell>
          <cell r="EC31">
            <v>1.5151297341358396</v>
          </cell>
          <cell r="ED31">
            <v>1.5037391652707226</v>
          </cell>
          <cell r="EE31">
            <v>1.4925185132171366</v>
          </cell>
          <cell r="EF31">
            <v>1.4814640083648027</v>
          </cell>
          <cell r="EG31">
            <v>1.4705719915219573</v>
          </cell>
          <cell r="EH31">
            <v>1.4598389099190623</v>
          </cell>
          <cell r="EI31">
            <v>1.4492613133836918</v>
          </cell>
          <cell r="EJ31">
            <v>1.4388358506781658</v>
          </cell>
          <cell r="EK31">
            <v>1.4285592659919948</v>
          </cell>
          <cell r="EL31">
            <v>1.4184283955816082</v>
          </cell>
          <cell r="EM31">
            <v>1.4084401645502693</v>
          </cell>
          <cell r="EN31">
            <v>1.3985915837614511</v>
          </cell>
          <cell r="EO31">
            <v>1.3888797468793184</v>
          </cell>
          <cell r="EP31">
            <v>1.3793018275302926</v>
          </cell>
          <cell r="EQ31">
            <v>1.369855076580007</v>
          </cell>
          <cell r="ER31">
            <v>1.3605368195202514</v>
          </cell>
          <cell r="ES31">
            <v>1.3513444539607955</v>
          </cell>
          <cell r="ET31">
            <v>1.3422754472212446</v>
          </cell>
          <cell r="EU31">
            <v>1.3333273340183345</v>
          </cell>
          <cell r="EV31">
            <v>1.3244977142443104</v>
          </cell>
          <cell r="EW31">
            <v>1.3157842508322537</v>
          </cell>
          <cell r="EX31">
            <v>1.307184667704443</v>
          </cell>
          <cell r="EY31">
            <v>1.2986967478000171</v>
          </cell>
          <cell r="EZ31">
            <v>1.2903183311784168</v>
          </cell>
          <cell r="FA31">
            <v>1.2820473131952399</v>
          </cell>
          <cell r="FB31">
            <v>1.2738816427473272</v>
          </cell>
          <cell r="FC31">
            <v>1.2658193205840447</v>
          </cell>
          <cell r="FD31">
            <v>1.2578583976818822</v>
          </cell>
          <cell r="FE31">
            <v>1.2499969736796321</v>
          </cell>
          <cell r="FF31">
            <v>1.2422331953715364</v>
          </cell>
          <cell r="FG31">
            <v>1.2345652552559276</v>
          </cell>
          <cell r="FH31">
            <v>1.2269913901370038</v>
          </cell>
          <cell r="FI31">
            <v>1.2195098797774879</v>
          </cell>
          <cell r="FJ31">
            <v>1.2121190456000375</v>
          </cell>
          <cell r="FK31">
            <v>1.2048172494353624</v>
          </cell>
          <cell r="FL31">
            <v>1.197602892315113</v>
          </cell>
          <cell r="FM31">
            <v>1.190474413307687</v>
          </cell>
          <cell r="FN31">
            <v>1.1834302883951919</v>
          </cell>
          <cell r="FO31">
            <v>1.176469029389881</v>
          </cell>
          <cell r="FP31">
            <v>1.169589182888459</v>
          </cell>
          <cell r="FQ31">
            <v>1.1627893292627274</v>
          </cell>
          <cell r="FR31">
            <v>1.156068081685109</v>
          </cell>
          <cell r="FS31">
            <v>1.1494240851876574</v>
          </cell>
          <cell r="FT31">
            <v>1.1428560157532193</v>
          </cell>
          <cell r="FU31">
            <v>1.1363625794374841</v>
          </cell>
          <cell r="FV31">
            <v>1.1299425115206971</v>
          </cell>
          <cell r="FW31">
            <v>1.1235945756878853</v>
          </cell>
          <cell r="FX31">
            <v>1.1173175632364818</v>
          </cell>
          <cell r="FY31">
            <v>1.1111102923102898</v>
          </cell>
          <cell r="FZ31">
            <v>1.1049716071587752</v>
          </cell>
          <cell r="GA31">
            <v>1.098900377420714</v>
          </cell>
          <cell r="GB31">
            <v>1.0928954974312701</v>
          </cell>
          <cell r="GC31">
            <v>1.0869558855516164</v>
          </cell>
          <cell r="GD31">
            <v>1.0810804835202499</v>
          </cell>
          <cell r="GE31">
            <v>1.0752682558251838</v>
          </cell>
          <cell r="GF31">
            <v>1.0695181890962455</v>
          </cell>
          <cell r="GG31">
            <v>1.0638292915167287</v>
          </cell>
          <cell r="GH31">
            <v>1.0582005922536859</v>
          </cell>
          <cell r="GI31">
            <v>1.0526311409061839</v>
          </cell>
          <cell r="GJ31">
            <v>1.0471200069708551</v>
          </cell>
          <cell r="GK31">
            <v>1.0416662793241258</v>
          </cell>
          <cell r="GL31">
            <v>1.036269065720514</v>
          </cell>
          <cell r="GM31">
            <v>1.0309274923064184</v>
          </cell>
          <cell r="GN31">
            <v>1.0256407031488479</v>
          </cell>
          <cell r="GO31">
            <v>1.0204078597785535</v>
          </cell>
          <cell r="GP31">
            <v>1.0152281407470591</v>
          </cell>
          <cell r="GQ31">
            <v>1.0101007411970955</v>
          </cell>
          <cell r="GR31">
            <v>1.0050248724459703</v>
          </cell>
        </row>
        <row r="32">
          <cell r="B32">
            <v>23</v>
          </cell>
          <cell r="C32">
            <v>20.455821130204139</v>
          </cell>
          <cell r="D32">
            <v>19.330861446839975</v>
          </cell>
          <cell r="E32">
            <v>18.29220411511891</v>
          </cell>
          <cell r="F32">
            <v>17.332110478394018</v>
          </cell>
          <cell r="G32">
            <v>16.443608385676846</v>
          </cell>
          <cell r="H32">
            <v>15.620410469121609</v>
          </cell>
          <cell r="I32">
            <v>14.856841667052816</v>
          </cell>
          <cell r="J32">
            <v>14.147774892506273</v>
          </cell>
          <cell r="K32">
            <v>13.488573884064344</v>
          </cell>
          <cell r="L32">
            <v>12.875042394863913</v>
          </cell>
          <cell r="M32">
            <v>12.303378979430388</v>
          </cell>
          <cell r="N32">
            <v>11.770136728477206</v>
          </cell>
          <cell r="O32">
            <v>11.272187380782682</v>
          </cell>
          <cell r="P32">
            <v>10.806689310227808</v>
          </cell>
          <cell r="Q32">
            <v>10.37105894636972</v>
          </cell>
          <cell r="R32">
            <v>9.9629452396659062</v>
          </cell>
          <cell r="S32">
            <v>9.5802068286392981</v>
          </cell>
          <cell r="T32">
            <v>9.2208916067304347</v>
          </cell>
          <cell r="U32">
            <v>8.8832184220575243</v>
          </cell>
          <cell r="V32">
            <v>8.5655606744345985</v>
          </cell>
          <cell r="W32">
            <v>8.2664316013360928</v>
          </cell>
          <cell r="X32">
            <v>7.9844710685224989</v>
          </cell>
          <cell r="Y32">
            <v>7.7184337021737752</v>
          </cell>
          <cell r="Z32">
            <v>7.4671782179773585</v>
          </cell>
          <cell r="AA32">
            <v>7.2296578190016376</v>
          </cell>
          <cell r="AB32">
            <v>7.0049115486281801</v>
          </cell>
          <cell r="AC32">
            <v>6.7920564975565654</v>
          </cell>
          <cell r="AD32">
            <v>6.5902807751429409</v>
          </cell>
          <cell r="AE32">
            <v>6.39883716526976</v>
          </cell>
          <cell r="AF32">
            <v>6.2170373957286946</v>
          </cell>
          <cell r="AG32">
            <v>6.0442469578705591</v>
          </cell>
          <cell r="AH32">
            <v>5.8798804201569004</v>
          </cell>
          <cell r="AI32">
            <v>5.7233971853441545</v>
          </cell>
          <cell r="AJ32">
            <v>5.5742976464363094</v>
          </cell>
          <cell r="AK32">
            <v>5.4321197013374585</v>
          </cell>
          <cell r="AL32">
            <v>5.2964355903933766</v>
          </cell>
          <cell r="AM32">
            <v>5.1668490247940042</v>
          </cell>
          <cell r="AN32">
            <v>5.0429925771720523</v>
          </cell>
          <cell r="AO32">
            <v>4.9245253087251477</v>
          </cell>
          <cell r="AP32">
            <v>4.8111306098530324</v>
          </cell>
          <cell r="AQ32">
            <v>4.7025142336746812</v>
          </cell>
          <cell r="AR32">
            <v>4.598402503906212</v>
          </cell>
          <cell r="AS32">
            <v>4.4985406804680261</v>
          </cell>
          <cell r="AT32">
            <v>4.4026914678748348</v>
          </cell>
          <cell r="AU32">
            <v>4.3106336529674856</v>
          </cell>
          <cell r="AV32">
            <v>4.2221608598911802</v>
          </cell>
          <cell r="AW32">
            <v>4.1370804114282542</v>
          </cell>
          <cell r="AX32">
            <v>4.0552122868710949</v>
          </cell>
          <cell r="AY32">
            <v>3.9763881675856516</v>
          </cell>
          <cell r="AZ32">
            <v>3.9004505622808301</v>
          </cell>
          <cell r="BA32">
            <v>3.8272520047746443</v>
          </cell>
          <cell r="BB32">
            <v>3.7566543177439855</v>
          </cell>
          <cell r="BC32">
            <v>3.6885279365698715</v>
          </cell>
          <cell r="BD32">
            <v>3.6227512879515968</v>
          </cell>
          <cell r="BE32">
            <v>3.5592102184681496</v>
          </cell>
          <cell r="BF32">
            <v>3.4977974687195084</v>
          </cell>
          <cell r="BG32">
            <v>3.4384121890893793</v>
          </cell>
          <cell r="BH32">
            <v>3.3809594935393354</v>
          </cell>
          <cell r="BI32">
            <v>3.3253500481763418</v>
          </cell>
          <cell r="BJ32">
            <v>3.2714996916351486</v>
          </cell>
          <cell r="BK32">
            <v>3.2193290845872902</v>
          </cell>
          <cell r="BL32">
            <v>3.1687633859325128</v>
          </cell>
          <cell r="BM32">
            <v>3.1197319534489596</v>
          </cell>
          <cell r="BN32">
            <v>3.0721680668778486</v>
          </cell>
          <cell r="BO32">
            <v>3.0260086715987513</v>
          </cell>
          <cell r="BP32">
            <v>2.9811941412148557</v>
          </cell>
          <cell r="BQ32">
            <v>2.9376680575155123</v>
          </cell>
          <cell r="BR32">
            <v>2.8953770064173643</v>
          </cell>
          <cell r="BS32">
            <v>2.854270388606952</v>
          </cell>
          <cell r="BT32">
            <v>2.814300243717931</v>
          </cell>
          <cell r="BU32">
            <v>2.7754210869761979</v>
          </cell>
          <cell r="BV32">
            <v>2.7375897573371701</v>
          </cell>
          <cell r="BW32">
            <v>2.7007652762221479</v>
          </cell>
          <cell r="BX32">
            <v>2.6649087160358795</v>
          </cell>
          <cell r="BY32">
            <v>2.6299830777158766</v>
          </cell>
          <cell r="BZ32">
            <v>2.595953176626344</v>
          </cell>
          <cell r="CA32">
            <v>2.5627855361663276</v>
          </cell>
          <cell r="CB32">
            <v>2.5304482885134547</v>
          </cell>
          <cell r="CC32">
            <v>2.4989110819718063</v>
          </cell>
          <cell r="CD32">
            <v>2.4681449944355447</v>
          </cell>
          <cell r="CE32">
            <v>2.4381224525192482</v>
          </cell>
          <cell r="CF32">
            <v>2.408817155941803</v>
          </cell>
          <cell r="CG32">
            <v>2.3802040067835852</v>
          </cell>
          <cell r="CH32">
            <v>2.3522590432666615</v>
          </cell>
          <cell r="CI32">
            <v>2.3249593777352473</v>
          </cell>
          <cell r="CJ32">
            <v>2.2982831385388232</v>
          </cell>
          <cell r="CK32">
            <v>2.2722094155433608</v>
          </cell>
          <cell r="CL32">
            <v>2.2467182090172377</v>
          </cell>
          <cell r="CM32">
            <v>2.2217903816578217</v>
          </cell>
          <cell r="CN32">
            <v>2.1974076135424512</v>
          </cell>
          <cell r="CO32">
            <v>2.173552359803899</v>
          </cell>
          <cell r="CP32">
            <v>2.1502078108453819</v>
          </cell>
          <cell r="CQ32">
            <v>2.1273578549239618</v>
          </cell>
          <cell r="CR32">
            <v>2.1049870429438582</v>
          </cell>
          <cell r="CS32">
            <v>2.0830805553128515</v>
          </cell>
          <cell r="CT32">
            <v>2.0616241707256822</v>
          </cell>
          <cell r="CU32">
            <v>2.0406042367482304</v>
          </cell>
          <cell r="CV32">
            <v>2.0200076420853743</v>
          </cell>
          <cell r="CW32">
            <v>1.9998217904238094</v>
          </cell>
          <cell r="CX32">
            <v>1.9800345757488562</v>
          </cell>
          <cell r="CY32">
            <v>1.9606343590414264</v>
          </cell>
          <cell r="CZ32">
            <v>1.9416099462679144</v>
          </cell>
          <cell r="DA32">
            <v>1.9229505675818677</v>
          </cell>
          <cell r="DB32">
            <v>1.9046458576619265</v>
          </cell>
          <cell r="DC32">
            <v>1.8866858371157247</v>
          </cell>
          <cell r="DD32">
            <v>1.8690608948842511</v>
          </cell>
          <cell r="DE32">
            <v>1.8517617715856463</v>
          </cell>
          <cell r="DF32">
            <v>1.8347795437415164</v>
          </cell>
          <cell r="DG32">
            <v>1.8181056088326772</v>
          </cell>
          <cell r="DH32">
            <v>1.8017316711347828</v>
          </cell>
          <cell r="DI32">
            <v>1.7856497282875803</v>
          </cell>
          <cell r="DJ32">
            <v>1.7698520585545769</v>
          </cell>
          <cell r="DK32">
            <v>1.7543312087327301</v>
          </cell>
          <cell r="DL32">
            <v>1.7390799826744126</v>
          </cell>
          <cell r="DM32">
            <v>1.7240914303863186</v>
          </cell>
          <cell r="DN32">
            <v>1.7093588376722759</v>
          </cell>
          <cell r="DO32">
            <v>1.6948757162890065</v>
          </cell>
          <cell r="DP32">
            <v>1.6806357945858625</v>
          </cell>
          <cell r="DQ32">
            <v>1.6666330086013772</v>
          </cell>
          <cell r="DR32">
            <v>1.6528614935911738</v>
          </cell>
          <cell r="DS32">
            <v>1.6393155759633555</v>
          </cell>
          <cell r="DT32">
            <v>1.6259897655989792</v>
          </cell>
          <cell r="DU32">
            <v>1.612878748536587</v>
          </cell>
          <cell r="DV32">
            <v>1.5999773800010508</v>
          </cell>
          <cell r="DW32">
            <v>1.587280677758188</v>
          </cell>
          <cell r="DX32">
            <v>1.5747838157777141</v>
          </cell>
          <cell r="DY32">
            <v>1.5624821181881525</v>
          </cell>
          <cell r="DZ32">
            <v>1.5503710535082837</v>
          </cell>
          <cell r="EA32">
            <v>1.5384462291406382</v>
          </cell>
          <cell r="EB32">
            <v>1.5267033861133805</v>
          </cell>
          <cell r="EC32">
            <v>1.5151383940577348</v>
          </cell>
          <cell r="ED32">
            <v>1.5037472464088424</v>
          </cell>
          <cell r="EE32">
            <v>1.4925260558186446</v>
          </cell>
          <cell r="EF32">
            <v>1.4814710497700314</v>
          </cell>
          <cell r="EG32">
            <v>1.4705785663821171</v>
          </cell>
          <cell r="EH32">
            <v>1.4598450503970697</v>
          </cell>
          <cell r="EI32">
            <v>1.4492670493394628</v>
          </cell>
          <cell r="EJ32">
            <v>1.4388412098396259</v>
          </cell>
          <cell r="EK32">
            <v>1.4285642741129383</v>
          </cell>
          <cell r="EL32">
            <v>1.4184330765874535</v>
          </cell>
          <cell r="EM32">
            <v>1.4084445406726722</v>
          </cell>
          <cell r="EN32">
            <v>1.3985956756626539</v>
          </cell>
          <cell r="EO32">
            <v>1.3888835737670457</v>
          </cell>
          <cell r="EP32">
            <v>1.3793054072639377</v>
          </cell>
          <cell r="EQ32">
            <v>1.36985842576879</v>
          </cell>
          <cell r="ER32">
            <v>1.3605399536139777</v>
          </cell>
          <cell r="ES32">
            <v>1.3513473873337905</v>
          </cell>
          <cell r="ET32">
            <v>1.342278193249997</v>
          </cell>
          <cell r="EU32">
            <v>1.3333299051533338</v>
          </cell>
          <cell r="EV32">
            <v>1.32450012207653</v>
          </cell>
          <cell r="EW32">
            <v>1.3157865061546896</v>
          </cell>
          <cell r="EX32">
            <v>1.3071867805690895</v>
          </cell>
          <cell r="EY32">
            <v>1.2986987275706312</v>
          </cell>
          <cell r="EZ32">
            <v>1.2903201865793898</v>
          </cell>
          <cell r="FA32">
            <v>1.2820490523568762</v>
          </cell>
          <cell r="FB32">
            <v>1.2738832732478025</v>
          </cell>
          <cell r="FC32">
            <v>1.265820849488293</v>
          </cell>
          <cell r="FD32">
            <v>1.2578598315776504</v>
          </cell>
          <cell r="FE32">
            <v>1.2499983187109069</v>
          </cell>
          <cell r="FF32">
            <v>1.2422344572695494</v>
          </cell>
          <cell r="FG32">
            <v>1.2345664393679157</v>
          </cell>
          <cell r="FH32">
            <v>1.2269925014528946</v>
          </cell>
          <cell r="FI32">
            <v>1.2195109229546637</v>
          </cell>
          <cell r="FJ32">
            <v>1.2121200249863218</v>
          </cell>
          <cell r="FK32">
            <v>1.2048181690903619</v>
          </cell>
          <cell r="FL32">
            <v>1.1976037560300343</v>
          </cell>
          <cell r="FM32">
            <v>1.1904752246237429</v>
          </cell>
          <cell r="FN32">
            <v>1.1834310506207002</v>
          </cell>
          <cell r="FO32">
            <v>1.1764697456161519</v>
          </cell>
          <cell r="FP32">
            <v>1.1695898560045601</v>
          </cell>
          <cell r="FQ32">
            <v>1.1627899619692084</v>
          </cell>
          <cell r="FR32">
            <v>1.1560686765067609</v>
          </cell>
          <cell r="FS32">
            <v>1.1494246444853782</v>
          </cell>
          <cell r="FT32">
            <v>1.1428565417350505</v>
          </cell>
          <cell r="FU32">
            <v>1.1363630741688746</v>
          </cell>
          <cell r="FV32">
            <v>1.129942976934057</v>
          </cell>
          <cell r="FW32">
            <v>1.1235950135914736</v>
          </cell>
          <cell r="FX32">
            <v>1.1173179753226816</v>
          </cell>
          <cell r="FY32">
            <v>1.1111106801633104</v>
          </cell>
          <cell r="FZ32">
            <v>1.1049719722618243</v>
          </cell>
          <cell r="GA32">
            <v>1.0989007211626776</v>
          </cell>
          <cell r="GB32">
            <v>1.0928958211129347</v>
          </cell>
          <cell r="GC32">
            <v>1.0869561903914668</v>
          </cell>
          <cell r="GD32">
            <v>1.08108077065987</v>
          </cell>
          <cell r="GE32">
            <v>1.075268526334292</v>
          </cell>
          <cell r="GF32">
            <v>1.0695184439773879</v>
          </cell>
          <cell r="GG32">
            <v>1.0638295317096538</v>
          </cell>
          <cell r="GH32">
            <v>1.0582008186394272</v>
          </cell>
          <cell r="GI32">
            <v>1.0526313543108636</v>
          </cell>
          <cell r="GJ32">
            <v>1.0471202081692352</v>
          </cell>
          <cell r="GK32">
            <v>1.0416664690429212</v>
          </cell>
          <cell r="GL32">
            <v>1.036269244641483</v>
          </cell>
          <cell r="GM32">
            <v>1.0309276610692479</v>
          </cell>
          <cell r="GN32">
            <v>1.0256408623538469</v>
          </cell>
          <cell r="GO32">
            <v>1.0204080099891686</v>
          </cell>
          <cell r="GP32">
            <v>1.0152282824922212</v>
          </cell>
          <cell r="GQ32">
            <v>1.0101008749734151</v>
          </cell>
          <cell r="GR32">
            <v>1.0050249987197846</v>
          </cell>
        </row>
        <row r="33">
          <cell r="B33">
            <v>24</v>
          </cell>
          <cell r="C33">
            <v>21.24338725762788</v>
          </cell>
          <cell r="D33">
            <v>20.030405366344795</v>
          </cell>
          <cell r="E33">
            <v>18.913925603057756</v>
          </cell>
          <cell r="F33">
            <v>17.884985832579527</v>
          </cell>
          <cell r="G33">
            <v>16.935542122016354</v>
          </cell>
          <cell r="H33">
            <v>16.058367603016045</v>
          </cell>
          <cell r="I33">
            <v>15.246963141396941</v>
          </cell>
          <cell r="J33">
            <v>14.495478366034709</v>
          </cell>
          <cell r="K33">
            <v>13.798641794346995</v>
          </cell>
          <cell r="L33">
            <v>13.151698952477643</v>
          </cell>
          <cell r="M33">
            <v>12.550357527764518</v>
          </cell>
          <cell r="N33">
            <v>11.990738712185172</v>
          </cell>
          <cell r="O33">
            <v>11.469334000731479</v>
          </cell>
          <cell r="P33">
            <v>10.982966800211916</v>
          </cell>
          <cell r="Q33">
            <v>10.528758283675666</v>
          </cell>
          <cell r="R33">
            <v>10.104096995083781</v>
          </cell>
          <cell r="S33">
            <v>9.7066117693938523</v>
          </cell>
          <cell r="T33">
            <v>9.3341475860551917</v>
          </cell>
          <cell r="U33">
            <v>8.984744020052295</v>
          </cell>
          <cell r="V33">
            <v>8.6566159949634365</v>
          </cell>
          <cell r="W33">
            <v>8.3481365777802647</v>
          </cell>
          <cell r="X33">
            <v>8.057821586118834</v>
          </cell>
          <cell r="Y33">
            <v>7.7843158055122998</v>
          </cell>
          <cell r="Z33">
            <v>7.5263806382020961</v>
          </cell>
          <cell r="AA33">
            <v>7.2828830256651651</v>
          </cell>
          <cell r="AB33">
            <v>7.0527855053992772</v>
          </cell>
          <cell r="AC33">
            <v>6.8351372785583902</v>
          </cell>
          <cell r="AD33">
            <v>6.6290661791641403</v>
          </cell>
          <cell r="AE33">
            <v>6.4337714480606607</v>
          </cell>
          <cell r="AF33">
            <v>6.2485172257391293</v>
          </cell>
          <cell r="AG33">
            <v>6.0726266878194481</v>
          </cell>
          <cell r="AH33">
            <v>5.9054767554994845</v>
          </cell>
          <cell r="AI33">
            <v>5.7464933208069695</v>
          </cell>
          <cell r="AJ33">
            <v>5.5951469331372854</v>
          </cell>
          <cell r="AK33">
            <v>5.450948899438524</v>
          </cell>
          <cell r="AL33">
            <v>5.3134477556062247</v>
          </cell>
          <cell r="AM33">
            <v>5.1822260712554664</v>
          </cell>
          <cell r="AN33">
            <v>5.0568975541188719</v>
          </cell>
          <cell r="AO33">
            <v>4.9371044239376234</v>
          </cell>
          <cell r="AP33">
            <v>4.8225150289236787</v>
          </cell>
          <cell r="AQ33">
            <v>4.712821680722878</v>
          </cell>
          <cell r="AR33">
            <v>4.6077386863425618</v>
          </cell>
          <cell r="AS33">
            <v>4.5070005577606773</v>
          </cell>
          <cell r="AT33">
            <v>4.4103603819386397</v>
          </cell>
          <cell r="AU33">
            <v>4.3175883357459233</v>
          </cell>
          <cell r="AV33">
            <v>4.228470331895692</v>
          </cell>
          <cell r="AW33">
            <v>4.1428067834098821</v>
          </cell>
          <cell r="AX33">
            <v>4.0604114753984701</v>
          </cell>
          <cell r="AY33">
            <v>3.9811105340685216</v>
          </cell>
          <cell r="AZ33">
            <v>3.9047414838891075</v>
          </cell>
          <cell r="BA33">
            <v>3.8311523847417805</v>
          </cell>
          <cell r="BB33">
            <v>3.7602010416948506</v>
          </cell>
          <cell r="BC33">
            <v>3.6917542807636781</v>
          </cell>
          <cell r="BD33">
            <v>3.6256872846679187</v>
          </cell>
          <cell r="BE33">
            <v>3.5618829831782417</v>
          </cell>
          <cell r="BF33">
            <v>3.5002314931669329</v>
          </cell>
          <cell r="BG33">
            <v>3.4406296039452555</v>
          </cell>
          <cell r="BH33">
            <v>3.3829803038913782</v>
          </cell>
          <cell r="BI33">
            <v>3.3271923447510323</v>
          </cell>
          <cell r="BJ33">
            <v>3.2731798403334471</v>
          </cell>
          <cell r="BK33">
            <v>3.220861896631519</v>
          </cell>
          <cell r="BL33">
            <v>3.1701622706711121</v>
          </cell>
          <cell r="BM33">
            <v>3.1210090556431509</v>
          </cell>
          <cell r="BN33">
            <v>3.0733343900964893</v>
          </cell>
          <cell r="BO33">
            <v>3.0270741891719934</v>
          </cell>
          <cell r="BP33">
            <v>2.9821678960410907</v>
          </cell>
          <cell r="BQ33">
            <v>2.938558251877248</v>
          </cell>
          <cell r="BR33">
            <v>2.8961910828381892</v>
          </cell>
          <cell r="BS33">
            <v>2.8550151026718162</v>
          </cell>
          <cell r="BT33">
            <v>2.8149817296811301</v>
          </cell>
          <cell r="BU33">
            <v>2.7760449168942629</v>
          </cell>
          <cell r="BV33">
            <v>2.7381609943862051</v>
          </cell>
          <cell r="BW33">
            <v>2.7012885227898891</v>
          </cell>
          <cell r="BX33">
            <v>2.6653881571170035</v>
          </cell>
          <cell r="BY33">
            <v>2.6304225200839686</v>
          </cell>
          <cell r="BZ33">
            <v>2.5963560842067461</v>
          </cell>
          <cell r="CA33">
            <v>2.5631550619901637</v>
          </cell>
          <cell r="CB33">
            <v>2.5307873035938746</v>
          </cell>
          <cell r="CC33">
            <v>2.4992222014084331</v>
          </cell>
          <cell r="CD33">
            <v>2.4684306010217401</v>
          </cell>
          <cell r="CE33">
            <v>2.4383847180987575</v>
          </cell>
          <cell r="CF33">
            <v>2.4090580607362564</v>
          </cell>
          <cell r="CG33">
            <v>2.380425356889849</v>
          </cell>
          <cell r="CH33">
            <v>2.3524624865029207</v>
          </cell>
          <cell r="CI33">
            <v>2.3251464179966765</v>
          </cell>
          <cell r="CJ33">
            <v>2.2984551488075424</v>
          </cell>
          <cell r="CK33">
            <v>2.2723676496828893</v>
          </cell>
          <cell r="CL33">
            <v>2.2468638124686766</v>
          </cell>
          <cell r="CM33">
            <v>2.2219244011433252</v>
          </cell>
          <cell r="CN33">
            <v>2.1975310058711006</v>
          </cell>
          <cell r="CO33">
            <v>2.1736659998656842</v>
          </cell>
          <cell r="CP33">
            <v>2.150312498870568</v>
          </cell>
          <cell r="CQ33">
            <v>2.1274543230775254</v>
          </cell>
          <cell r="CR33">
            <v>2.10507596131787</v>
          </cell>
          <cell r="CS33">
            <v>2.0831625373735485</v>
          </cell>
          <cell r="CT33">
            <v>2.0616997782664526</v>
          </cell>
          <cell r="CU33">
            <v>2.0406739843947852</v>
          </cell>
          <cell r="CV33">
            <v>2.0200720013948992</v>
          </cell>
          <cell r="CW33">
            <v>1.9998811936158729</v>
          </cell>
          <cell r="CX33">
            <v>1.9800894191022298</v>
          </cell>
          <cell r="CY33">
            <v>1.9606850059876995</v>
          </cell>
          <cell r="CZ33">
            <v>1.9416567302098444</v>
          </cell>
          <cell r="DA33">
            <v>1.9229937944617548</v>
          </cell>
          <cell r="DB33">
            <v>1.9046858083029028</v>
          </cell>
          <cell r="DC33">
            <v>1.8867227693566828</v>
          </cell>
          <cell r="DD33">
            <v>1.8690950455271991</v>
          </cell>
          <cell r="DE33">
            <v>1.8517933581724972</v>
          </cell>
          <cell r="DF33">
            <v>1.8348087661757388</v>
          </cell>
          <cell r="DG33">
            <v>1.8181326508597915</v>
          </cell>
          <cell r="DH33">
            <v>1.8017567016943938</v>
          </cell>
          <cell r="DI33">
            <v>1.7856729027484488</v>
          </cell>
          <cell r="DJ33">
            <v>1.7698735198431801</v>
          </cell>
          <cell r="DK33">
            <v>1.7543510883647964</v>
          </cell>
          <cell r="DL33">
            <v>1.7390984016980398</v>
          </cell>
          <cell r="DM33">
            <v>1.7241085002445056</v>
          </cell>
          <cell r="DN33">
            <v>1.7093746609919722</v>
          </cell>
          <cell r="DO33">
            <v>1.6948903876031489</v>
          </cell>
          <cell r="DP33">
            <v>1.6806494009942712</v>
          </cell>
          <cell r="DQ33">
            <v>1.6666456303758608</v>
          </cell>
          <cell r="DR33">
            <v>1.6528732047297034</v>
          </cell>
          <cell r="DS33">
            <v>1.6393264446977363</v>
          </cell>
          <cell r="DT33">
            <v>1.6259998548600489</v>
          </cell>
          <cell r="DU33">
            <v>1.6128881163806092</v>
          </cell>
          <cell r="DV33">
            <v>1.5999860800006467</v>
          </cell>
          <cell r="DW33">
            <v>1.5872887593608516</v>
          </cell>
          <cell r="DX33">
            <v>1.5747913246346874</v>
          </cell>
          <cell r="DY33">
            <v>1.5624890964561904</v>
          </cell>
          <cell r="DZ33">
            <v>1.5503775401266162</v>
          </cell>
          <cell r="EA33">
            <v>1.5384522600852353</v>
          </cell>
          <cell r="EB33">
            <v>1.5267089946304413</v>
          </cell>
          <cell r="EC33">
            <v>1.5151436108781533</v>
          </cell>
          <cell r="ED33">
            <v>1.5037520999452505</v>
          </cell>
          <cell r="EE33">
            <v>1.4925305723464939</v>
          </cell>
          <cell r="EF33">
            <v>1.4814752535940485</v>
          </cell>
          <cell r="EG33">
            <v>1.4705824799893557</v>
          </cell>
          <cell r="EH33">
            <v>1.4598486945976674</v>
          </cell>
          <cell r="EI33">
            <v>1.4492704433961319</v>
          </cell>
          <cell r="EJ33">
            <v>1.4388443715868</v>
          </cell>
          <cell r="EK33">
            <v>1.4285672200664343</v>
          </cell>
          <cell r="EL33">
            <v>1.4184358220454274</v>
          </cell>
          <cell r="EM33">
            <v>1.4084470998085801</v>
          </cell>
          <cell r="EN33">
            <v>1.3985980616108769</v>
          </cell>
          <cell r="EO33">
            <v>1.3888857987017706</v>
          </cell>
          <cell r="EP33">
            <v>1.3793074824718479</v>
          </cell>
          <cell r="EQ33">
            <v>1.3698603617160636</v>
          </cell>
          <cell r="ER33">
            <v>1.3605417600080565</v>
          </cell>
          <cell r="ES33">
            <v>1.3513490731803395</v>
          </cell>
          <cell r="ET33">
            <v>1.3422797669054423</v>
          </cell>
          <cell r="EU33">
            <v>1.3333313743733337</v>
          </cell>
          <cell r="EV33">
            <v>1.3245014940607009</v>
          </cell>
          <cell r="EW33">
            <v>1.3157877875878918</v>
          </cell>
          <cell r="EX33">
            <v>1.3071879776595408</v>
          </cell>
          <cell r="EY33">
            <v>1.2986998460851022</v>
          </cell>
          <cell r="EZ33">
            <v>1.2903212318757125</v>
          </cell>
          <cell r="FA33">
            <v>1.2820500294139754</v>
          </cell>
          <cell r="FB33">
            <v>1.2738841866934465</v>
          </cell>
          <cell r="FC33">
            <v>1.2658217036247448</v>
          </cell>
          <cell r="FD33">
            <v>1.2578606304053763</v>
          </cell>
          <cell r="FE33">
            <v>1.2499990659505036</v>
          </cell>
          <cell r="FF33">
            <v>1.2422351563820218</v>
          </cell>
          <cell r="FG33">
            <v>1.2345670935734341</v>
          </cell>
          <cell r="FH33">
            <v>1.2269931137481513</v>
          </cell>
          <cell r="FI33">
            <v>1.2195114961289362</v>
          </cell>
          <cell r="FJ33">
            <v>1.2121205616363409</v>
          </cell>
          <cell r="FK33">
            <v>1.2048186716340774</v>
          </cell>
          <cell r="FL33">
            <v>1.1976042267193647</v>
          </cell>
          <cell r="FM33">
            <v>1.190475665556382</v>
          </cell>
          <cell r="FN33">
            <v>1.183431463751057</v>
          </cell>
          <cell r="FO33">
            <v>1.1764701327654876</v>
          </cell>
          <cell r="FP33">
            <v>1.1695902188703828</v>
          </cell>
          <cell r="FQ33">
            <v>1.1627903021339829</v>
          </cell>
          <cell r="FR33">
            <v>1.1560689954459844</v>
          </cell>
          <cell r="FS33">
            <v>1.1494249435750685</v>
          </cell>
          <cell r="FT33">
            <v>1.1428568222586937</v>
          </cell>
          <cell r="FU33">
            <v>1.1363633373238693</v>
          </cell>
          <cell r="FV33">
            <v>1.1299432238376959</v>
          </cell>
          <cell r="FW33">
            <v>1.1235952452864941</v>
          </cell>
          <cell r="FX33">
            <v>1.1173181927824176</v>
          </cell>
          <cell r="FY33">
            <v>1.111110884296479</v>
          </cell>
          <cell r="FZ33">
            <v>1.1049721639169683</v>
          </cell>
          <cell r="GA33">
            <v>1.0989009011322919</v>
          </cell>
          <cell r="GB33">
            <v>1.0928959901373028</v>
          </cell>
          <cell r="GC33">
            <v>1.0869563491622223</v>
          </cell>
          <cell r="GD33">
            <v>1.0810809198233091</v>
          </cell>
          <cell r="GE33">
            <v>1.0752686664944517</v>
          </cell>
          <cell r="GF33">
            <v>1.0695185756989085</v>
          </cell>
          <cell r="GG33">
            <v>1.0638296555204401</v>
          </cell>
          <cell r="GH33">
            <v>1.0582009350331245</v>
          </cell>
          <cell r="GI33">
            <v>1.0526314637491607</v>
          </cell>
          <cell r="GJ33">
            <v>1.0471203110840079</v>
          </cell>
          <cell r="GK33">
            <v>1.0416665658382251</v>
          </cell>
          <cell r="GL33">
            <v>1.0362693356954111</v>
          </cell>
          <cell r="GM33">
            <v>1.0309277467356588</v>
          </cell>
          <cell r="GN33">
            <v>1.0256409429639732</v>
          </cell>
          <cell r="GO33">
            <v>1.0204080858531153</v>
          </cell>
          <cell r="GP33">
            <v>1.0152283539003633</v>
          </cell>
          <cell r="GQ33">
            <v>1.0101009421976959</v>
          </cell>
          <cell r="GR33">
            <v>1.0050250620149295</v>
          </cell>
        </row>
        <row r="34">
          <cell r="B34">
            <v>25</v>
          </cell>
          <cell r="C34">
            <v>22.023155700621672</v>
          </cell>
          <cell r="D34">
            <v>20.719611198369254</v>
          </cell>
          <cell r="E34">
            <v>19.523456473586034</v>
          </cell>
          <cell r="F34">
            <v>18.424376422028804</v>
          </cell>
          <cell r="G34">
            <v>17.413147691278013</v>
          </cell>
          <cell r="H34">
            <v>16.481514592286032</v>
          </cell>
          <cell r="I34">
            <v>15.622079943650904</v>
          </cell>
          <cell r="J34">
            <v>14.828208962712642</v>
          </cell>
          <cell r="K34">
            <v>14.093944566044758</v>
          </cell>
          <cell r="L34">
            <v>13.413932656376913</v>
          </cell>
          <cell r="M34">
            <v>12.783356158268411</v>
          </cell>
          <cell r="N34">
            <v>12.197876725056499</v>
          </cell>
          <cell r="O34">
            <v>11.65358317825372</v>
          </cell>
          <cell r="P34">
            <v>11.146945860662248</v>
          </cell>
          <cell r="Q34">
            <v>10.674776188588581</v>
          </cell>
          <cell r="R34">
            <v>10.234190778879062</v>
          </cell>
          <cell r="S34">
            <v>9.8225796049484888</v>
          </cell>
          <cell r="T34">
            <v>9.4375777041599918</v>
          </cell>
          <cell r="U34">
            <v>9.0770400182293596</v>
          </cell>
          <cell r="V34">
            <v>8.7390189999669108</v>
          </cell>
          <cell r="W34">
            <v>8.421744664666905</v>
          </cell>
          <cell r="X34">
            <v>8.1236068036940203</v>
          </cell>
          <cell r="Y34">
            <v>7.8431391120645539</v>
          </cell>
          <cell r="Z34">
            <v>7.5790050117351973</v>
          </cell>
          <cell r="AA34">
            <v>7.3299849784647471</v>
          </cell>
          <cell r="AB34">
            <v>7.094965202994957</v>
          </cell>
          <cell r="AC34">
            <v>6.8729274373319207</v>
          </cell>
          <cell r="AD34">
            <v>6.6629398944664979</v>
          </cell>
          <cell r="AE34">
            <v>6.4641490852701402</v>
          </cell>
          <cell r="AF34">
            <v>6.2757724898174274</v>
          </cell>
          <cell r="AG34">
            <v>6.097091972258144</v>
          </cell>
          <cell r="AH34">
            <v>5.9274478587978416</v>
          </cell>
          <cell r="AI34">
            <v>5.7662336075273242</v>
          </cell>
          <cell r="AJ34">
            <v>5.6128910069253486</v>
          </cell>
          <cell r="AK34">
            <v>5.4669058469817999</v>
          </cell>
          <cell r="AL34">
            <v>5.3278040131698097</v>
          </cell>
          <cell r="AM34">
            <v>5.1951479590382066</v>
          </cell>
          <cell r="AN34">
            <v>5.0685335180911064</v>
          </cell>
          <cell r="AO34">
            <v>4.9475870199480187</v>
          </cell>
          <cell r="AP34">
            <v>4.8319626796047119</v>
          </cell>
          <cell r="AQ34">
            <v>4.7213402320023778</v>
          </cell>
          <cell r="AR34">
            <v>4.6154227871132187</v>
          </cell>
          <cell r="AS34">
            <v>4.513934883410391</v>
          </cell>
          <cell r="AT34">
            <v>4.4166207199499095</v>
          </cell>
          <cell r="AU34">
            <v>4.3232425493869293</v>
          </cell>
          <cell r="AV34">
            <v>4.233579216109872</v>
          </cell>
          <cell r="AW34">
            <v>4.1474248253305497</v>
          </cell>
          <cell r="AX34">
            <v>4.0645875304405381</v>
          </cell>
          <cell r="AY34">
            <v>3.9848884272548171</v>
          </cell>
          <cell r="AZ34">
            <v>3.90816054493156</v>
          </cell>
          <cell r="BA34">
            <v>3.8342479243982392</v>
          </cell>
          <cell r="BB34">
            <v>3.7630047760433594</v>
          </cell>
          <cell r="BC34">
            <v>3.6942947092627385</v>
          </cell>
          <cell r="BD34">
            <v>3.6279900271905241</v>
          </cell>
          <cell r="BE34">
            <v>3.5639710806080012</v>
          </cell>
          <cell r="BF34">
            <v>3.50212567561629</v>
          </cell>
          <cell r="BG34">
            <v>3.4423485301901207</v>
          </cell>
          <cell r="BH34">
            <v>3.3845407752056977</v>
          </cell>
          <cell r="BI34">
            <v>3.3286094959623327</v>
          </cell>
          <cell r="BJ34">
            <v>3.2744673106003428</v>
          </cell>
          <cell r="BK34">
            <v>3.2220319821614649</v>
          </cell>
          <cell r="BL34">
            <v>3.1712260613468533</v>
          </cell>
          <cell r="BM34">
            <v>3.1219765573054175</v>
          </cell>
          <cell r="BN34">
            <v>3.0742146340350867</v>
          </cell>
          <cell r="BO34">
            <v>3.0278753302045058</v>
          </cell>
          <cell r="BP34">
            <v>2.9828973004053112</v>
          </cell>
          <cell r="BQ34">
            <v>2.9392225760277966</v>
          </cell>
          <cell r="BR34">
            <v>2.8967963441176128</v>
          </cell>
          <cell r="BS34">
            <v>2.8555667427198639</v>
          </cell>
          <cell r="BT34">
            <v>2.8154846713513875</v>
          </cell>
          <cell r="BU34">
            <v>2.7765036153634286</v>
          </cell>
          <cell r="BV34">
            <v>2.7385794830668173</v>
          </cell>
          <cell r="BW34">
            <v>2.7016704545911598</v>
          </cell>
          <cell r="BX34">
            <v>2.6657368415396387</v>
          </cell>
          <cell r="BY34">
            <v>2.6307409565825859</v>
          </cell>
          <cell r="BZ34">
            <v>2.5966469922070372</v>
          </cell>
          <cell r="CA34">
            <v>2.5634209079065928</v>
          </cell>
          <cell r="CB34">
            <v>2.5310303251568991</v>
          </cell>
          <cell r="CC34">
            <v>2.4994444295774518</v>
          </cell>
          <cell r="CD34">
            <v>2.4686338797307759</v>
          </cell>
          <cell r="CE34">
            <v>2.4385707220558563</v>
          </cell>
          <cell r="CF34">
            <v>2.409228311474386</v>
          </cell>
          <cell r="CG34">
            <v>2.3805812372463726</v>
          </cell>
          <cell r="CH34">
            <v>2.3526052536862601</v>
          </cell>
          <cell r="CI34">
            <v>2.3252772153822914</v>
          </cell>
          <cell r="CJ34">
            <v>2.2985750165906218</v>
          </cell>
          <cell r="CK34">
            <v>2.2724775345020065</v>
          </cell>
          <cell r="CL34">
            <v>2.2469645761028905</v>
          </cell>
          <cell r="CM34">
            <v>2.222016828374707</v>
          </cell>
          <cell r="CN34">
            <v>2.197615811595258</v>
          </cell>
          <cell r="CO34">
            <v>2.1737438355244412</v>
          </cell>
          <cell r="CP34">
            <v>2.1503839582734252</v>
          </cell>
          <cell r="CQ34">
            <v>2.1275199476717859</v>
          </cell>
          <cell r="CR34">
            <v>2.1051362449612676</v>
          </cell>
          <cell r="CS34">
            <v>2.0832179306578027</v>
          </cell>
          <cell r="CT34">
            <v>2.0617506924353219</v>
          </cell>
          <cell r="CU34">
            <v>2.0407207948958295</v>
          </cell>
          <cell r="CV34">
            <v>2.0201150511002668</v>
          </cell>
          <cell r="CW34">
            <v>1.9999207957439153</v>
          </cell>
          <cell r="CX34">
            <v>1.9801258598685914</v>
          </cell>
          <cell r="CY34">
            <v>1.9607185470117214</v>
          </cell>
          <cell r="CZ34">
            <v>1.9416876106995673</v>
          </cell>
          <cell r="DA34">
            <v>1.9230222331985229</v>
          </cell>
          <cell r="DB34">
            <v>1.9047120054445263</v>
          </cell>
          <cell r="DC34">
            <v>1.8867469080762633</v>
          </cell>
          <cell r="DD34">
            <v>1.8691172935030615</v>
          </cell>
          <cell r="DE34">
            <v>1.85181386894318</v>
          </cell>
          <cell r="DF34">
            <v>1.8348276803726464</v>
          </cell>
          <cell r="DG34">
            <v>1.818150097328898</v>
          </cell>
          <cell r="DH34">
            <v>1.8017727985172951</v>
          </cell>
          <cell r="DI34">
            <v>1.7856877581720825</v>
          </cell>
          <cell r="DJ34">
            <v>1.7698872331266329</v>
          </cell>
          <cell r="DK34">
            <v>1.7543637505508258</v>
          </cell>
          <cell r="DL34">
            <v>1.7391100963162158</v>
          </cell>
          <cell r="DM34">
            <v>1.7241193039522187</v>
          </cell>
          <cell r="DN34">
            <v>1.7093846441589731</v>
          </cell>
          <cell r="DO34">
            <v>1.6948996148447477</v>
          </cell>
          <cell r="DP34">
            <v>1.6806579316578503</v>
          </cell>
          <cell r="DQ34">
            <v>1.666653518984913</v>
          </cell>
          <cell r="DR34">
            <v>1.6528805013892234</v>
          </cell>
          <cell r="DS34">
            <v>1.6393331954644326</v>
          </cell>
          <cell r="DT34">
            <v>1.6260061020805259</v>
          </cell>
          <cell r="DU34">
            <v>1.6128938990003761</v>
          </cell>
          <cell r="DV34">
            <v>1.5999914338465517</v>
          </cell>
          <cell r="DW34">
            <v>1.5872937173992954</v>
          </cell>
          <cell r="DX34">
            <v>1.5747959172077599</v>
          </cell>
          <cell r="DY34">
            <v>1.5624933514976771</v>
          </cell>
          <cell r="DZ34">
            <v>1.5503814833596452</v>
          </cell>
          <cell r="EA34">
            <v>1.5384559152031727</v>
          </cell>
          <cell r="EB34">
            <v>1.5267123834625023</v>
          </cell>
          <cell r="EC34">
            <v>1.5151467535410563</v>
          </cell>
          <cell r="ED34">
            <v>1.5037550149821324</v>
          </cell>
          <cell r="EE34">
            <v>1.4925332768541877</v>
          </cell>
          <cell r="EF34">
            <v>1.4814777633397307</v>
          </cell>
          <cell r="EG34">
            <v>1.4705848095174736</v>
          </cell>
          <cell r="EH34">
            <v>1.4598508573279925</v>
          </cell>
          <cell r="EI34">
            <v>1.4492724517136877</v>
          </cell>
          <cell r="EJ34">
            <v>1.4388462369243658</v>
          </cell>
          <cell r="EK34">
            <v>1.4285689529802554</v>
          </cell>
          <cell r="EL34">
            <v>1.4184374322847082</v>
          </cell>
          <cell r="EM34">
            <v>1.4084485963792868</v>
          </cell>
          <cell r="EN34">
            <v>1.3985994528343306</v>
          </cell>
          <cell r="EO34">
            <v>1.3888870922684715</v>
          </cell>
          <cell r="EP34">
            <v>1.3793086854909264</v>
          </cell>
          <cell r="EQ34">
            <v>1.3698614807607306</v>
          </cell>
          <cell r="ER34">
            <v>1.360542801157381</v>
          </cell>
          <cell r="ES34">
            <v>1.3513500420576665</v>
          </cell>
          <cell r="ET34">
            <v>1.3422806687137205</v>
          </cell>
          <cell r="EU34">
            <v>1.3333322139276194</v>
          </cell>
          <cell r="EV34">
            <v>1.3245022758180633</v>
          </cell>
          <cell r="EW34">
            <v>1.3157885156749385</v>
          </cell>
          <cell r="EX34">
            <v>1.3071886558977568</v>
          </cell>
          <cell r="EY34">
            <v>1.2987004780141822</v>
          </cell>
          <cell r="EZ34">
            <v>1.2903218207750493</v>
          </cell>
          <cell r="FA34">
            <v>1.2820505783224583</v>
          </cell>
          <cell r="FB34">
            <v>1.2738846984277012</v>
          </cell>
          <cell r="FC34">
            <v>1.2658221807959467</v>
          </cell>
          <cell r="FD34">
            <v>1.2578610754347499</v>
          </cell>
          <cell r="FE34">
            <v>1.2499994810836133</v>
          </cell>
          <cell r="FF34">
            <v>1.242235543701951</v>
          </cell>
          <cell r="FG34">
            <v>1.2345674550129471</v>
          </cell>
          <cell r="FH34">
            <v>1.2269934511009097</v>
          </cell>
          <cell r="FI34">
            <v>1.2195118110598551</v>
          </cell>
          <cell r="FJ34">
            <v>1.2121208556911456</v>
          </cell>
          <cell r="FK34">
            <v>1.2048189462481298</v>
          </cell>
          <cell r="FL34">
            <v>1.1976044832258119</v>
          </cell>
          <cell r="FM34">
            <v>1.190475905193686</v>
          </cell>
          <cell r="FN34">
            <v>1.1834316876699496</v>
          </cell>
          <cell r="FO34">
            <v>1.1764703420353986</v>
          </cell>
          <cell r="FP34">
            <v>1.1695904144853817</v>
          </cell>
          <cell r="FQ34">
            <v>1.1627904850182704</v>
          </cell>
          <cell r="FR34">
            <v>1.1560691664589728</v>
          </cell>
          <cell r="FS34">
            <v>1.1494251035160796</v>
          </cell>
          <cell r="FT34">
            <v>1.1428569718713033</v>
          </cell>
          <cell r="FU34">
            <v>1.1363634772999305</v>
          </cell>
          <cell r="FV34">
            <v>1.1299433548210589</v>
          </cell>
          <cell r="FW34">
            <v>1.1235953678764519</v>
          </cell>
          <cell r="FX34">
            <v>1.117318307536896</v>
          </cell>
          <cell r="FY34">
            <v>1.1111109917349891</v>
          </cell>
          <cell r="FZ34">
            <v>1.1049722645233429</v>
          </cell>
          <cell r="GA34">
            <v>1.0989009953572209</v>
          </cell>
          <cell r="GB34">
            <v>1.0928960784006803</v>
          </cell>
          <cell r="GC34">
            <v>1.0869564318553242</v>
          </cell>
          <cell r="GD34">
            <v>1.08108099731081</v>
          </cell>
          <cell r="GE34">
            <v>1.0752687391162963</v>
          </cell>
          <cell r="GF34">
            <v>1.0695186437720456</v>
          </cell>
          <cell r="GG34">
            <v>1.0638297193404331</v>
          </cell>
          <cell r="GH34">
            <v>1.0582009948756426</v>
          </cell>
          <cell r="GI34">
            <v>1.0526315198713647</v>
          </cell>
          <cell r="GJ34">
            <v>1.0471203637258353</v>
          </cell>
          <cell r="GK34">
            <v>1.0416666152235843</v>
          </cell>
          <cell r="GL34">
            <v>1.036269382033288</v>
          </cell>
          <cell r="GM34">
            <v>1.0309277902211467</v>
          </cell>
          <cell r="GN34">
            <v>1.0256409837792271</v>
          </cell>
          <cell r="GO34">
            <v>1.0204081241682401</v>
          </cell>
          <cell r="GP34">
            <v>1.0152283898742385</v>
          </cell>
          <cell r="GQ34">
            <v>1.0101009759787418</v>
          </cell>
          <cell r="GR34">
            <v>1.0050250937418195</v>
          </cell>
        </row>
        <row r="35">
          <cell r="B35">
            <v>26</v>
          </cell>
          <cell r="C35">
            <v>22.795203663981852</v>
          </cell>
          <cell r="D35">
            <v>21.398631722531277</v>
          </cell>
          <cell r="E35">
            <v>20.121035758417683</v>
          </cell>
          <cell r="F35">
            <v>18.950611143442732</v>
          </cell>
          <cell r="G35">
            <v>17.876842418716517</v>
          </cell>
          <cell r="H35">
            <v>16.890352263078292</v>
          </cell>
          <cell r="I35">
            <v>15.982769176587409</v>
          </cell>
          <cell r="J35">
            <v>15.146611447571903</v>
          </cell>
          <cell r="K35">
            <v>14.375185300995007</v>
          </cell>
          <cell r="L35">
            <v>13.662495408888068</v>
          </cell>
          <cell r="M35">
            <v>13.003166187045673</v>
          </cell>
          <cell r="N35">
            <v>12.392372511790139</v>
          </cell>
          <cell r="O35">
            <v>11.825778671265157</v>
          </cell>
          <cell r="P35">
            <v>11.299484521546276</v>
          </cell>
          <cell r="Q35">
            <v>10.809977952396835</v>
          </cell>
          <cell r="R35">
            <v>10.354092883759504</v>
          </cell>
          <cell r="S35">
            <v>9.928972114631641</v>
          </cell>
          <cell r="T35">
            <v>9.5320344330228224</v>
          </cell>
          <cell r="U35">
            <v>9.1609454711175982</v>
          </cell>
          <cell r="V35">
            <v>8.8135918551736747</v>
          </cell>
          <cell r="W35">
            <v>8.4880582564566698</v>
          </cell>
          <cell r="X35">
            <v>8.1826069988287191</v>
          </cell>
          <cell r="Y35">
            <v>7.8956599214862084</v>
          </cell>
          <cell r="Z35">
            <v>7.6257822326535081</v>
          </cell>
          <cell r="AA35">
            <v>7.3716681225351754</v>
          </cell>
          <cell r="AB35">
            <v>7.1321279321541473</v>
          </cell>
          <cell r="AC35">
            <v>6.9060766994139664</v>
          </cell>
          <cell r="AD35">
            <v>6.6925239252982518</v>
          </cell>
          <cell r="AE35">
            <v>6.4905644219740344</v>
          </cell>
          <cell r="AF35">
            <v>6.2993701210540509</v>
          </cell>
          <cell r="AG35">
            <v>6.1181827347052966</v>
          </cell>
          <cell r="AH35">
            <v>5.9463071749337697</v>
          </cell>
          <cell r="AI35">
            <v>5.7831056474592515</v>
          </cell>
          <cell r="AJ35">
            <v>5.6279923463194459</v>
          </cell>
          <cell r="AK35">
            <v>5.4804286838828817</v>
          </cell>
          <cell r="AL35">
            <v>5.339918998455536</v>
          </cell>
          <cell r="AM35">
            <v>5.2060066882674008</v>
          </cell>
          <cell r="AN35">
            <v>5.078270726436072</v>
          </cell>
          <cell r="AO35">
            <v>4.9563225166233496</v>
          </cell>
          <cell r="AP35">
            <v>4.8398030536138696</v>
          </cell>
          <cell r="AQ35">
            <v>4.7283803570267589</v>
          </cell>
          <cell r="AR35">
            <v>4.6217471498874234</v>
          </cell>
          <cell r="AS35">
            <v>4.5196187568937631</v>
          </cell>
          <cell r="AT35">
            <v>4.42173119995911</v>
          </cell>
          <cell r="AU35">
            <v>4.3278394710462837</v>
          </cell>
          <cell r="AV35">
            <v>4.2377159644614348</v>
          </cell>
          <cell r="AW35">
            <v>4.1511490526859269</v>
          </cell>
          <cell r="AX35">
            <v>4.0679417915185043</v>
          </cell>
          <cell r="AY35">
            <v>3.9879107418038537</v>
          </cell>
          <cell r="AZ35">
            <v>3.9108848963598084</v>
          </cell>
          <cell r="BA35">
            <v>3.836704701903364</v>
          </cell>
          <cell r="BB35">
            <v>3.7652211668326951</v>
          </cell>
          <cell r="BC35">
            <v>3.6962950466635736</v>
          </cell>
          <cell r="BD35">
            <v>3.6297960997572742</v>
          </cell>
          <cell r="BE35">
            <v>3.565602406725001</v>
          </cell>
          <cell r="BF35">
            <v>3.5035997475613154</v>
          </cell>
          <cell r="BG35">
            <v>3.4436810311551325</v>
          </cell>
          <cell r="BH35">
            <v>3.3857457723596123</v>
          </cell>
          <cell r="BI35">
            <v>3.3296996122787177</v>
          </cell>
          <cell r="BJ35">
            <v>3.2754538778546691</v>
          </cell>
          <cell r="BK35">
            <v>3.2229251772224923</v>
          </cell>
          <cell r="BL35">
            <v>3.1720350276401925</v>
          </cell>
          <cell r="BM35">
            <v>3.1227095131101645</v>
          </cell>
          <cell r="BN35">
            <v>3.074878969083084</v>
          </cell>
          <cell r="BO35">
            <v>3.0284776918830869</v>
          </cell>
          <cell r="BP35">
            <v>2.9834436707155891</v>
          </cell>
          <cell r="BQ35">
            <v>2.9397183403192515</v>
          </cell>
          <cell r="BR35">
            <v>2.8972463525038012</v>
          </cell>
          <cell r="BS35">
            <v>2.8559753649776773</v>
          </cell>
          <cell r="BT35">
            <v>2.8158558460157841</v>
          </cell>
          <cell r="BU35">
            <v>2.7768408936495801</v>
          </cell>
          <cell r="BV35">
            <v>2.7388860681808183</v>
          </cell>
          <cell r="BW35">
            <v>2.7019492369278542</v>
          </cell>
          <cell r="BX35">
            <v>2.6659904302106465</v>
          </cell>
          <cell r="BY35">
            <v>2.6309717076685404</v>
          </cell>
          <cell r="BZ35">
            <v>2.5968570340845032</v>
          </cell>
          <cell r="CA35">
            <v>2.5636121639615777</v>
          </cell>
          <cell r="CB35">
            <v>2.5312045341626517</v>
          </cell>
          <cell r="CC35">
            <v>2.499603163983894</v>
          </cell>
          <cell r="CD35">
            <v>2.4687785620859612</v>
          </cell>
          <cell r="CE35">
            <v>2.4387026397559266</v>
          </cell>
          <cell r="CF35">
            <v>2.4093486300172344</v>
          </cell>
          <cell r="CG35">
            <v>2.3806910121453329</v>
          </cell>
          <cell r="CH35">
            <v>2.3527054411833404</v>
          </cell>
          <cell r="CI35">
            <v>2.3253686820855184</v>
          </cell>
          <cell r="CJ35">
            <v>2.2986585481467747</v>
          </cell>
          <cell r="CK35">
            <v>2.2725538434041708</v>
          </cell>
          <cell r="CL35">
            <v>2.2470343087217235</v>
          </cell>
          <cell r="CM35">
            <v>2.2220805712929015</v>
          </cell>
          <cell r="CN35">
            <v>2.1976740973163285</v>
          </cell>
          <cell r="CO35">
            <v>2.1737971476194806</v>
          </cell>
          <cell r="CP35">
            <v>2.1504327360228155</v>
          </cell>
          <cell r="CQ35">
            <v>2.1275645902529159</v>
          </cell>
          <cell r="CR35">
            <v>2.1051771152279781</v>
          </cell>
          <cell r="CS35">
            <v>2.0832553585525697</v>
          </cell>
          <cell r="CT35">
            <v>2.0617849780709236</v>
          </cell>
          <cell r="CU35">
            <v>2.0407522113394827</v>
          </cell>
          <cell r="CV35">
            <v>2.0201438468898107</v>
          </cell>
          <cell r="CW35">
            <v>1.9999471971626102</v>
          </cell>
          <cell r="CX35">
            <v>1.9801500730023864</v>
          </cell>
          <cell r="CY35">
            <v>1.9607407596104116</v>
          </cell>
          <cell r="CZ35">
            <v>1.9417079938611006</v>
          </cell>
          <cell r="DA35">
            <v>1.9230409428937651</v>
          </cell>
          <cell r="DB35">
            <v>1.90472918389805</v>
          </cell>
          <cell r="DC35">
            <v>1.8867626850171657</v>
          </cell>
          <cell r="DD35">
            <v>1.8691317872984115</v>
          </cell>
          <cell r="DE35">
            <v>1.8518271876254417</v>
          </cell>
          <cell r="DF35">
            <v>1.8348399225712921</v>
          </cell>
          <cell r="DG35">
            <v>1.8181613531154177</v>
          </cell>
          <cell r="DH35">
            <v>1.8017831501718937</v>
          </cell>
          <cell r="DI35">
            <v>1.7856972808795399</v>
          </cell>
          <cell r="DJ35">
            <v>1.769895995608072</v>
          </cell>
          <cell r="DK35">
            <v>1.7543718156374688</v>
          </cell>
          <cell r="DL35">
            <v>1.7391175214706132</v>
          </cell>
          <cell r="DM35">
            <v>1.7241261417419105</v>
          </cell>
          <cell r="DN35">
            <v>1.7093909426870493</v>
          </cell>
          <cell r="DO35">
            <v>1.6949054181413508</v>
          </cell>
          <cell r="DP35">
            <v>1.68066328003627</v>
          </cell>
          <cell r="DQ35">
            <v>1.6666584493655707</v>
          </cell>
          <cell r="DR35">
            <v>1.6528850475945316</v>
          </cell>
          <cell r="DS35">
            <v>1.6393373884872253</v>
          </cell>
          <cell r="DT35">
            <v>1.6260099703284989</v>
          </cell>
          <cell r="DU35">
            <v>1.6128974685187505</v>
          </cell>
          <cell r="DV35">
            <v>1.5999947285209548</v>
          </cell>
          <cell r="DW35">
            <v>1.5872967591406719</v>
          </cell>
          <cell r="DX35">
            <v>1.5747987261209542</v>
          </cell>
          <cell r="DY35">
            <v>1.5624959460351688</v>
          </cell>
          <cell r="DZ35">
            <v>1.5503838804617904</v>
          </cell>
          <cell r="EA35">
            <v>1.5384581304261653</v>
          </cell>
          <cell r="EB35">
            <v>1.5267144310951677</v>
          </cell>
          <cell r="EC35">
            <v>1.5151486467114796</v>
          </cell>
          <cell r="ED35">
            <v>1.5037567657550346</v>
          </cell>
          <cell r="EE35">
            <v>1.492534896319873</v>
          </cell>
          <cell r="EF35">
            <v>1.4814792616953614</v>
          </cell>
          <cell r="EG35">
            <v>1.4705861961413533</v>
          </cell>
          <cell r="EH35">
            <v>1.4598521408474734</v>
          </cell>
          <cell r="EI35">
            <v>1.4492736400672708</v>
          </cell>
          <cell r="EJ35">
            <v>1.4388473374185051</v>
          </cell>
          <cell r="EK35">
            <v>1.4285699723413268</v>
          </cell>
          <cell r="EL35">
            <v>1.4184383767065736</v>
          </cell>
          <cell r="EM35">
            <v>1.4084494715668343</v>
          </cell>
          <cell r="EN35">
            <v>1.3986002640433415</v>
          </cell>
          <cell r="EO35">
            <v>1.3888878443421346</v>
          </cell>
          <cell r="EP35">
            <v>1.3793093828932907</v>
          </cell>
          <cell r="EQ35">
            <v>1.3698621276073586</v>
          </cell>
          <cell r="ER35">
            <v>1.3605434012434474</v>
          </cell>
          <cell r="ES35">
            <v>1.3513505988837162</v>
          </cell>
          <cell r="ET35">
            <v>1.3422811855092955</v>
          </cell>
          <cell r="EU35">
            <v>1.3333326936729253</v>
          </cell>
          <cell r="EV35">
            <v>1.3245027212638536</v>
          </cell>
          <cell r="EW35">
            <v>1.3157889293607605</v>
          </cell>
          <cell r="EX35">
            <v>1.3071890401687007</v>
          </cell>
          <cell r="EY35">
            <v>1.298700835036261</v>
          </cell>
          <cell r="EZ35">
            <v>1.2903221525493236</v>
          </cell>
          <cell r="FA35">
            <v>1.2820508866980103</v>
          </cell>
          <cell r="FB35">
            <v>1.2738849851135581</v>
          </cell>
          <cell r="FC35">
            <v>1.2658224473720372</v>
          </cell>
          <cell r="FD35">
            <v>1.2578613233619778</v>
          </cell>
          <cell r="FE35">
            <v>1.2499997117131183</v>
          </cell>
          <cell r="FF35">
            <v>1.2422357582836294</v>
          </cell>
          <cell r="FG35">
            <v>1.2345676547032856</v>
          </cell>
          <cell r="FH35">
            <v>1.2269936369701981</v>
          </cell>
          <cell r="FI35">
            <v>1.2195119840988216</v>
          </cell>
          <cell r="FJ35">
            <v>1.2121210168170662</v>
          </cell>
          <cell r="FK35">
            <v>1.2048190963104535</v>
          </cell>
          <cell r="FL35">
            <v>1.1976046230113415</v>
          </cell>
          <cell r="FM35">
            <v>1.1904760354313511</v>
          </cell>
          <cell r="FN35">
            <v>1.1834318090352032</v>
          </cell>
          <cell r="FO35">
            <v>1.1764704551542695</v>
          </cell>
          <cell r="FP35">
            <v>1.1695905199382111</v>
          </cell>
          <cell r="FQ35">
            <v>1.1627905833431562</v>
          </cell>
          <cell r="FR35">
            <v>1.1560692581549452</v>
          </cell>
          <cell r="FS35">
            <v>1.1494251890460319</v>
          </cell>
          <cell r="FT35">
            <v>1.142857051664695</v>
          </cell>
          <cell r="FU35">
            <v>1.1363635517552821</v>
          </cell>
          <cell r="FV35">
            <v>1.129943424308254</v>
          </cell>
          <cell r="FW35">
            <v>1.1235954327388633</v>
          </cell>
          <cell r="FX35">
            <v>1.1173183680933487</v>
          </cell>
          <cell r="FY35">
            <v>1.1111110482815731</v>
          </cell>
          <cell r="FZ35">
            <v>1.1049723173350881</v>
          </cell>
          <cell r="GA35">
            <v>1.0989010446896443</v>
          </cell>
          <cell r="GB35">
            <v>1.092896124491217</v>
          </cell>
          <cell r="GC35">
            <v>1.0869564749246481</v>
          </cell>
          <cell r="GD35">
            <v>1.0810810375640572</v>
          </cell>
          <cell r="GE35">
            <v>1.0752687767441949</v>
          </cell>
          <cell r="GF35">
            <v>1.0695186789519615</v>
          </cell>
          <cell r="GG35">
            <v>1.0638297522373368</v>
          </cell>
          <cell r="GH35">
            <v>1.0582010256430039</v>
          </cell>
          <cell r="GI35">
            <v>1.0526315486519819</v>
          </cell>
          <cell r="GJ35">
            <v>1.047120390652601</v>
          </cell>
          <cell r="GK35">
            <v>1.0416666404201962</v>
          </cell>
          <cell r="GL35">
            <v>1.0362694056149049</v>
          </cell>
          <cell r="GM35">
            <v>1.0309278122949983</v>
          </cell>
          <cell r="GN35">
            <v>1.0256410044451783</v>
          </cell>
          <cell r="GO35">
            <v>1.0204081435193131</v>
          </cell>
          <cell r="GP35">
            <v>1.0152284079970975</v>
          </cell>
          <cell r="GQ35">
            <v>1.0101009929541416</v>
          </cell>
          <cell r="GR35">
            <v>1.0050251096450222</v>
          </cell>
        </row>
        <row r="36">
          <cell r="B36">
            <v>27</v>
          </cell>
          <cell r="C36">
            <v>23.559607588100818</v>
          </cell>
          <cell r="D36">
            <v>22.067617460621943</v>
          </cell>
          <cell r="E36">
            <v>20.706897802370271</v>
          </cell>
          <cell r="F36">
            <v>19.464010871651446</v>
          </cell>
          <cell r="G36">
            <v>18.327031474482055</v>
          </cell>
          <cell r="H36">
            <v>17.285364505389651</v>
          </cell>
          <cell r="I36">
            <v>16.32958574671866</v>
          </cell>
          <cell r="J36">
            <v>15.451302820642969</v>
          </cell>
          <cell r="K36">
            <v>14.643033619995245</v>
          </cell>
          <cell r="L36">
            <v>13.898099913637978</v>
          </cell>
          <cell r="M36">
            <v>13.210534138722334</v>
          </cell>
          <cell r="N36">
            <v>12.574997663652711</v>
          </cell>
          <cell r="O36">
            <v>11.986709038565568</v>
          </cell>
          <cell r="P36">
            <v>11.441380950275606</v>
          </cell>
          <cell r="Q36">
            <v>10.935164770737808</v>
          </cell>
          <cell r="R36">
            <v>10.464601736183875</v>
          </cell>
          <cell r="S36">
            <v>10.026579921680405</v>
          </cell>
          <cell r="T36">
            <v>9.6182962858655916</v>
          </cell>
          <cell r="U36">
            <v>9.2372231555614537</v>
          </cell>
          <cell r="V36">
            <v>8.8810786019671273</v>
          </cell>
          <cell r="W36">
            <v>8.5478002310420464</v>
          </cell>
          <cell r="X36">
            <v>8.2355219720436921</v>
          </cell>
          <cell r="Y36">
            <v>7.9425535013269721</v>
          </cell>
          <cell r="Z36">
            <v>7.6673619845808965</v>
          </cell>
          <cell r="AA36">
            <v>7.4085558606505977</v>
          </cell>
          <cell r="AB36">
            <v>7.1648704248054171</v>
          </cell>
          <cell r="AC36">
            <v>6.9351549994859356</v>
          </cell>
          <cell r="AD36">
            <v>6.7183615068107008</v>
          </cell>
          <cell r="AE36">
            <v>6.5135342799774207</v>
          </cell>
          <cell r="AF36">
            <v>6.3198009706095677</v>
          </cell>
          <cell r="AG36">
            <v>6.1363644264700827</v>
          </cell>
          <cell r="AH36">
            <v>5.9624954291276993</v>
          </cell>
          <cell r="AI36">
            <v>5.7975261944096168</v>
          </cell>
          <cell r="AJ36">
            <v>5.6408445500591027</v>
          </cell>
          <cell r="AK36">
            <v>5.4918887151549844</v>
          </cell>
          <cell r="AL36">
            <v>5.3501426147304105</v>
          </cell>
          <cell r="AM36">
            <v>5.2151316708129416</v>
          </cell>
          <cell r="AN36">
            <v>5.0864190179381357</v>
          </cell>
          <cell r="AO36">
            <v>4.9636020971861248</v>
          </cell>
          <cell r="AP36">
            <v>4.8463095880613025</v>
          </cell>
          <cell r="AQ36">
            <v>4.7341986421708748</v>
          </cell>
          <cell r="AR36">
            <v>4.62695238673862</v>
          </cell>
          <cell r="AS36">
            <v>4.524277669585052</v>
          </cell>
          <cell r="AT36">
            <v>4.4259030203747836</v>
          </cell>
          <cell r="AU36">
            <v>4.3315768057286865</v>
          </cell>
          <cell r="AV36">
            <v>4.2410655582683683</v>
          </cell>
          <cell r="AW36">
            <v>4.1541524618434904</v>
          </cell>
          <cell r="AX36">
            <v>4.0706359771232972</v>
          </cell>
          <cell r="AY36">
            <v>3.990328593443083</v>
          </cell>
          <cell r="AZ36">
            <v>3.9130556943106045</v>
          </cell>
          <cell r="BA36">
            <v>3.8386545253201305</v>
          </cell>
          <cell r="BB36">
            <v>3.7669732544131982</v>
          </cell>
          <cell r="BC36">
            <v>3.6978701154831288</v>
          </cell>
          <cell r="BD36">
            <v>3.6312126272606071</v>
          </cell>
          <cell r="BE36">
            <v>3.5668768802539068</v>
          </cell>
          <cell r="BF36">
            <v>3.5047468852617243</v>
          </cell>
          <cell r="BG36">
            <v>3.4447139776396374</v>
          </cell>
          <cell r="BH36">
            <v>3.3866762720923647</v>
          </cell>
          <cell r="BI36">
            <v>3.3305381632913211</v>
          </cell>
          <cell r="BJ36">
            <v>3.2762098680878684</v>
          </cell>
          <cell r="BK36">
            <v>3.2236070055133532</v>
          </cell>
          <cell r="BL36">
            <v>3.172650211133226</v>
          </cell>
          <cell r="BM36">
            <v>3.1232647826592155</v>
          </cell>
          <cell r="BN36">
            <v>3.0753803540249693</v>
          </cell>
          <cell r="BO36">
            <v>3.0289305954008174</v>
          </cell>
          <cell r="BP36">
            <v>2.9838529368656097</v>
          </cell>
          <cell r="BQ36">
            <v>2.9400883136710827</v>
          </cell>
          <cell r="BR36">
            <v>2.8975809312295921</v>
          </cell>
          <cell r="BS36">
            <v>2.8562780481316126</v>
          </cell>
          <cell r="BT36">
            <v>2.8161297756574055</v>
          </cell>
          <cell r="BU36">
            <v>2.777088892389397</v>
          </cell>
          <cell r="BV36">
            <v>2.7391106726599399</v>
          </cell>
          <cell r="BW36">
            <v>2.7021527276845649</v>
          </cell>
          <cell r="BX36">
            <v>2.6661748583350153</v>
          </cell>
          <cell r="BY36">
            <v>2.6311389186003917</v>
          </cell>
          <cell r="BZ36">
            <v>2.5970086888696775</v>
          </cell>
          <cell r="CA36">
            <v>2.5637497582457391</v>
          </cell>
          <cell r="CB36">
            <v>2.5313294151703594</v>
          </cell>
          <cell r="CC36">
            <v>2.4997165457027815</v>
          </cell>
          <cell r="CD36">
            <v>2.468881538851218</v>
          </cell>
          <cell r="CE36">
            <v>2.4387961984084585</v>
          </cell>
          <cell r="CF36">
            <v>2.4094336607895648</v>
          </cell>
          <cell r="CG36">
            <v>2.3807683184122062</v>
          </cell>
          <cell r="CH36">
            <v>2.3527757481988352</v>
          </cell>
          <cell r="CI36">
            <v>2.3254326448150477</v>
          </cell>
          <cell r="CJ36">
            <v>2.2987167582904355</v>
          </cell>
          <cell r="CK36">
            <v>2.2726068356973412</v>
          </cell>
          <cell r="CL36">
            <v>2.2470825665894281</v>
          </cell>
          <cell r="CM36">
            <v>2.2221245319261387</v>
          </cell>
          <cell r="CN36">
            <v>2.1977141562311537</v>
          </cell>
          <cell r="CO36">
            <v>2.1738336627530686</v>
          </cell>
          <cell r="CP36">
            <v>2.1504660314148913</v>
          </cell>
          <cell r="CQ36">
            <v>2.1275949593557248</v>
          </cell>
          <cell r="CR36">
            <v>2.1052048238833749</v>
          </cell>
          <cell r="CS36">
            <v>2.0832806476706551</v>
          </cell>
          <cell r="CT36">
            <v>2.0618080660410261</v>
          </cell>
          <cell r="CU36">
            <v>2.040773296200995</v>
          </cell>
          <cell r="CV36">
            <v>2.0201631082874987</v>
          </cell>
          <cell r="CW36">
            <v>1.9999647981084068</v>
          </cell>
          <cell r="CX36">
            <v>1.9801661614633796</v>
          </cell>
          <cell r="CY36">
            <v>1.96075546994067</v>
          </cell>
          <cell r="CZ36">
            <v>1.9417214480931357</v>
          </cell>
          <cell r="DA36">
            <v>1.9230532519037928</v>
          </cell>
          <cell r="DB36">
            <v>1.9047404484577377</v>
          </cell>
          <cell r="DC36">
            <v>1.8867729967432454</v>
          </cell>
          <cell r="DD36">
            <v>1.8691412295103655</v>
          </cell>
          <cell r="DE36">
            <v>1.8518358361204166</v>
          </cell>
          <cell r="DF36">
            <v>1.8348478463244609</v>
          </cell>
          <cell r="DG36">
            <v>1.8181686149131726</v>
          </cell>
          <cell r="DH36">
            <v>1.8017898071844975</v>
          </cell>
          <cell r="DI36">
            <v>1.7857033851791921</v>
          </cell>
          <cell r="DJ36">
            <v>1.7699015946377457</v>
          </cell>
          <cell r="DK36">
            <v>1.7543769526353303</v>
          </cell>
          <cell r="DL36">
            <v>1.7391222358543577</v>
          </cell>
          <cell r="DM36">
            <v>1.7241304694569055</v>
          </cell>
          <cell r="DN36">
            <v>1.7093949165217979</v>
          </cell>
          <cell r="DO36">
            <v>1.6949090680134282</v>
          </cell>
          <cell r="DP36">
            <v>1.6806666332515798</v>
          </cell>
          <cell r="DQ36">
            <v>1.6666615308534818</v>
          </cell>
          <cell r="DR36">
            <v>1.6528878801212037</v>
          </cell>
          <cell r="DS36">
            <v>1.6393399928492081</v>
          </cell>
          <cell r="DT36">
            <v>1.6260123655284822</v>
          </cell>
          <cell r="DU36">
            <v>1.6128996719251549</v>
          </cell>
          <cell r="DV36">
            <v>1.5999967560128956</v>
          </cell>
          <cell r="DW36">
            <v>1.5872986252396759</v>
          </cell>
          <cell r="DX36">
            <v>1.5748004441106753</v>
          </cell>
          <cell r="DY36">
            <v>1.5624975280702251</v>
          </cell>
          <cell r="DZ36">
            <v>1.5503853376667418</v>
          </cell>
          <cell r="EA36">
            <v>1.5384594729855547</v>
          </cell>
          <cell r="EB36">
            <v>1.5267156683354486</v>
          </cell>
          <cell r="EC36">
            <v>1.5151497871755901</v>
          </cell>
          <cell r="ED36">
            <v>1.503757817270291</v>
          </cell>
          <cell r="EE36">
            <v>1.4925358660598043</v>
          </cell>
          <cell r="EF36">
            <v>1.4814801562360367</v>
          </cell>
          <cell r="EG36">
            <v>1.4705870215127101</v>
          </cell>
          <cell r="EH36">
            <v>1.4598529025801028</v>
          </cell>
          <cell r="EI36">
            <v>1.4492743432350714</v>
          </cell>
          <cell r="EJ36">
            <v>1.4388479866775843</v>
          </cell>
          <cell r="EK36">
            <v>1.4285705719654864</v>
          </cell>
          <cell r="EL36">
            <v>1.4184389306196914</v>
          </cell>
          <cell r="EM36">
            <v>1.4084499833724178</v>
          </cell>
          <cell r="EN36">
            <v>1.398600737051511</v>
          </cell>
          <cell r="EO36">
            <v>1.3888882815942643</v>
          </cell>
          <cell r="EP36">
            <v>1.3793097871845164</v>
          </cell>
          <cell r="EQ36">
            <v>1.3698625015071437</v>
          </cell>
          <cell r="ER36">
            <v>1.3605437471143789</v>
          </cell>
          <cell r="ES36">
            <v>1.3513509188986874</v>
          </cell>
          <cell r="ET36">
            <v>1.3422814816672179</v>
          </cell>
          <cell r="EU36">
            <v>1.3333329678131001</v>
          </cell>
          <cell r="EV36">
            <v>1.3245029750791188</v>
          </cell>
          <cell r="EW36">
            <v>1.315789164409523</v>
          </cell>
          <cell r="EX36">
            <v>1.3071892578859494</v>
          </cell>
          <cell r="EY36">
            <v>1.2987010367436504</v>
          </cell>
          <cell r="EZ36">
            <v>1.2903223394644077</v>
          </cell>
          <cell r="FA36">
            <v>1.2820510599427024</v>
          </cell>
          <cell r="FB36">
            <v>1.2738851457218812</v>
          </cell>
          <cell r="FC36">
            <v>1.2658225962972276</v>
          </cell>
          <cell r="FD36">
            <v>1.2578614614829959</v>
          </cell>
          <cell r="FE36">
            <v>1.2499998398406214</v>
          </cell>
          <cell r="FF36">
            <v>1.2422358771654456</v>
          </cell>
          <cell r="FG36">
            <v>1.2345677650294395</v>
          </cell>
          <cell r="FH36">
            <v>1.2269937393775199</v>
          </cell>
          <cell r="FI36">
            <v>1.2195120791751766</v>
          </cell>
          <cell r="FJ36">
            <v>1.2121211051052416</v>
          </cell>
          <cell r="FK36">
            <v>1.2048191783117232</v>
          </cell>
          <cell r="FL36">
            <v>1.1976046991887421</v>
          </cell>
          <cell r="FM36">
            <v>1.190476106212691</v>
          </cell>
          <cell r="FN36">
            <v>1.1834318748158283</v>
          </cell>
          <cell r="FO36">
            <v>1.1764705162996052</v>
          </cell>
          <cell r="FP36">
            <v>1.1695905767860977</v>
          </cell>
          <cell r="FQ36">
            <v>1.1627906362059979</v>
          </cell>
          <cell r="FR36">
            <v>1.1560693073216866</v>
          </cell>
          <cell r="FS36">
            <v>1.1494252347839744</v>
          </cell>
          <cell r="FT36">
            <v>1.1428570942211707</v>
          </cell>
          <cell r="FU36">
            <v>1.1363635913591925</v>
          </cell>
          <cell r="FV36">
            <v>1.1299434611714876</v>
          </cell>
          <cell r="FW36">
            <v>1.1235954670575996</v>
          </cell>
          <cell r="FX36">
            <v>1.1173184000492604</v>
          </cell>
          <cell r="FY36">
            <v>1.1111110780429332</v>
          </cell>
          <cell r="FZ36">
            <v>1.1049723450577889</v>
          </cell>
          <cell r="GA36">
            <v>1.0989010705181386</v>
          </cell>
          <cell r="GB36">
            <v>1.092896148559382</v>
          </cell>
          <cell r="GC36">
            <v>1.0869564973565875</v>
          </cell>
          <cell r="GD36">
            <v>1.0810810584748347</v>
          </cell>
          <cell r="GE36">
            <v>1.0752687962405154</v>
          </cell>
          <cell r="GF36">
            <v>1.0695186971327966</v>
          </cell>
          <cell r="GG36">
            <v>1.0638297691945036</v>
          </cell>
          <cell r="GH36">
            <v>1.0582010414616987</v>
          </cell>
          <cell r="GI36">
            <v>1.0526315634112726</v>
          </cell>
          <cell r="GJ36">
            <v>1.0471204044258831</v>
          </cell>
          <cell r="GK36">
            <v>1.0416666532756103</v>
          </cell>
          <cell r="GL36">
            <v>1.0362694176157279</v>
          </cell>
          <cell r="GM36">
            <v>1.030927823499999</v>
          </cell>
          <cell r="GN36">
            <v>1.025641014908951</v>
          </cell>
          <cell r="GO36">
            <v>1.0204081532925824</v>
          </cell>
          <cell r="GP36">
            <v>1.0152284171270014</v>
          </cell>
          <cell r="GQ36">
            <v>1.0101010014844933</v>
          </cell>
          <cell r="GR36">
            <v>1.0050251176165526</v>
          </cell>
        </row>
        <row r="37">
          <cell r="B37">
            <v>28</v>
          </cell>
          <cell r="C37">
            <v>24.316443156535467</v>
          </cell>
          <cell r="D37">
            <v>22.726716709972344</v>
          </cell>
          <cell r="E37">
            <v>21.281272355264978</v>
          </cell>
          <cell r="F37">
            <v>19.9648886552697</v>
          </cell>
          <cell r="G37">
            <v>18.764108227652482</v>
          </cell>
          <cell r="H37">
            <v>17.667018845787105</v>
          </cell>
          <cell r="I37">
            <v>16.663063217998715</v>
          </cell>
          <cell r="J37">
            <v>15.742873512577004</v>
          </cell>
          <cell r="K37">
            <v>14.898127257138327</v>
          </cell>
          <cell r="L37">
            <v>14.121421719088133</v>
          </cell>
          <cell r="M37">
            <v>13.406164281813522</v>
          </cell>
          <cell r="N37">
            <v>12.746476679486115</v>
          </cell>
          <cell r="O37">
            <v>12.137111250995858</v>
          </cell>
          <cell r="P37">
            <v>11.573377628163355</v>
          </cell>
          <cell r="Q37">
            <v>11.051078491423898</v>
          </cell>
          <cell r="R37">
            <v>10.566453213072696</v>
          </cell>
          <cell r="S37">
            <v>10.116128368514131</v>
          </cell>
          <cell r="T37">
            <v>9.6970742336672071</v>
          </cell>
          <cell r="U37">
            <v>9.3065665050558675</v>
          </cell>
          <cell r="V37">
            <v>8.9421525809657254</v>
          </cell>
          <cell r="W37">
            <v>8.601621829767609</v>
          </cell>
          <cell r="X37">
            <v>8.2829793471243889</v>
          </cell>
          <cell r="Y37">
            <v>7.9844227690419389</v>
          </cell>
          <cell r="Z37">
            <v>7.7043217640719082</v>
          </cell>
          <cell r="AA37">
            <v>7.4411998766819449</v>
          </cell>
          <cell r="AB37">
            <v>7.1937184359519089</v>
          </cell>
          <cell r="AC37">
            <v>6.9606622802508209</v>
          </cell>
          <cell r="AD37">
            <v>6.7409270801840178</v>
          </cell>
          <cell r="AE37">
            <v>6.5335080695455838</v>
          </cell>
          <cell r="AF37">
            <v>6.3374900178437814</v>
          </cell>
          <cell r="AG37">
            <v>6.1520382986811066</v>
          </cell>
          <cell r="AH37">
            <v>5.97639092628987</v>
          </cell>
          <cell r="AI37">
            <v>5.8098514482133474</v>
          </cell>
          <cell r="AJ37">
            <v>5.6517825957949812</v>
          </cell>
          <cell r="AK37">
            <v>5.5016006060635458</v>
          </cell>
          <cell r="AL37">
            <v>5.3587701390130036</v>
          </cell>
          <cell r="AM37">
            <v>5.2227997233722201</v>
          </cell>
          <cell r="AN37">
            <v>5.0932376719147578</v>
          </cell>
          <cell r="AO37">
            <v>4.9696684143217702</v>
          </cell>
          <cell r="AP37">
            <v>4.8517092017106238</v>
          </cell>
          <cell r="AQ37">
            <v>4.7390071422899789</v>
          </cell>
          <cell r="AR37">
            <v>4.6312365322951603</v>
          </cell>
          <cell r="AS37">
            <v>4.5280964504795502</v>
          </cell>
          <cell r="AT37">
            <v>4.4293085880610485</v>
          </cell>
          <cell r="AU37">
            <v>4.3346152892103138</v>
          </cell>
          <cell r="AV37">
            <v>4.2437777799743879</v>
          </cell>
          <cell r="AW37">
            <v>4.1565745660028144</v>
          </cell>
          <cell r="AX37">
            <v>4.0727999816251383</v>
          </cell>
          <cell r="AY37">
            <v>3.9922628747544664</v>
          </cell>
          <cell r="AZ37">
            <v>3.91478541379331</v>
          </cell>
          <cell r="BA37">
            <v>3.8402020042223257</v>
          </cell>
          <cell r="BB37">
            <v>3.768358303883951</v>
          </cell>
          <cell r="BC37">
            <v>3.69911032715207</v>
          </cell>
          <cell r="BD37">
            <v>3.6323236292240053</v>
          </cell>
          <cell r="BE37">
            <v>3.5678725626983647</v>
          </cell>
          <cell r="BF37">
            <v>3.5056395994254661</v>
          </cell>
          <cell r="BG37">
            <v>3.4455147113485562</v>
          </cell>
          <cell r="BH37">
            <v>3.3873948047045288</v>
          </cell>
          <cell r="BI37">
            <v>3.3311832025317858</v>
          </cell>
          <cell r="BJ37">
            <v>3.2767891709485584</v>
          </cell>
          <cell r="BK37">
            <v>3.2241274851246966</v>
          </cell>
          <cell r="BL37">
            <v>3.1731180312800205</v>
          </cell>
          <cell r="BM37">
            <v>3.1236854414084969</v>
          </cell>
          <cell r="BN37">
            <v>3.0757587577546937</v>
          </cell>
          <cell r="BO37">
            <v>3.0292711243615171</v>
          </cell>
          <cell r="BP37">
            <v>2.9841595032701194</v>
          </cell>
          <cell r="BQ37">
            <v>2.9403644131873752</v>
          </cell>
          <cell r="BR37">
            <v>2.8978296886465369</v>
          </cell>
          <cell r="BS37">
            <v>2.856502257875269</v>
          </cell>
          <cell r="BT37">
            <v>2.8163319377545428</v>
          </cell>
          <cell r="BU37">
            <v>2.7772712444039684</v>
          </cell>
          <cell r="BV37">
            <v>2.7392752180658899</v>
          </cell>
          <cell r="BW37">
            <v>2.7023012610836243</v>
          </cell>
          <cell r="BX37">
            <v>2.666308987880011</v>
          </cell>
          <cell r="BY37">
            <v>2.6312600859423125</v>
          </cell>
          <cell r="BZ37">
            <v>2.5971181869095146</v>
          </cell>
          <cell r="CA37">
            <v>2.5638487469393807</v>
          </cell>
          <cell r="CB37">
            <v>2.5314189356059926</v>
          </cell>
          <cell r="CC37">
            <v>2.4997975326448438</v>
          </cell>
          <cell r="CD37">
            <v>2.4689548319225754</v>
          </cell>
          <cell r="CE37">
            <v>2.4388625520627367</v>
          </cell>
          <cell r="CF37">
            <v>2.4094937532081731</v>
          </cell>
          <cell r="CG37">
            <v>2.3808227594452158</v>
          </cell>
          <cell r="CH37">
            <v>2.3528250864553231</v>
          </cell>
          <cell r="CI37">
            <v>2.3254773739965366</v>
          </cell>
          <cell r="CJ37">
            <v>2.2987573228504776</v>
          </cell>
          <cell r="CK37">
            <v>2.2726436359009314</v>
          </cell>
          <cell r="CL37">
            <v>2.2471159630376665</v>
          </cell>
          <cell r="CM37">
            <v>2.2221548496042338</v>
          </cell>
          <cell r="CN37">
            <v>2.1977416881313774</v>
          </cell>
          <cell r="CO37">
            <v>2.1738586731185401</v>
          </cell>
          <cell r="CP37">
            <v>2.1504887586449772</v>
          </cell>
          <cell r="CQ37">
            <v>2.1276156186093367</v>
          </cell>
          <cell r="CR37">
            <v>2.1052236094124579</v>
          </cell>
          <cell r="CS37">
            <v>2.0832977349126049</v>
          </cell>
          <cell r="CT37">
            <v>2.0618236134956405</v>
          </cell>
          <cell r="CU37">
            <v>2.040787447114762</v>
          </cell>
          <cell r="CV37">
            <v>2.0201759921655511</v>
          </cell>
          <cell r="CW37">
            <v>1.9999765320722711</v>
          </cell>
          <cell r="CX37">
            <v>1.9801768514706843</v>
          </cell>
          <cell r="CY37">
            <v>1.9607652118812384</v>
          </cell>
          <cell r="CZ37">
            <v>1.941730328774347</v>
          </cell>
          <cell r="DA37">
            <v>1.9230613499367057</v>
          </cell>
          <cell r="DB37">
            <v>1.9047478350542544</v>
          </cell>
          <cell r="DC37">
            <v>1.8867797364334937</v>
          </cell>
          <cell r="DD37">
            <v>1.8691473807885115</v>
          </cell>
          <cell r="DE37">
            <v>1.8518414520262445</v>
          </cell>
          <cell r="DF37">
            <v>1.8348529749672884</v>
          </cell>
          <cell r="DG37">
            <v>1.8181732999439824</v>
          </cell>
          <cell r="DH37">
            <v>1.8017940882215417</v>
          </cell>
          <cell r="DI37">
            <v>1.7857072981917899</v>
          </cell>
          <cell r="DJ37">
            <v>1.7699051722924894</v>
          </cell>
          <cell r="DK37">
            <v>1.7543802246084907</v>
          </cell>
          <cell r="DL37">
            <v>1.7391252291138779</v>
          </cell>
          <cell r="DM37">
            <v>1.7241332085170289</v>
          </cell>
          <cell r="DN37">
            <v>1.7093974236730585</v>
          </cell>
          <cell r="DO37">
            <v>1.694911363530458</v>
          </cell>
          <cell r="DP37">
            <v>1.680668735580928</v>
          </cell>
          <cell r="DQ37">
            <v>1.666663456783426</v>
          </cell>
          <cell r="DR37">
            <v>1.6528896449353292</v>
          </cell>
          <cell r="DS37">
            <v>1.6393416104653467</v>
          </cell>
          <cell r="DT37">
            <v>1.6260138486244471</v>
          </cell>
          <cell r="DU37">
            <v>1.6129010320525647</v>
          </cell>
          <cell r="DV37">
            <v>1.5999980037002433</v>
          </cell>
          <cell r="DW37">
            <v>1.587299770085691</v>
          </cell>
          <cell r="DX37">
            <v>1.5748014948689144</v>
          </cell>
          <cell r="DY37">
            <v>1.5624984927257468</v>
          </cell>
          <cell r="DZ37">
            <v>1.5503862235056181</v>
          </cell>
          <cell r="EA37">
            <v>1.538460286657912</v>
          </cell>
          <cell r="EB37">
            <v>1.5267164159126576</v>
          </cell>
          <cell r="EC37">
            <v>1.5151504742021626</v>
          </cell>
          <cell r="ED37">
            <v>1.5037584488109854</v>
          </cell>
          <cell r="EE37">
            <v>1.4925364467423976</v>
          </cell>
          <cell r="EF37">
            <v>1.4814806902901712</v>
          </cell>
          <cell r="EG37">
            <v>1.4705875128051846</v>
          </cell>
          <cell r="EH37">
            <v>1.4598533546469452</v>
          </cell>
          <cell r="EI37">
            <v>1.4492747593106934</v>
          </cell>
          <cell r="EJ37">
            <v>1.4388483697212886</v>
          </cell>
          <cell r="EK37">
            <v>1.4285709246855802</v>
          </cell>
          <cell r="EL37">
            <v>1.4184392554954202</v>
          </cell>
          <cell r="EM37">
            <v>1.4084502826739285</v>
          </cell>
          <cell r="EN37">
            <v>1.398601012858024</v>
          </cell>
          <cell r="EO37">
            <v>1.3888885358106187</v>
          </cell>
          <cell r="EP37">
            <v>1.3793100215562415</v>
          </cell>
          <cell r="EQ37">
            <v>1.3698627176341871</v>
          </cell>
          <cell r="ER37">
            <v>1.3605439464636189</v>
          </cell>
          <cell r="ES37">
            <v>1.3513511028153378</v>
          </cell>
          <cell r="ET37">
            <v>1.3422816513852254</v>
          </cell>
          <cell r="EU37">
            <v>1.3333331244646285</v>
          </cell>
          <cell r="EV37">
            <v>1.3245031197032016</v>
          </cell>
          <cell r="EW37">
            <v>1.3157892979599561</v>
          </cell>
          <cell r="EX37">
            <v>1.3071893812384983</v>
          </cell>
          <cell r="EY37">
            <v>1.2987011507026274</v>
          </cell>
          <cell r="EZ37">
            <v>1.2903224447686803</v>
          </cell>
          <cell r="FA37">
            <v>1.282051157271181</v>
          </cell>
          <cell r="FB37">
            <v>1.2738852356985328</v>
          </cell>
          <cell r="FC37">
            <v>1.2658226794956577</v>
          </cell>
          <cell r="FD37">
            <v>1.2578615384306382</v>
          </cell>
          <cell r="FE37">
            <v>1.2499999110225672</v>
          </cell>
          <cell r="FF37">
            <v>1.2422359430279477</v>
          </cell>
          <cell r="FG37">
            <v>1.2345678259831157</v>
          </cell>
          <cell r="FH37">
            <v>1.2269937958002863</v>
          </cell>
          <cell r="FI37">
            <v>1.2195121314149322</v>
          </cell>
          <cell r="FJ37">
            <v>1.2121211534823242</v>
          </cell>
          <cell r="FK37">
            <v>1.2048192231211603</v>
          </cell>
          <cell r="FL37">
            <v>1.1976047407023118</v>
          </cell>
          <cell r="FM37">
            <v>1.1904761446808103</v>
          </cell>
          <cell r="FN37">
            <v>1.1834319104692836</v>
          </cell>
          <cell r="FO37">
            <v>1.176470549351138</v>
          </cell>
          <cell r="FP37">
            <v>1.1695906074318587</v>
          </cell>
          <cell r="FQ37">
            <v>1.1627906646268806</v>
          </cell>
          <cell r="FR37">
            <v>1.1560693336845504</v>
          </cell>
          <cell r="FS37">
            <v>1.149425259242767</v>
          </cell>
          <cell r="FT37">
            <v>1.1428571169179578</v>
          </cell>
          <cell r="FU37">
            <v>1.1363636124251024</v>
          </cell>
          <cell r="FV37">
            <v>1.1299434807275797</v>
          </cell>
          <cell r="FW37">
            <v>1.1235954852156613</v>
          </cell>
          <cell r="FX37">
            <v>1.1173184169125385</v>
          </cell>
          <cell r="FY37">
            <v>1.1111110937068069</v>
          </cell>
          <cell r="FZ37">
            <v>1.104972359610388</v>
          </cell>
          <cell r="GA37">
            <v>1.0989010840409101</v>
          </cell>
          <cell r="GB37">
            <v>1.0928961611276147</v>
          </cell>
          <cell r="GC37">
            <v>1.0869565090398894</v>
          </cell>
          <cell r="GD37">
            <v>1.0810810693375763</v>
          </cell>
          <cell r="GE37">
            <v>1.075268806342236</v>
          </cell>
          <cell r="GF37">
            <v>1.0695187065285772</v>
          </cell>
          <cell r="GG37">
            <v>1.063829777935311</v>
          </cell>
          <cell r="GH37">
            <v>1.0582010495947036</v>
          </cell>
          <cell r="GI37">
            <v>1.0526315709801399</v>
          </cell>
          <cell r="GJ37">
            <v>1.04712041147104</v>
          </cell>
          <cell r="GK37">
            <v>1.0416666598344952</v>
          </cell>
          <cell r="GL37">
            <v>1.0362694237230168</v>
          </cell>
          <cell r="GM37">
            <v>1.030927829187817</v>
          </cell>
          <cell r="GN37">
            <v>1.0256410202070638</v>
          </cell>
          <cell r="GO37">
            <v>1.0204081582285769</v>
          </cell>
          <cell r="GP37">
            <v>1.0152284217264489</v>
          </cell>
          <cell r="GQ37">
            <v>1.0101010057711022</v>
          </cell>
          <cell r="GR37">
            <v>1.0050251216123069</v>
          </cell>
        </row>
        <row r="38">
          <cell r="B38">
            <v>29</v>
          </cell>
          <cell r="C38">
            <v>25.065785303500469</v>
          </cell>
          <cell r="D38">
            <v>23.376075576327434</v>
          </cell>
          <cell r="E38">
            <v>21.844384662024485</v>
          </cell>
          <cell r="F38">
            <v>20.4535499075802</v>
          </cell>
          <cell r="G38">
            <v>19.188454589953864</v>
          </cell>
          <cell r="H38">
            <v>18.035767000760483</v>
          </cell>
          <cell r="I38">
            <v>16.983714632691072</v>
          </cell>
          <cell r="J38">
            <v>16.021888528781822</v>
          </cell>
          <cell r="K38">
            <v>15.141073578226981</v>
          </cell>
          <cell r="L38">
            <v>14.333101155533775</v>
          </cell>
          <cell r="M38">
            <v>13.590721020578794</v>
          </cell>
          <cell r="N38">
            <v>12.907489839893065</v>
          </cell>
          <cell r="O38">
            <v>12.277674066351269</v>
          </cell>
          <cell r="P38">
            <v>11.696165235500795</v>
          </cell>
          <cell r="Q38">
            <v>11.158406010577682</v>
          </cell>
          <cell r="R38">
            <v>10.660325542002484</v>
          </cell>
          <cell r="S38">
            <v>10.1982829068937</v>
          </cell>
          <cell r="T38">
            <v>9.7690175649928843</v>
          </cell>
          <cell r="U38">
            <v>9.3696059136871526</v>
          </cell>
          <cell r="V38">
            <v>8.9974231501952282</v>
          </cell>
          <cell r="W38">
            <v>8.6501097565473959</v>
          </cell>
          <cell r="X38">
            <v>8.3255420153581969</v>
          </cell>
          <cell r="Y38">
            <v>8.0218060437874463</v>
          </cell>
          <cell r="Z38">
            <v>7.7371749013972515</v>
          </cell>
          <cell r="AA38">
            <v>7.4700883864441989</v>
          </cell>
          <cell r="AB38">
            <v>7.2191351858607122</v>
          </cell>
          <cell r="AC38">
            <v>6.9830370879393158</v>
          </cell>
          <cell r="AD38">
            <v>6.7606350045275274</v>
          </cell>
          <cell r="AE38">
            <v>6.5508765822135508</v>
          </cell>
          <cell r="AF38">
            <v>6.3528052102543562</v>
          </cell>
          <cell r="AG38">
            <v>6.1655502574837122</v>
          </cell>
          <cell r="AH38">
            <v>5.9883183916651248</v>
          </cell>
          <cell r="AI38">
            <v>5.8203858531738017</v>
          </cell>
          <cell r="AJ38">
            <v>5.6610915708893463</v>
          </cell>
          <cell r="AK38">
            <v>5.5098310220877513</v>
          </cell>
          <cell r="AL38">
            <v>5.3660507502219446</v>
          </cell>
          <cell r="AM38">
            <v>5.2292434650186719</v>
          </cell>
          <cell r="AN38">
            <v>5.0989436585060739</v>
          </cell>
          <cell r="AO38">
            <v>4.9747236786014755</v>
          </cell>
          <cell r="AP38">
            <v>4.856190208888485</v>
          </cell>
          <cell r="AQ38">
            <v>4.7429811093305618</v>
          </cell>
          <cell r="AR38">
            <v>4.634762578020708</v>
          </cell>
          <cell r="AS38">
            <v>4.5312265987537304</v>
          </cell>
          <cell r="AT38">
            <v>4.432088643315141</v>
          </cell>
          <cell r="AU38">
            <v>4.3370856009839951</v>
          </cell>
          <cell r="AV38">
            <v>4.2459739109104353</v>
          </cell>
          <cell r="AW38">
            <v>4.158527875808721</v>
          </cell>
          <cell r="AX38">
            <v>4.0745381378515164</v>
          </cell>
          <cell r="AY38">
            <v>3.9938102998035729</v>
          </cell>
          <cell r="AZ38">
            <v>3.9161636763293308</v>
          </cell>
          <cell r="BA38">
            <v>3.841430162081211</v>
          </cell>
          <cell r="BB38">
            <v>3.7694532046513447</v>
          </cell>
          <cell r="BC38">
            <v>3.7000868717732831</v>
          </cell>
          <cell r="BD38">
            <v>3.6331950033129456</v>
          </cell>
          <cell r="BE38">
            <v>3.5686504396080978</v>
          </cell>
          <cell r="BF38">
            <v>3.5063343186190403</v>
          </cell>
          <cell r="BG38">
            <v>3.4461354351539195</v>
          </cell>
          <cell r="BH38">
            <v>3.3879496561424935</v>
          </cell>
          <cell r="BI38">
            <v>3.3316793865629122</v>
          </cell>
          <cell r="BJ38">
            <v>3.277233081186635</v>
          </cell>
          <cell r="BK38">
            <v>3.2245247978051124</v>
          </cell>
          <cell r="BL38">
            <v>3.173473788045643</v>
          </cell>
          <cell r="BM38">
            <v>3.1240041222791644</v>
          </cell>
          <cell r="BN38">
            <v>3.0760443454752404</v>
          </cell>
          <cell r="BO38">
            <v>3.0295271611740731</v>
          </cell>
          <cell r="BP38">
            <v>2.9843891410263064</v>
          </cell>
          <cell r="BQ38">
            <v>2.9405704576025191</v>
          </cell>
          <cell r="BR38">
            <v>2.8980146383989123</v>
          </cell>
          <cell r="BS38">
            <v>2.8566683391668661</v>
          </cell>
          <cell r="BT38">
            <v>2.8164811348742012</v>
          </cell>
          <cell r="BU38">
            <v>2.777405326767624</v>
          </cell>
          <cell r="BV38">
            <v>2.7393957641508355</v>
          </cell>
          <cell r="BW38">
            <v>2.7024096796230834</v>
          </cell>
          <cell r="BX38">
            <v>2.6664065366400083</v>
          </cell>
          <cell r="BY38">
            <v>2.6313478883639947</v>
          </cell>
          <cell r="BZ38">
            <v>2.5971972468660751</v>
          </cell>
          <cell r="CA38">
            <v>2.5639199618268926</v>
          </cell>
          <cell r="CB38">
            <v>2.531483107961285</v>
          </cell>
          <cell r="CC38">
            <v>2.4998553804606027</v>
          </cell>
          <cell r="CD38">
            <v>2.4690069978096618</v>
          </cell>
          <cell r="CE38">
            <v>2.4389096113920115</v>
          </cell>
          <cell r="CF38">
            <v>2.4095362213485325</v>
          </cell>
          <cell r="CG38">
            <v>2.3808610982008562</v>
          </cell>
          <cell r="CH38">
            <v>2.3528597097932091</v>
          </cell>
          <cell r="CI38">
            <v>2.3255086531444316</v>
          </cell>
          <cell r="CJ38">
            <v>2.2987855908365695</v>
          </cell>
          <cell r="CK38">
            <v>2.2726691915978692</v>
          </cell>
          <cell r="CL38">
            <v>2.2471390747665509</v>
          </cell>
          <cell r="CM38">
            <v>2.2221757583477473</v>
          </cell>
          <cell r="CN38">
            <v>2.1977606103995719</v>
          </cell>
          <cell r="CO38">
            <v>2.1738758035058496</v>
          </cell>
          <cell r="CP38">
            <v>2.1505042721126122</v>
          </cell>
          <cell r="CQ38">
            <v>2.1276296725233586</v>
          </cell>
          <cell r="CR38">
            <v>2.1052363453643781</v>
          </cell>
          <cell r="CS38">
            <v>2.0833092803463549</v>
          </cell>
          <cell r="CT38">
            <v>2.0618340831620472</v>
          </cell>
          <cell r="CU38">
            <v>2.0407969443723233</v>
          </cell>
          <cell r="CV38">
            <v>2.0201846101441814</v>
          </cell>
          <cell r="CW38">
            <v>1.9999843547148475</v>
          </cell>
          <cell r="CX38">
            <v>1.9801839544655711</v>
          </cell>
          <cell r="CY38">
            <v>1.960771663497509</v>
          </cell>
          <cell r="CZ38">
            <v>1.9417361906101298</v>
          </cell>
          <cell r="DA38">
            <v>1.9230666775899381</v>
          </cell>
          <cell r="DB38">
            <v>1.9047526787241011</v>
          </cell>
          <cell r="DC38">
            <v>1.8867841414597997</v>
          </cell>
          <cell r="DD38">
            <v>1.8691513881358381</v>
          </cell>
          <cell r="DE38">
            <v>1.8518450987183404</v>
          </cell>
          <cell r="DF38">
            <v>1.8348562944772093</v>
          </cell>
          <cell r="DG38">
            <v>1.8181763225445049</v>
          </cell>
          <cell r="DH38">
            <v>1.8017968413000267</v>
          </cell>
          <cell r="DI38">
            <v>1.7857098065331984</v>
          </cell>
          <cell r="DJ38">
            <v>1.769907458333859</v>
          </cell>
          <cell r="DK38">
            <v>1.7543823086678287</v>
          </cell>
          <cell r="DL38">
            <v>1.739127129596113</v>
          </cell>
          <cell r="DM38">
            <v>1.7241349420993854</v>
          </cell>
          <cell r="DN38">
            <v>1.7093990054719612</v>
          </cell>
          <cell r="DO38">
            <v>1.6949128072518604</v>
          </cell>
          <cell r="DP38">
            <v>1.6806700536557542</v>
          </cell>
          <cell r="DQ38">
            <v>1.6666646604896413</v>
          </cell>
          <cell r="DR38">
            <v>1.6528907445079932</v>
          </cell>
          <cell r="DS38">
            <v>1.6393426151958674</v>
          </cell>
          <cell r="DT38">
            <v>1.6260147669501224</v>
          </cell>
          <cell r="DU38">
            <v>1.6129018716373855</v>
          </cell>
          <cell r="DV38">
            <v>1.5999987715078419</v>
          </cell>
          <cell r="DW38">
            <v>1.5873004724452091</v>
          </cell>
          <cell r="DX38">
            <v>1.5748021375345043</v>
          </cell>
          <cell r="DY38">
            <v>1.5624990809303336</v>
          </cell>
          <cell r="DZ38">
            <v>1.5503867620094942</v>
          </cell>
          <cell r="EA38">
            <v>1.5384607797926737</v>
          </cell>
          <cell r="EB38">
            <v>1.5267168676209413</v>
          </cell>
          <cell r="EC38">
            <v>1.515150888073592</v>
          </cell>
          <cell r="ED38">
            <v>1.5037588281147061</v>
          </cell>
          <cell r="EE38">
            <v>1.4925367944565255</v>
          </cell>
          <cell r="EF38">
            <v>1.4814810091284603</v>
          </cell>
          <cell r="EG38">
            <v>1.4705878052411812</v>
          </cell>
          <cell r="EH38">
            <v>1.4598536229358725</v>
          </cell>
          <cell r="EI38">
            <v>1.4492750055092858</v>
          </cell>
          <cell r="EJ38">
            <v>1.4388485957057751</v>
          </cell>
          <cell r="EK38">
            <v>1.4285711321679884</v>
          </cell>
          <cell r="EL38">
            <v>1.4184394460383696</v>
          </cell>
          <cell r="EM38">
            <v>1.4084504577040518</v>
          </cell>
          <cell r="EN38">
            <v>1.3986011736781481</v>
          </cell>
          <cell r="EO38">
            <v>1.388888683610825</v>
          </cell>
          <cell r="EP38">
            <v>1.3793101574239082</v>
          </cell>
          <cell r="EQ38">
            <v>1.3698628425631141</v>
          </cell>
          <cell r="ER38">
            <v>1.3605440613623165</v>
          </cell>
          <cell r="ES38">
            <v>1.351351208514562</v>
          </cell>
          <cell r="ET38">
            <v>1.3422817486448282</v>
          </cell>
          <cell r="EU38">
            <v>1.3333332139797878</v>
          </cell>
          <cell r="EV38">
            <v>1.3245032021100864</v>
          </cell>
          <cell r="EW38">
            <v>1.3157893738408843</v>
          </cell>
          <cell r="EX38">
            <v>1.307189451126628</v>
          </cell>
          <cell r="EY38">
            <v>1.29870121508623</v>
          </cell>
          <cell r="EZ38">
            <v>1.2903225040950312</v>
          </cell>
          <cell r="FA38">
            <v>1.2820512119501017</v>
          </cell>
          <cell r="FB38">
            <v>1.2738852861056207</v>
          </cell>
          <cell r="FC38">
            <v>1.2658227259752277</v>
          </cell>
          <cell r="FD38">
            <v>1.2578615812984058</v>
          </cell>
          <cell r="FE38">
            <v>1.249999950568093</v>
          </cell>
          <cell r="FF38">
            <v>1.2422359795168685</v>
          </cell>
          <cell r="FG38">
            <v>1.23456785965918</v>
          </cell>
          <cell r="FH38">
            <v>1.2269938268872103</v>
          </cell>
          <cell r="FI38">
            <v>1.2195121601180947</v>
          </cell>
          <cell r="FJ38">
            <v>1.2121211799903147</v>
          </cell>
          <cell r="FK38">
            <v>1.2048192476071913</v>
          </cell>
          <cell r="FL38">
            <v>1.1976047633255105</v>
          </cell>
          <cell r="FM38">
            <v>1.1904761655873968</v>
          </cell>
          <cell r="FN38">
            <v>1.1834319297936498</v>
          </cell>
          <cell r="FO38">
            <v>1.1764705672168314</v>
          </cell>
          <cell r="FP38">
            <v>1.1695906239524843</v>
          </cell>
          <cell r="FQ38">
            <v>1.1627906799069252</v>
          </cell>
          <cell r="FR38">
            <v>1.1560693478201343</v>
          </cell>
          <cell r="FS38">
            <v>1.1494252723223353</v>
          </cell>
          <cell r="FT38">
            <v>1.1428571290229108</v>
          </cell>
          <cell r="FU38">
            <v>1.1363636236303736</v>
          </cell>
          <cell r="FV38">
            <v>1.1299434911021644</v>
          </cell>
          <cell r="FW38">
            <v>1.1235954948231011</v>
          </cell>
          <cell r="FX38">
            <v>1.117318425811366</v>
          </cell>
          <cell r="FY38">
            <v>1.111111101950951</v>
          </cell>
          <cell r="FZ38">
            <v>1.1049723672495475</v>
          </cell>
          <cell r="GA38">
            <v>1.0989010911208954</v>
          </cell>
          <cell r="GB38">
            <v>1.0928961676906603</v>
          </cell>
          <cell r="GC38">
            <v>1.0869565151249423</v>
          </cell>
          <cell r="GD38">
            <v>1.0810810749805591</v>
          </cell>
          <cell r="GE38">
            <v>1.0752688115762881</v>
          </cell>
          <cell r="GF38">
            <v>1.0695187113842775</v>
          </cell>
          <cell r="GG38">
            <v>1.063829782440882</v>
          </cell>
          <cell r="GH38">
            <v>1.0582010537761972</v>
          </cell>
          <cell r="GI38">
            <v>1.0526315748616102</v>
          </cell>
          <cell r="GJ38">
            <v>1.0471204150747007</v>
          </cell>
          <cell r="GK38">
            <v>1.0416666631808649</v>
          </cell>
          <cell r="GL38">
            <v>1.0362694268310517</v>
          </cell>
          <cell r="GM38">
            <v>1.0309278320750339</v>
          </cell>
          <cell r="GN38">
            <v>1.0256410228896526</v>
          </cell>
          <cell r="GO38">
            <v>1.0204081607215034</v>
          </cell>
          <cell r="GP38">
            <v>1.0152284240435512</v>
          </cell>
          <cell r="GQ38">
            <v>1.0101010079251771</v>
          </cell>
          <cell r="GR38">
            <v>1.0050251236151915</v>
          </cell>
        </row>
        <row r="39">
          <cell r="B39">
            <v>30</v>
          </cell>
          <cell r="C39">
            <v>25.807708221287609</v>
          </cell>
          <cell r="D39">
            <v>24.015838006233917</v>
          </cell>
          <cell r="E39">
            <v>22.396455551004401</v>
          </cell>
          <cell r="F39">
            <v>20.930292592761166</v>
          </cell>
          <cell r="G39">
            <v>19.600441349469772</v>
          </cell>
          <cell r="H39">
            <v>18.392045411362787</v>
          </cell>
          <cell r="I39">
            <v>17.292033300664492</v>
          </cell>
          <cell r="J39">
            <v>16.28888854428882</v>
          </cell>
          <cell r="K39">
            <v>15.372451026882837</v>
          </cell>
          <cell r="L39">
            <v>14.53374517112206</v>
          </cell>
          <cell r="M39">
            <v>13.764831151489428</v>
          </cell>
          <cell r="N39">
            <v>13.058675906002879</v>
          </cell>
          <cell r="O39">
            <v>12.40904118350586</v>
          </cell>
          <cell r="P39">
            <v>11.810386265582135</v>
          </cell>
          <cell r="Q39">
            <v>11.257783343127485</v>
          </cell>
          <cell r="R39">
            <v>10.746843817513811</v>
          </cell>
          <cell r="S39">
            <v>10.273654043021743</v>
          </cell>
          <cell r="T39">
            <v>9.8347192374364241</v>
          </cell>
          <cell r="U39">
            <v>9.42691446698832</v>
          </cell>
          <cell r="V39">
            <v>9.04744176488256</v>
          </cell>
          <cell r="W39">
            <v>8.6937925734661228</v>
          </cell>
          <cell r="X39">
            <v>8.3637148119804454</v>
          </cell>
          <cell r="Y39">
            <v>8.0551839676673627</v>
          </cell>
          <cell r="Z39">
            <v>7.7663776901308905</v>
          </cell>
          <cell r="AA39">
            <v>7.4956534393311482</v>
          </cell>
          <cell r="AB39">
            <v>7.2415287981151657</v>
          </cell>
          <cell r="AC39">
            <v>7.0026641122274702</v>
          </cell>
          <cell r="AD39">
            <v>6.7778471655262242</v>
          </cell>
          <cell r="AE39">
            <v>6.5659796367074357</v>
          </cell>
          <cell r="AF39">
            <v>6.3660651171033393</v>
          </cell>
          <cell r="AG39">
            <v>6.177198497830787</v>
          </cell>
          <cell r="AH39">
            <v>5.9985565593692058</v>
          </cell>
          <cell r="AI39">
            <v>5.8293896180972657</v>
          </cell>
          <cell r="AJ39">
            <v>5.6690141028845504</v>
          </cell>
          <cell r="AK39">
            <v>5.5168059509218228</v>
          </cell>
          <cell r="AL39">
            <v>5.3721947259256915</v>
          </cell>
          <cell r="AM39">
            <v>5.2346583739652708</v>
          </cell>
          <cell r="AN39">
            <v>5.1037185426829064</v>
          </cell>
          <cell r="AO39">
            <v>4.9789363988345627</v>
          </cell>
          <cell r="AP39">
            <v>4.8599088870443863</v>
          </cell>
          <cell r="AQ39">
            <v>4.7462653796120344</v>
          </cell>
          <cell r="AR39">
            <v>4.6376646732680724</v>
          </cell>
          <cell r="AS39">
            <v>4.5337922940604347</v>
          </cell>
          <cell r="AT39">
            <v>4.4343580761756254</v>
          </cell>
          <cell r="AU39">
            <v>4.3390939845398337</v>
          </cell>
          <cell r="AV39">
            <v>4.2477521545833481</v>
          </cell>
          <cell r="AW39">
            <v>4.1601031256521948</v>
          </cell>
          <cell r="AX39">
            <v>4.0759342472702942</v>
          </cell>
          <cell r="AY39">
            <v>3.9950482398428586</v>
          </cell>
          <cell r="AZ39">
            <v>3.9172618934895067</v>
          </cell>
          <cell r="BA39">
            <v>3.8424048905406432</v>
          </cell>
          <cell r="BB39">
            <v>3.7703187388548178</v>
          </cell>
          <cell r="BC39">
            <v>3.7008558045458924</v>
          </cell>
          <cell r="BD39">
            <v>3.6338784339709376</v>
          </cell>
          <cell r="BE39">
            <v>3.5692581559438263</v>
          </cell>
          <cell r="BF39">
            <v>3.5068749561237671</v>
          </cell>
          <cell r="BG39">
            <v>3.4466166163983871</v>
          </cell>
          <cell r="BH39">
            <v>3.3883781128513459</v>
          </cell>
          <cell r="BI39">
            <v>3.3320610665868555</v>
          </cell>
          <cell r="BJ39">
            <v>3.277573242288609</v>
          </cell>
          <cell r="BK39">
            <v>3.2248280899275668</v>
          </cell>
          <cell r="BL39">
            <v>3.1737443255099946</v>
          </cell>
          <cell r="BM39">
            <v>3.124245547181185</v>
          </cell>
          <cell r="BN39">
            <v>3.0762598833775399</v>
          </cell>
          <cell r="BO39">
            <v>3.0297196700556936</v>
          </cell>
          <cell r="BP39">
            <v>2.9845611543268213</v>
          </cell>
          <cell r="BQ39">
            <v>2.9407242220914318</v>
          </cell>
          <cell r="BR39">
            <v>2.898152147508485</v>
          </cell>
          <cell r="BS39">
            <v>2.8567913623458265</v>
          </cell>
          <cell r="BT39">
            <v>2.816591243449595</v>
          </cell>
          <cell r="BU39">
            <v>2.7775039167408999</v>
          </cell>
          <cell r="BV39">
            <v>2.7394840763009785</v>
          </cell>
          <cell r="BW39">
            <v>2.7024888172431267</v>
          </cell>
          <cell r="BX39">
            <v>2.6664774811927336</v>
          </cell>
          <cell r="BY39">
            <v>2.6314115133072424</v>
          </cell>
          <cell r="BZ39">
            <v>2.5972543298672024</v>
          </cell>
          <cell r="CA39">
            <v>2.5639711955589153</v>
          </cell>
          <cell r="CB39">
            <v>2.5315291096496666</v>
          </cell>
          <cell r="CC39">
            <v>2.499896700329002</v>
          </cell>
          <cell r="CD39">
            <v>2.4690441265549192</v>
          </cell>
          <cell r="CE39">
            <v>2.4389429868028456</v>
          </cell>
          <cell r="CF39">
            <v>2.4095662341685742</v>
          </cell>
          <cell r="CG39">
            <v>2.3808880973245468</v>
          </cell>
          <cell r="CH39">
            <v>2.3528840068724275</v>
          </cell>
          <cell r="CI39">
            <v>2.3255305266744277</v>
          </cell>
          <cell r="CJ39">
            <v>2.2988052897815816</v>
          </cell>
          <cell r="CK39">
            <v>2.2726869386096311</v>
          </cell>
          <cell r="CL39">
            <v>2.2471550690425959</v>
          </cell>
          <cell r="CM39">
            <v>2.2221901781708602</v>
          </cell>
          <cell r="CN39">
            <v>2.1977736153948948</v>
          </cell>
          <cell r="CO39">
            <v>2.1738875366478423</v>
          </cell>
          <cell r="CP39">
            <v>2.1505148615103153</v>
          </cell>
          <cell r="CQ39">
            <v>2.1276392330090874</v>
          </cell>
          <cell r="CR39">
            <v>2.1052449799080528</v>
          </cell>
          <cell r="CS39">
            <v>2.0833170813151045</v>
          </cell>
          <cell r="CT39">
            <v>2.061841133442456</v>
          </cell>
          <cell r="CU39">
            <v>2.0408033183706871</v>
          </cell>
          <cell r="CV39">
            <v>2.020190374678382</v>
          </cell>
          <cell r="CW39">
            <v>1.9999895698098984</v>
          </cell>
          <cell r="CX39">
            <v>1.9801886740635024</v>
          </cell>
          <cell r="CY39">
            <v>1.9607759360910655</v>
          </cell>
          <cell r="CZ39">
            <v>1.9417400598086667</v>
          </cell>
          <cell r="DA39">
            <v>1.9230701826249592</v>
          </cell>
          <cell r="DB39">
            <v>1.9047558549010497</v>
          </cell>
          <cell r="DC39">
            <v>1.8867870205619606</v>
          </cell>
          <cell r="DD39">
            <v>1.8691539987855625</v>
          </cell>
          <cell r="DE39">
            <v>1.8518474667002212</v>
          </cell>
          <cell r="DF39">
            <v>1.8348584430273198</v>
          </cell>
          <cell r="DG39">
            <v>1.8181782726093578</v>
          </cell>
          <cell r="DH39">
            <v>1.8017986117685059</v>
          </cell>
          <cell r="DI39">
            <v>1.7857114144443582</v>
          </cell>
          <cell r="DJ39">
            <v>1.7699089190631687</v>
          </cell>
          <cell r="DK39">
            <v>1.7543836360941585</v>
          </cell>
          <cell r="DL39">
            <v>1.7391283362515002</v>
          </cell>
          <cell r="DM39">
            <v>1.7241360393034086</v>
          </cell>
          <cell r="DN39">
            <v>1.7094000034523416</v>
          </cell>
          <cell r="DO39">
            <v>1.6949137152527423</v>
          </cell>
          <cell r="DP39">
            <v>1.6806708800349557</v>
          </cell>
          <cell r="DQ39">
            <v>1.6666654128060259</v>
          </cell>
          <cell r="DR39">
            <v>1.6528914295999959</v>
          </cell>
          <cell r="DS39">
            <v>1.6393432392520917</v>
          </cell>
          <cell r="DT39">
            <v>1.6260153355728311</v>
          </cell>
          <cell r="DU39">
            <v>1.6129023898996206</v>
          </cell>
          <cell r="DV39">
            <v>1.5999992440048258</v>
          </cell>
          <cell r="DW39">
            <v>1.5873009033406189</v>
          </cell>
          <cell r="DX39">
            <v>1.5748025306021434</v>
          </cell>
          <cell r="DY39">
            <v>1.5624994395916667</v>
          </cell>
          <cell r="DZ39">
            <v>1.5503870893674738</v>
          </cell>
          <cell r="EA39">
            <v>1.5384610786622266</v>
          </cell>
          <cell r="EB39">
            <v>1.5267171405564597</v>
          </cell>
          <cell r="EC39">
            <v>1.5151511373937301</v>
          </cell>
          <cell r="ED39">
            <v>1.5037590559247485</v>
          </cell>
          <cell r="EE39">
            <v>1.492537002668578</v>
          </cell>
          <cell r="EF39">
            <v>1.4814811994796777</v>
          </cell>
          <cell r="EG39">
            <v>1.470587979310227</v>
          </cell>
          <cell r="EH39">
            <v>1.4598537821577877</v>
          </cell>
          <cell r="EI39">
            <v>1.4492751511889266</v>
          </cell>
          <cell r="EJ39">
            <v>1.4388487290299559</v>
          </cell>
          <cell r="EK39">
            <v>1.4285712542164637</v>
          </cell>
          <cell r="EL39">
            <v>1.4184395577937652</v>
          </cell>
          <cell r="EM39">
            <v>1.408450560060849</v>
          </cell>
          <cell r="EN39">
            <v>1.3986012674508153</v>
          </cell>
          <cell r="EO39">
            <v>1.3888887695411773</v>
          </cell>
          <cell r="EP39">
            <v>1.3793102361877727</v>
          </cell>
          <cell r="EQ39">
            <v>1.3698629147763666</v>
          </cell>
          <cell r="ER39">
            <v>1.3605441275863495</v>
          </cell>
          <cell r="ES39">
            <v>1.3513512692612424</v>
          </cell>
          <cell r="ET39">
            <v>1.3422818043809903</v>
          </cell>
          <cell r="EU39">
            <v>1.3333332651313075</v>
          </cell>
          <cell r="EV39">
            <v>1.3245032490655761</v>
          </cell>
          <cell r="EW39">
            <v>1.3157894169550479</v>
          </cell>
          <cell r="EX39">
            <v>1.3071894907233017</v>
          </cell>
          <cell r="EY39">
            <v>1.2987012514611469</v>
          </cell>
          <cell r="EZ39">
            <v>1.2903225375183274</v>
          </cell>
          <cell r="FA39">
            <v>1.2820512426685966</v>
          </cell>
          <cell r="FB39">
            <v>1.2738853143448854</v>
          </cell>
          <cell r="FC39">
            <v>1.265822751941468</v>
          </cell>
          <cell r="FD39">
            <v>1.2578616051801703</v>
          </cell>
          <cell r="FE39">
            <v>1.2499999725378295</v>
          </cell>
          <cell r="FF39">
            <v>1.2422359997323371</v>
          </cell>
          <cell r="FG39">
            <v>1.2345678782647402</v>
          </cell>
          <cell r="FH39">
            <v>1.2269938440149919</v>
          </cell>
          <cell r="FI39">
            <v>1.219512175889063</v>
          </cell>
          <cell r="FJ39">
            <v>1.212121194515241</v>
          </cell>
          <cell r="FK39">
            <v>1.2048192609875363</v>
          </cell>
          <cell r="FL39">
            <v>1.1976047756542292</v>
          </cell>
          <cell r="FM39">
            <v>1.1904761769496721</v>
          </cell>
          <cell r="FN39">
            <v>1.1834319402675608</v>
          </cell>
          <cell r="FO39">
            <v>1.1764705768739629</v>
          </cell>
          <cell r="FP39">
            <v>1.1695906328584822</v>
          </cell>
          <cell r="FQ39">
            <v>1.1627906881220027</v>
          </cell>
          <cell r="FR39">
            <v>1.1560693553995358</v>
          </cell>
          <cell r="FS39">
            <v>1.1494252793167568</v>
          </cell>
          <cell r="FT39">
            <v>1.1428571354788857</v>
          </cell>
          <cell r="FU39">
            <v>1.1363636295906243</v>
          </cell>
          <cell r="FV39">
            <v>1.1299434966059225</v>
          </cell>
          <cell r="FW39">
            <v>1.1235954999064026</v>
          </cell>
          <cell r="FX39">
            <v>1.1173184305073172</v>
          </cell>
          <cell r="FY39">
            <v>1.1111111062899743</v>
          </cell>
          <cell r="FZ39">
            <v>1.1049723712596049</v>
          </cell>
          <cell r="GA39">
            <v>1.0989010948276938</v>
          </cell>
          <cell r="GB39">
            <v>1.0928961711178382</v>
          </cell>
          <cell r="GC39">
            <v>1.0869565182942409</v>
          </cell>
          <cell r="GD39">
            <v>1.0810810779119788</v>
          </cell>
          <cell r="GE39">
            <v>1.0752688142882323</v>
          </cell>
          <cell r="GF39">
            <v>1.0695187138936835</v>
          </cell>
          <cell r="GG39">
            <v>1.0638297847633413</v>
          </cell>
          <cell r="GH39">
            <v>1.0582010559260655</v>
          </cell>
          <cell r="GI39">
            <v>1.052631576852108</v>
          </cell>
          <cell r="GJ39">
            <v>1.0471204169180055</v>
          </cell>
          <cell r="GK39">
            <v>1.0416666648881963</v>
          </cell>
          <cell r="GL39">
            <v>1.0362694284127489</v>
          </cell>
          <cell r="GM39">
            <v>1.0309278335406262</v>
          </cell>
          <cell r="GN39">
            <v>1.0256410242479252</v>
          </cell>
          <cell r="GO39">
            <v>1.0204081619805574</v>
          </cell>
          <cell r="GP39">
            <v>1.015228425210857</v>
          </cell>
          <cell r="GQ39">
            <v>1.0101010090076266</v>
          </cell>
          <cell r="GR39">
            <v>1.0050251246191437</v>
          </cell>
        </row>
        <row r="40">
          <cell r="B40">
            <v>31</v>
          </cell>
          <cell r="C40">
            <v>26.542285367611466</v>
          </cell>
          <cell r="D40">
            <v>24.646145818949662</v>
          </cell>
          <cell r="E40">
            <v>22.937701520592544</v>
          </cell>
          <cell r="F40">
            <v>21.395407407571874</v>
          </cell>
          <cell r="G40">
            <v>20.000428494630846</v>
          </cell>
          <cell r="H40">
            <v>18.736275759770809</v>
          </cell>
          <cell r="I40">
            <v>17.588493558331241</v>
          </cell>
          <cell r="J40">
            <v>16.544390951472558</v>
          </cell>
          <cell r="K40">
            <v>15.59281050179318</v>
          </cell>
          <cell r="L40">
            <v>14.723929072153611</v>
          </cell>
          <cell r="M40">
            <v>13.92908599197116</v>
          </cell>
          <cell r="N40">
            <v>13.200634653523828</v>
          </cell>
          <cell r="O40">
            <v>12.531814190192392</v>
          </cell>
          <cell r="P40">
            <v>11.916638386588032</v>
          </cell>
          <cell r="Q40">
            <v>11.349799391784707</v>
          </cell>
          <cell r="R40">
            <v>10.826584163607199</v>
          </cell>
          <cell r="S40">
            <v>10.342801874331874</v>
          </cell>
          <cell r="T40">
            <v>9.8947207647821216</v>
          </cell>
          <cell r="U40">
            <v>9.479013151807564</v>
          </cell>
          <cell r="V40">
            <v>9.0927074795317271</v>
          </cell>
          <cell r="W40">
            <v>8.7331464625820914</v>
          </cell>
          <cell r="X40">
            <v>8.3979505040183362</v>
          </cell>
          <cell r="Y40">
            <v>8.084985685417287</v>
          </cell>
          <cell r="Z40">
            <v>7.7923357245607914</v>
          </cell>
          <cell r="AA40">
            <v>7.5182773799390707</v>
          </cell>
          <cell r="AB40">
            <v>7.2612588529649029</v>
          </cell>
          <cell r="AC40">
            <v>7.0198808001995348</v>
          </cell>
          <cell r="AD40">
            <v>6.7928796205469206</v>
          </cell>
          <cell r="AE40">
            <v>6.5791127275716832</v>
          </cell>
          <cell r="AF40">
            <v>6.3775455559336258</v>
          </cell>
          <cell r="AG40">
            <v>6.1872400843368851</v>
          </cell>
          <cell r="AH40">
            <v>6.0073446861538251</v>
          </cell>
          <cell r="AI40">
            <v>5.8370851436728772</v>
          </cell>
          <cell r="AJ40">
            <v>5.6757566833059991</v>
          </cell>
          <cell r="AK40">
            <v>5.5227169075608664</v>
          </cell>
          <cell r="AL40">
            <v>5.3773795155491069</v>
          </cell>
          <cell r="AM40">
            <v>5.2392087176178741</v>
          </cell>
          <cell r="AN40">
            <v>5.1077142616593356</v>
          </cell>
          <cell r="AO40">
            <v>4.9824469990288023</v>
          </cell>
          <cell r="AP40">
            <v>4.8629949270077892</v>
          </cell>
          <cell r="AQ40">
            <v>4.7489796525719292</v>
          </cell>
          <cell r="AR40">
            <v>4.6400532290272203</v>
          </cell>
          <cell r="AS40">
            <v>4.5358953230003562</v>
          </cell>
          <cell r="AT40">
            <v>4.4362106744290823</v>
          </cell>
          <cell r="AU40">
            <v>4.3407268166990516</v>
          </cell>
          <cell r="AV40">
            <v>4.2491920280027111</v>
          </cell>
          <cell r="AW40">
            <v>4.1613734884291889</v>
          </cell>
          <cell r="AX40">
            <v>4.0770556202974255</v>
          </cell>
          <cell r="AY40">
            <v>3.9960385918742869</v>
          </cell>
          <cell r="AZ40">
            <v>3.9181369669239099</v>
          </cell>
          <cell r="BA40">
            <v>3.8431784845560664</v>
          </cell>
          <cell r="BB40">
            <v>3.7710029556164568</v>
          </cell>
          <cell r="BC40">
            <v>3.7014612634219621</v>
          </cell>
          <cell r="BD40">
            <v>3.6344144580164217</v>
          </cell>
          <cell r="BE40">
            <v>3.5697329343311144</v>
          </cell>
          <cell r="BF40">
            <v>3.5072956856994293</v>
          </cell>
          <cell r="BG40">
            <v>3.4469896251150289</v>
          </cell>
          <cell r="BH40">
            <v>3.3887089674527768</v>
          </cell>
          <cell r="BI40">
            <v>3.3323546666052737</v>
          </cell>
          <cell r="BJ40">
            <v>3.277833902136865</v>
          </cell>
          <cell r="BK40">
            <v>3.22505961063173</v>
          </cell>
          <cell r="BL40">
            <v>3.1739500574220494</v>
          </cell>
          <cell r="BM40">
            <v>3.1244284448342308</v>
          </cell>
          <cell r="BN40">
            <v>3.0764225534924829</v>
          </cell>
          <cell r="BO40">
            <v>3.0298644135757096</v>
          </cell>
          <cell r="BP40">
            <v>2.9846900032410644</v>
          </cell>
          <cell r="BQ40">
            <v>2.9408389717100238</v>
          </cell>
          <cell r="BR40">
            <v>2.8982543847646731</v>
          </cell>
          <cell r="BS40">
            <v>2.8568824906265382</v>
          </cell>
          <cell r="BT40">
            <v>2.8166725043908452</v>
          </cell>
          <cell r="BU40">
            <v>2.7775764093683089</v>
          </cell>
          <cell r="BV40">
            <v>2.7395487738468707</v>
          </cell>
          <cell r="BW40">
            <v>2.7025465819292895</v>
          </cell>
          <cell r="BX40">
            <v>2.6665290772310786</v>
          </cell>
          <cell r="BY40">
            <v>2.6314576183385818</v>
          </cell>
          <cell r="BZ40">
            <v>2.5972955450304713</v>
          </cell>
          <cell r="CA40">
            <v>2.5640080543589319</v>
          </cell>
          <cell r="CB40">
            <v>2.53156208577037</v>
          </cell>
          <cell r="CC40">
            <v>2.4999262145207153</v>
          </cell>
          <cell r="CD40">
            <v>2.4690705527081276</v>
          </cell>
          <cell r="CE40">
            <v>2.4389666573069828</v>
          </cell>
          <cell r="CF40">
            <v>2.4095874446421019</v>
          </cell>
          <cell r="CG40">
            <v>2.3809071107919344</v>
          </cell>
          <cell r="CH40">
            <v>2.3529010574543348</v>
          </cell>
          <cell r="CI40">
            <v>2.32554582284925</v>
          </cell>
          <cell r="CJ40">
            <v>2.2988190172693947</v>
          </cell>
          <cell r="CK40">
            <v>2.2726992629233549</v>
          </cell>
          <cell r="CL40">
            <v>2.2471661377457415</v>
          </cell>
          <cell r="CM40">
            <v>2.2222001228764552</v>
          </cell>
          <cell r="CN40">
            <v>2.19778255353601</v>
          </cell>
          <cell r="CO40">
            <v>2.1738955730464671</v>
          </cell>
          <cell r="CP40">
            <v>2.1505220897681334</v>
          </cell>
          <cell r="CQ40">
            <v>2.1276457367408756</v>
          </cell>
          <cell r="CR40">
            <v>2.1052508338359681</v>
          </cell>
          <cell r="CS40">
            <v>2.0833223522399353</v>
          </cell>
          <cell r="CT40">
            <v>2.0618458811060312</v>
          </cell>
          <cell r="CU40">
            <v>2.0408075962219376</v>
          </cell>
          <cell r="CV40">
            <v>2.0201942305541016</v>
          </cell>
          <cell r="CW40">
            <v>1.9999930465399323</v>
          </cell>
          <cell r="CX40">
            <v>1.9801918100089717</v>
          </cell>
          <cell r="CY40">
            <v>1.9607787656232221</v>
          </cell>
          <cell r="CZ40">
            <v>1.9417426137350935</v>
          </cell>
          <cell r="DA40">
            <v>1.9230724885690522</v>
          </cell>
          <cell r="DB40">
            <v>1.9047579376400325</v>
          </cell>
          <cell r="DC40">
            <v>1.8867889023280788</v>
          </cell>
          <cell r="DD40">
            <v>1.8691556995345682</v>
          </cell>
          <cell r="DE40">
            <v>1.8518490043507929</v>
          </cell>
          <cell r="DF40">
            <v>1.8348598336746407</v>
          </cell>
          <cell r="DG40">
            <v>1.8181795307157145</v>
          </cell>
          <cell r="DH40">
            <v>1.8017997503334444</v>
          </cell>
          <cell r="DI40">
            <v>1.7857124451566395</v>
          </cell>
          <cell r="DJ40">
            <v>1.7699098524365298</v>
          </cell>
          <cell r="DK40">
            <v>1.754384481588636</v>
          </cell>
          <cell r="DL40">
            <v>1.7391291023819051</v>
          </cell>
          <cell r="DM40">
            <v>1.7241367337363345</v>
          </cell>
          <cell r="DN40">
            <v>1.7094006330929601</v>
          </cell>
          <cell r="DO40">
            <v>1.6949142863224795</v>
          </cell>
          <cell r="DP40">
            <v>1.6806713981410379</v>
          </cell>
          <cell r="DQ40">
            <v>1.6666658830037662</v>
          </cell>
          <cell r="DR40">
            <v>1.6528918564485957</v>
          </cell>
          <cell r="DS40">
            <v>1.6393436268646531</v>
          </cell>
          <cell r="DT40">
            <v>1.6260156876611958</v>
          </cell>
          <cell r="DU40">
            <v>1.6129027098145807</v>
          </cell>
          <cell r="DV40">
            <v>1.5999995347722007</v>
          </cell>
          <cell r="DW40">
            <v>1.5873011676936313</v>
          </cell>
          <cell r="DX40">
            <v>1.5748027710104853</v>
          </cell>
          <cell r="DY40">
            <v>1.5624996582876016</v>
          </cell>
          <cell r="DZ40">
            <v>1.5503872883692849</v>
          </cell>
          <cell r="EA40">
            <v>1.5384612597952889</v>
          </cell>
          <cell r="EB40">
            <v>1.5267173054721812</v>
          </cell>
          <cell r="EC40">
            <v>1.5151512875865842</v>
          </cell>
          <cell r="ED40">
            <v>1.5037591927475966</v>
          </cell>
          <cell r="EE40">
            <v>1.4925371273464541</v>
          </cell>
          <cell r="EF40">
            <v>1.4814813131221958</v>
          </cell>
          <cell r="EG40">
            <v>1.470588082922754</v>
          </cell>
          <cell r="EH40">
            <v>1.4598538766515061</v>
          </cell>
          <cell r="EI40">
            <v>1.4492752373898974</v>
          </cell>
          <cell r="EJ40">
            <v>1.4388488076872894</v>
          </cell>
          <cell r="EK40">
            <v>1.4285713260096848</v>
          </cell>
          <cell r="EL40">
            <v>1.4184396233394518</v>
          </cell>
          <cell r="EM40">
            <v>1.4084506199186251</v>
          </cell>
          <cell r="EN40">
            <v>1.3986013221287552</v>
          </cell>
          <cell r="EO40">
            <v>1.3888888195006843</v>
          </cell>
          <cell r="EP40">
            <v>1.3793102818479843</v>
          </cell>
          <cell r="EQ40">
            <v>1.3698629565181311</v>
          </cell>
          <cell r="ER40">
            <v>1.360544165755821</v>
          </cell>
          <cell r="ES40">
            <v>1.351351304173128</v>
          </cell>
          <cell r="ET40">
            <v>1.3422818363214843</v>
          </cell>
          <cell r="EU40">
            <v>1.333333294360747</v>
          </cell>
          <cell r="EV40">
            <v>1.3245032758208413</v>
          </cell>
          <cell r="EW40">
            <v>1.3157894414517317</v>
          </cell>
          <cell r="EX40">
            <v>1.3071895131576783</v>
          </cell>
          <cell r="EY40">
            <v>1.2987012720119473</v>
          </cell>
          <cell r="EZ40">
            <v>1.2903225563483536</v>
          </cell>
          <cell r="FA40">
            <v>1.2820512599261777</v>
          </cell>
          <cell r="FB40">
            <v>1.2738853301652018</v>
          </cell>
          <cell r="FC40">
            <v>1.2658227664477475</v>
          </cell>
          <cell r="FD40">
            <v>1.2578616184847746</v>
          </cell>
          <cell r="FE40">
            <v>1.2499999847432386</v>
          </cell>
          <cell r="FF40">
            <v>1.2422360109320425</v>
          </cell>
          <cell r="FG40">
            <v>1.2345678885440554</v>
          </cell>
          <cell r="FH40">
            <v>1.2269938534517861</v>
          </cell>
          <cell r="FI40">
            <v>1.2195121845544303</v>
          </cell>
          <cell r="FJ40">
            <v>1.2121212024741046</v>
          </cell>
          <cell r="FK40">
            <v>1.2048192682992003</v>
          </cell>
          <cell r="FL40">
            <v>1.1976047823728768</v>
          </cell>
          <cell r="FM40">
            <v>1.1904761831248221</v>
          </cell>
          <cell r="FN40">
            <v>1.1834319459444773</v>
          </cell>
          <cell r="FO40">
            <v>1.176470582094034</v>
          </cell>
          <cell r="FP40">
            <v>1.1695906376595591</v>
          </cell>
          <cell r="FQ40">
            <v>1.162790692538711</v>
          </cell>
          <cell r="FR40">
            <v>1.156069359463558</v>
          </cell>
          <cell r="FS40">
            <v>1.1494252830570892</v>
          </cell>
          <cell r="FT40">
            <v>1.1428571389220723</v>
          </cell>
          <cell r="FU40">
            <v>1.1363636327609703</v>
          </cell>
          <cell r="FV40">
            <v>1.1299434995256883</v>
          </cell>
          <cell r="FW40">
            <v>1.1235955025959803</v>
          </cell>
          <cell r="FX40">
            <v>1.1173184329853916</v>
          </cell>
          <cell r="FY40">
            <v>1.1111111085736707</v>
          </cell>
          <cell r="FZ40">
            <v>1.104972373364622</v>
          </cell>
          <cell r="GA40">
            <v>1.0989010967684261</v>
          </cell>
          <cell r="GB40">
            <v>1.0928961729074873</v>
          </cell>
          <cell r="GC40">
            <v>1.0869565199449172</v>
          </cell>
          <cell r="GD40">
            <v>1.081081079434794</v>
          </cell>
          <cell r="GE40">
            <v>1.0752688156933845</v>
          </cell>
          <cell r="GF40">
            <v>1.0695187151905341</v>
          </cell>
          <cell r="GG40">
            <v>1.0638297859604853</v>
          </cell>
          <cell r="GH40">
            <v>1.0582010570313962</v>
          </cell>
          <cell r="GI40">
            <v>1.0526315778728759</v>
          </cell>
          <cell r="GJ40">
            <v>1.0471204178608724</v>
          </cell>
          <cell r="GK40">
            <v>1.0416666657592839</v>
          </cell>
          <cell r="GL40">
            <v>1.0362694292176839</v>
          </cell>
          <cell r="GM40">
            <v>1.0309278342845818</v>
          </cell>
          <cell r="GN40">
            <v>1.0256410249356585</v>
          </cell>
          <cell r="GO40">
            <v>1.0204081626164432</v>
          </cell>
          <cell r="GP40">
            <v>1.0152284257989204</v>
          </cell>
          <cell r="GQ40">
            <v>1.0101010095515712</v>
          </cell>
          <cell r="GR40">
            <v>1.0050251251223776</v>
          </cell>
        </row>
        <row r="41">
          <cell r="B41">
            <v>32</v>
          </cell>
          <cell r="C41">
            <v>27.269589472882657</v>
          </cell>
          <cell r="D41">
            <v>25.267138737881439</v>
          </cell>
          <cell r="E41">
            <v>23.46833482411034</v>
          </cell>
          <cell r="F41">
            <v>21.849177958606703</v>
          </cell>
          <cell r="G41">
            <v>20.388765528767809</v>
          </cell>
          <cell r="H41">
            <v>19.068865468377588</v>
          </cell>
          <cell r="I41">
            <v>17.873551498395425</v>
          </cell>
          <cell r="J41">
            <v>16.788890862653162</v>
          </cell>
          <cell r="K41">
            <v>15.802676668374456</v>
          </cell>
          <cell r="L41">
            <v>14.904198172657452</v>
          </cell>
          <cell r="M41">
            <v>14.084043388652038</v>
          </cell>
          <cell r="N41">
            <v>13.33392925213505</v>
          </cell>
          <cell r="O41">
            <v>12.646555317936816</v>
          </cell>
          <cell r="P41">
            <v>12.015477568919099</v>
          </cell>
          <cell r="Q41">
            <v>11.434999436837693</v>
          </cell>
          <cell r="R41">
            <v>10.900077570144884</v>
          </cell>
          <cell r="S41">
            <v>10.406240251680618</v>
          </cell>
          <cell r="T41">
            <v>9.9495166801663206</v>
          </cell>
          <cell r="U41">
            <v>9.5263755925523306</v>
          </cell>
          <cell r="V41">
            <v>9.1336719271780336</v>
          </cell>
          <cell r="W41">
            <v>8.7686004167406235</v>
          </cell>
          <cell r="X41">
            <v>8.4286551605545625</v>
          </cell>
          <cell r="Y41">
            <v>8.1115943619797211</v>
          </cell>
          <cell r="Z41">
            <v>7.8154095329429252</v>
          </cell>
          <cell r="AA41">
            <v>7.5382985663177609</v>
          </cell>
          <cell r="AB41">
            <v>7.2786421612025576</v>
          </cell>
          <cell r="AC41">
            <v>7.0349831580697675</v>
          </cell>
          <cell r="AD41">
            <v>6.8060084022243847</v>
          </cell>
          <cell r="AE41">
            <v>6.590532806584072</v>
          </cell>
          <cell r="AF41">
            <v>6.3874853298126641</v>
          </cell>
          <cell r="AG41">
            <v>6.1958966244283493</v>
          </cell>
          <cell r="AH41">
            <v>6.0148881426213086</v>
          </cell>
          <cell r="AI41">
            <v>5.8436625159597231</v>
          </cell>
          <cell r="AJ41">
            <v>5.6814950496221277</v>
          </cell>
          <cell r="AK41">
            <v>5.5277261928481929</v>
          </cell>
          <cell r="AL41">
            <v>5.381754865442284</v>
          </cell>
          <cell r="AM41">
            <v>5.2430325358133398</v>
          </cell>
          <cell r="AN41">
            <v>5.111057959547562</v>
          </cell>
          <cell r="AO41">
            <v>4.9853724991906683</v>
          </cell>
          <cell r="AP41">
            <v>4.8655559560230612</v>
          </cell>
          <cell r="AQ41">
            <v>4.7512228533652303</v>
          </cell>
          <cell r="AR41">
            <v>4.6420191185409223</v>
          </cell>
          <cell r="AS41">
            <v>4.5376191172134064</v>
          </cell>
          <cell r="AT41">
            <v>4.4377229995339444</v>
          </cell>
          <cell r="AU41">
            <v>4.3420543225195543</v>
          </cell>
          <cell r="AV41">
            <v>4.2503579174111028</v>
          </cell>
          <cell r="AW41">
            <v>4.1623979745396689</v>
          </cell>
          <cell r="AX41">
            <v>4.0779563215240362</v>
          </cell>
          <cell r="AY41">
            <v>3.9968308734994293</v>
          </cell>
          <cell r="AZ41">
            <v>3.9188342365927564</v>
          </cell>
          <cell r="BA41">
            <v>3.8437924480603702</v>
          </cell>
          <cell r="BB41">
            <v>3.7715438384319815</v>
          </cell>
          <cell r="BC41">
            <v>3.7019380026944586</v>
          </cell>
          <cell r="BD41">
            <v>3.6348348690324874</v>
          </cell>
          <cell r="BE41">
            <v>3.5701038549461823</v>
          </cell>
          <cell r="BF41">
            <v>3.507623101711618</v>
          </cell>
          <cell r="BG41">
            <v>3.4472787791589372</v>
          </cell>
          <cell r="BH41">
            <v>3.388964453631488</v>
          </cell>
          <cell r="BI41">
            <v>3.3325805127732875</v>
          </cell>
          <cell r="BJ41">
            <v>3.2780336414841877</v>
          </cell>
          <cell r="BK41">
            <v>3.2252363439936871</v>
          </cell>
          <cell r="BL41">
            <v>3.1741065075452846</v>
          </cell>
          <cell r="BM41">
            <v>3.1245670036622961</v>
          </cell>
          <cell r="BN41">
            <v>3.0765453233905533</v>
          </cell>
          <cell r="BO41">
            <v>3.0299732432900073</v>
          </cell>
          <cell r="BP41">
            <v>2.9847865192816965</v>
          </cell>
          <cell r="BQ41">
            <v>2.9409246057537493</v>
          </cell>
          <cell r="BR41">
            <v>2.8983303975945525</v>
          </cell>
          <cell r="BS41">
            <v>2.8569499930566948</v>
          </cell>
          <cell r="BT41">
            <v>2.8167324755651997</v>
          </cell>
          <cell r="BU41">
            <v>2.7776297127708154</v>
          </cell>
          <cell r="BV41">
            <v>2.7395961713163888</v>
          </cell>
          <cell r="BW41">
            <v>2.7025887459337881</v>
          </cell>
          <cell r="BX41">
            <v>2.6665666016226028</v>
          </cell>
          <cell r="BY41">
            <v>2.6314910277815811</v>
          </cell>
          <cell r="BZ41">
            <v>2.5973253032710981</v>
          </cell>
          <cell r="CA41">
            <v>2.5640345714812458</v>
          </cell>
          <cell r="CB41">
            <v>2.531585724566574</v>
          </cell>
          <cell r="CC41">
            <v>2.4999472960862255</v>
          </cell>
          <cell r="CD41">
            <v>2.469089361358098</v>
          </cell>
          <cell r="CE41">
            <v>2.4389834448985694</v>
          </cell>
          <cell r="CF41">
            <v>2.409602434376044</v>
          </cell>
          <cell r="CG41">
            <v>2.3809205005577003</v>
          </cell>
          <cell r="CH41">
            <v>2.3529130227749717</v>
          </cell>
          <cell r="CI41">
            <v>2.3255565194750001</v>
          </cell>
          <cell r="CJ41">
            <v>2.2988285834629929</v>
          </cell>
          <cell r="CK41">
            <v>2.272707821474552</v>
          </cell>
          <cell r="CL41">
            <v>2.2471737977479176</v>
          </cell>
          <cell r="CM41">
            <v>2.2222069812941072</v>
          </cell>
          <cell r="CN41">
            <v>2.1977886965883231</v>
          </cell>
          <cell r="CO41">
            <v>2.173901077429087</v>
          </cell>
          <cell r="CP41">
            <v>2.150527023732514</v>
          </cell>
          <cell r="CQ41">
            <v>2.1276501610482148</v>
          </cell>
          <cell r="CR41">
            <v>2.1052548026006566</v>
          </cell>
          <cell r="CS41">
            <v>2.0833259136756324</v>
          </cell>
          <cell r="CT41">
            <v>2.0618490781858796</v>
          </cell>
          <cell r="CU41">
            <v>2.0408104672630456</v>
          </cell>
          <cell r="CV41">
            <v>2.020196809735185</v>
          </cell>
          <cell r="CW41">
            <v>1.9999953643599548</v>
          </cell>
          <cell r="CX41">
            <v>1.9801938936936689</v>
          </cell>
          <cell r="CY41">
            <v>1.9607806394855776</v>
          </cell>
          <cell r="CZ41">
            <v>1.9417442994951111</v>
          </cell>
          <cell r="DA41">
            <v>1.9230740056375344</v>
          </cell>
          <cell r="DB41">
            <v>1.9047593033705132</v>
          </cell>
          <cell r="DC41">
            <v>1.8867901322405742</v>
          </cell>
          <cell r="DD41">
            <v>1.8691568075143767</v>
          </cell>
          <cell r="DE41">
            <v>1.8518500028251903</v>
          </cell>
          <cell r="DF41">
            <v>1.834860733769994</v>
          </cell>
          <cell r="DG41">
            <v>1.8181803423972351</v>
          </cell>
          <cell r="DH41">
            <v>1.8018004825295459</v>
          </cell>
          <cell r="DI41">
            <v>1.7857131058696407</v>
          </cell>
          <cell r="DJ41">
            <v>1.7699104488412332</v>
          </cell>
          <cell r="DK41">
            <v>1.7543850201201505</v>
          </cell>
          <cell r="DL41">
            <v>1.739129588813908</v>
          </cell>
          <cell r="DM41">
            <v>1.7241371732508448</v>
          </cell>
          <cell r="DN41">
            <v>1.7094010303425617</v>
          </cell>
          <cell r="DO41">
            <v>1.6949146454858364</v>
          </cell>
          <cell r="DP41">
            <v>1.6806717229724377</v>
          </cell>
          <cell r="DQ41">
            <v>1.6666661768773539</v>
          </cell>
          <cell r="DR41">
            <v>1.652892122397879</v>
          </cell>
          <cell r="DS41">
            <v>1.6393438676177972</v>
          </cell>
          <cell r="DT41">
            <v>1.6260159056725669</v>
          </cell>
          <cell r="DU41">
            <v>1.612902907292951</v>
          </cell>
          <cell r="DV41">
            <v>1.5999997137059696</v>
          </cell>
          <cell r="DW41">
            <v>1.5873013298733933</v>
          </cell>
          <cell r="DX41">
            <v>1.5748029180492262</v>
          </cell>
          <cell r="DY41">
            <v>1.5624997916387815</v>
          </cell>
          <cell r="DZ41">
            <v>1.5503874093430305</v>
          </cell>
          <cell r="EA41">
            <v>1.5384613695729024</v>
          </cell>
          <cell r="EB41">
            <v>1.5267174051191426</v>
          </cell>
          <cell r="EC41">
            <v>1.5151513780642074</v>
          </cell>
          <cell r="ED41">
            <v>1.5037592749234814</v>
          </cell>
          <cell r="EE41">
            <v>1.4925372020038647</v>
          </cell>
          <cell r="EF41">
            <v>1.4814813809684748</v>
          </cell>
          <cell r="EG41">
            <v>1.4705881445968774</v>
          </cell>
          <cell r="EH41">
            <v>1.4598539327308642</v>
          </cell>
          <cell r="EI41">
            <v>1.4492752883963891</v>
          </cell>
          <cell r="EJ41">
            <v>1.4388488540927964</v>
          </cell>
          <cell r="EK41">
            <v>1.4285713682409911</v>
          </cell>
          <cell r="EL41">
            <v>1.4184396617826696</v>
          </cell>
          <cell r="EM41">
            <v>1.4084506549231726</v>
          </cell>
          <cell r="EN41">
            <v>1.3986013540109361</v>
          </cell>
          <cell r="EO41">
            <v>1.3888888485469095</v>
          </cell>
          <cell r="EP41">
            <v>1.3793103083176721</v>
          </cell>
          <cell r="EQ41">
            <v>1.3698629806463185</v>
          </cell>
          <cell r="ER41">
            <v>1.3605441877555164</v>
          </cell>
          <cell r="ES41">
            <v>1.3513513242374298</v>
          </cell>
          <cell r="ET41">
            <v>1.3422818546254924</v>
          </cell>
          <cell r="EU41">
            <v>1.3333333110632841</v>
          </cell>
          <cell r="EV41">
            <v>1.3245032910660064</v>
          </cell>
          <cell r="EW41">
            <v>1.3157894553703022</v>
          </cell>
          <cell r="EX41">
            <v>1.3071895258683728</v>
          </cell>
          <cell r="EY41">
            <v>1.2987012836225691</v>
          </cell>
          <cell r="EZ41">
            <v>1.2903225669568188</v>
          </cell>
          <cell r="FA41">
            <v>1.2820512696214481</v>
          </cell>
          <cell r="FB41">
            <v>1.2738853390281244</v>
          </cell>
          <cell r="FC41">
            <v>1.2658227745518142</v>
          </cell>
          <cell r="FD41">
            <v>1.2578616258968103</v>
          </cell>
          <cell r="FE41">
            <v>1.2499999915240214</v>
          </cell>
          <cell r="FF41">
            <v>1.2422360171368658</v>
          </cell>
          <cell r="FG41">
            <v>1.2345678942232348</v>
          </cell>
          <cell r="FH41">
            <v>1.2269938586511218</v>
          </cell>
          <cell r="FI41">
            <v>1.2195121893156211</v>
          </cell>
          <cell r="FJ41">
            <v>1.2121212068351259</v>
          </cell>
          <cell r="FK41">
            <v>1.2048192722946449</v>
          </cell>
          <cell r="FL41">
            <v>1.1976047860342653</v>
          </cell>
          <cell r="FM41">
            <v>1.1904761864808815</v>
          </cell>
          <cell r="FN41">
            <v>1.1834319490213969</v>
          </cell>
          <cell r="FO41">
            <v>1.176470584915694</v>
          </cell>
          <cell r="FP41">
            <v>1.1695906402477407</v>
          </cell>
          <cell r="FQ41">
            <v>1.1627906949132856</v>
          </cell>
          <cell r="FR41">
            <v>1.1560693616426585</v>
          </cell>
          <cell r="FS41">
            <v>1.149425285057267</v>
          </cell>
          <cell r="FT41">
            <v>1.1428571407584385</v>
          </cell>
          <cell r="FU41">
            <v>1.1363636344473247</v>
          </cell>
          <cell r="FV41">
            <v>1.1299435010746357</v>
          </cell>
          <cell r="FW41">
            <v>1.1235955040190371</v>
          </cell>
          <cell r="FX41">
            <v>1.1173184342930826</v>
          </cell>
          <cell r="FY41">
            <v>1.1111111097756161</v>
          </cell>
          <cell r="FZ41">
            <v>1.1049723744696178</v>
          </cell>
          <cell r="GA41">
            <v>1.0989010977845162</v>
          </cell>
          <cell r="GB41">
            <v>1.0928961738420298</v>
          </cell>
          <cell r="GC41">
            <v>1.0869565208046441</v>
          </cell>
          <cell r="GD41">
            <v>1.081081080225867</v>
          </cell>
          <cell r="GE41">
            <v>1.0752688164214428</v>
          </cell>
          <cell r="GF41">
            <v>1.0695187158607411</v>
          </cell>
          <cell r="GG41">
            <v>1.0638297865775697</v>
          </cell>
          <cell r="GH41">
            <v>1.0582010575996896</v>
          </cell>
          <cell r="GI41">
            <v>1.0526315783963467</v>
          </cell>
          <cell r="GJ41">
            <v>1.0471204183431573</v>
          </cell>
          <cell r="GK41">
            <v>1.0416666662037164</v>
          </cell>
          <cell r="GL41">
            <v>1.03626942962732</v>
          </cell>
          <cell r="GM41">
            <v>1.0309278346622242</v>
          </cell>
          <cell r="GN41">
            <v>1.0256410252838777</v>
          </cell>
          <cell r="GO41">
            <v>1.0204081629375976</v>
          </cell>
          <cell r="GP41">
            <v>1.0152284260951741</v>
          </cell>
          <cell r="GQ41">
            <v>1.0101010098249101</v>
          </cell>
          <cell r="GR41">
            <v>1.0050251253746254</v>
          </cell>
        </row>
        <row r="42">
          <cell r="B42">
            <v>33</v>
          </cell>
          <cell r="C42">
            <v>27.989692547408573</v>
          </cell>
          <cell r="D42">
            <v>25.87895442155806</v>
          </cell>
          <cell r="E42">
            <v>23.988563553049353</v>
          </cell>
          <cell r="F42">
            <v>22.29188093522605</v>
          </cell>
          <cell r="G42">
            <v>20.765791775502727</v>
          </cell>
          <cell r="H42">
            <v>19.390208182007335</v>
          </cell>
          <cell r="I42">
            <v>18.147645671534065</v>
          </cell>
          <cell r="J42">
            <v>17.022862069524557</v>
          </cell>
          <cell r="K42">
            <v>16.002549207975672</v>
          </cell>
          <cell r="L42">
            <v>15.075069357969149</v>
          </cell>
          <cell r="M42">
            <v>14.230229611935885</v>
          </cell>
          <cell r="N42">
            <v>13.459088499657325</v>
          </cell>
          <cell r="O42">
            <v>12.753790016763379</v>
          </cell>
          <cell r="P42">
            <v>12.107420994343348</v>
          </cell>
          <cell r="Q42">
            <v>11.513888367442307</v>
          </cell>
          <cell r="R42">
            <v>10.967813428704961</v>
          </cell>
          <cell r="S42">
            <v>10.464440597872128</v>
          </cell>
          <cell r="T42">
            <v>9.999558612024039</v>
          </cell>
          <cell r="U42">
            <v>9.5694323568657556</v>
          </cell>
          <cell r="V42">
            <v>9.1707438255004821</v>
          </cell>
          <cell r="W42">
            <v>8.800540915982543</v>
          </cell>
          <cell r="X42">
            <v>8.4561929691072297</v>
          </cell>
          <cell r="Y42">
            <v>8.1353521089104657</v>
          </cell>
          <cell r="Z42">
            <v>7.8359195848381562</v>
          </cell>
          <cell r="AA42">
            <v>7.5560164303697004</v>
          </cell>
          <cell r="AB42">
            <v>7.2939578512797869</v>
          </cell>
          <cell r="AC42">
            <v>7.0482308404120761</v>
          </cell>
          <cell r="AD42">
            <v>6.8174745870955329</v>
          </cell>
          <cell r="AE42">
            <v>6.6004633100731072</v>
          </cell>
          <cell r="AF42">
            <v>6.3960911946429988</v>
          </cell>
          <cell r="AG42">
            <v>6.2033591589899553</v>
          </cell>
          <cell r="AH42">
            <v>6.0213632125504795</v>
          </cell>
          <cell r="AI42">
            <v>5.8492842016749771</v>
          </cell>
          <cell r="AJ42">
            <v>5.6863787656358529</v>
          </cell>
          <cell r="AK42">
            <v>5.5319713498713492</v>
          </cell>
          <cell r="AL42">
            <v>5.3854471438331508</v>
          </cell>
          <cell r="AM42">
            <v>5.2462458284145717</v>
          </cell>
          <cell r="AN42">
            <v>5.1138560330941933</v>
          </cell>
          <cell r="AO42">
            <v>4.9878104159922234</v>
          </cell>
          <cell r="AP42">
            <v>4.8676812913054457</v>
          </cell>
          <cell r="AQ42">
            <v>4.7530767383183727</v>
          </cell>
          <cell r="AR42">
            <v>4.6436371346015815</v>
          </cell>
          <cell r="AS42">
            <v>4.5390320632896772</v>
          </cell>
          <cell r="AT42">
            <v>4.4389575506399543</v>
          </cell>
          <cell r="AU42">
            <v>4.3431335955443533</v>
          </cell>
          <cell r="AV42">
            <v>4.2513019574178967</v>
          </cell>
          <cell r="AW42">
            <v>4.1632241730158617</v>
          </cell>
          <cell r="AX42">
            <v>4.0786797763245266</v>
          </cell>
          <cell r="AY42">
            <v>3.9974646987995435</v>
          </cell>
          <cell r="AZ42">
            <v>3.9193898299543877</v>
          </cell>
          <cell r="BA42">
            <v>3.8442797206828332</v>
          </cell>
          <cell r="BB42">
            <v>3.7719714137802223</v>
          </cell>
          <cell r="BC42">
            <v>3.7023133879483927</v>
          </cell>
          <cell r="BD42">
            <v>3.6351646031627349</v>
          </cell>
          <cell r="BE42">
            <v>3.5703936366767048</v>
          </cell>
          <cell r="BF42">
            <v>3.5078779001646838</v>
          </cell>
          <cell r="BG42">
            <v>3.4475029295805717</v>
          </cell>
          <cell r="BH42">
            <v>3.3891617402559757</v>
          </cell>
          <cell r="BI42">
            <v>3.3327542405948365</v>
          </cell>
          <cell r="BJ42">
            <v>3.2781866984553165</v>
          </cell>
          <cell r="BK42">
            <v>3.2253712549570128</v>
          </cell>
          <cell r="BL42">
            <v>3.1742254810230301</v>
          </cell>
          <cell r="BM42">
            <v>3.1246719724714365</v>
          </cell>
          <cell r="BN42">
            <v>3.0766379799173986</v>
          </cell>
          <cell r="BO42">
            <v>3.0300550701428626</v>
          </cell>
          <cell r="BP42">
            <v>2.9848588159413456</v>
          </cell>
          <cell r="BQ42">
            <v>2.9409885117565291</v>
          </cell>
          <cell r="BR42">
            <v>2.8983869127097042</v>
          </cell>
          <cell r="BS42">
            <v>2.8569999948568112</v>
          </cell>
          <cell r="BT42">
            <v>2.8167767347344648</v>
          </cell>
          <cell r="BU42">
            <v>2.7776689064491293</v>
          </cell>
          <cell r="BV42">
            <v>2.7396308947372812</v>
          </cell>
          <cell r="BW42">
            <v>2.7026195225794072</v>
          </cell>
          <cell r="BX42">
            <v>2.6665938920891659</v>
          </cell>
          <cell r="BY42">
            <v>2.6315152375228847</v>
          </cell>
          <cell r="BZ42">
            <v>2.5973467893654139</v>
          </cell>
          <cell r="CA42">
            <v>2.564053648547659</v>
          </cell>
          <cell r="CB42">
            <v>2.5316026699401961</v>
          </cell>
          <cell r="CC42">
            <v>2.499962354347304</v>
          </cell>
          <cell r="CD42">
            <v>2.4691027482975785</v>
          </cell>
          <cell r="CE42">
            <v>2.4389953509918931</v>
          </cell>
          <cell r="CF42">
            <v>2.4096130278275925</v>
          </cell>
          <cell r="CG42">
            <v>2.3809299299702116</v>
          </cell>
          <cell r="CH42">
            <v>2.3529214194912083</v>
          </cell>
          <cell r="CI42">
            <v>2.3255639996328674</v>
          </cell>
          <cell r="CJ42">
            <v>2.2988352497999949</v>
          </cell>
          <cell r="CK42">
            <v>2.2727137649128832</v>
          </cell>
          <cell r="CL42">
            <v>2.2471790987874862</v>
          </cell>
          <cell r="CM42">
            <v>2.2222117112373154</v>
          </cell>
          <cell r="CN42">
            <v>2.1977929186174041</v>
          </cell>
          <cell r="CO42">
            <v>2.1739048475541694</v>
          </cell>
          <cell r="CP42">
            <v>2.1505303916262899</v>
          </cell>
          <cell r="CQ42">
            <v>2.1276531707810986</v>
          </cell>
          <cell r="CR42">
            <v>2.1052574932885806</v>
          </cell>
          <cell r="CS42">
            <v>2.0833283200511028</v>
          </cell>
          <cell r="CT42">
            <v>2.0618512311016022</v>
          </cell>
          <cell r="CU42">
            <v>2.0408123941362719</v>
          </cell>
          <cell r="CV42">
            <v>2.0201985349399232</v>
          </cell>
          <cell r="CW42">
            <v>1.9999969095733032</v>
          </cell>
          <cell r="CX42">
            <v>1.9801952782017733</v>
          </cell>
          <cell r="CY42">
            <v>1.9607818804540247</v>
          </cell>
          <cell r="CZ42">
            <v>1.941745412207994</v>
          </cell>
          <cell r="DA42">
            <v>1.9230750037089039</v>
          </cell>
          <cell r="DB42">
            <v>1.904760198931484</v>
          </cell>
          <cell r="DC42">
            <v>1.8867909361049504</v>
          </cell>
          <cell r="DD42">
            <v>1.8691575293253266</v>
          </cell>
          <cell r="DE42">
            <v>1.8518506511851882</v>
          </cell>
          <cell r="DF42">
            <v>1.834861316355983</v>
          </cell>
          <cell r="DG42">
            <v>1.8181808660627323</v>
          </cell>
          <cell r="DH42">
            <v>1.8018009533952066</v>
          </cell>
          <cell r="DI42">
            <v>1.7857135294036157</v>
          </cell>
          <cell r="DJ42">
            <v>1.7699108299305004</v>
          </cell>
          <cell r="DK42">
            <v>1.7543853631338537</v>
          </cell>
          <cell r="DL42">
            <v>1.7391298976596241</v>
          </cell>
          <cell r="DM42">
            <v>1.7241374514245853</v>
          </cell>
          <cell r="DN42">
            <v>1.7094012809732249</v>
          </cell>
          <cell r="DO42">
            <v>1.6949148713747397</v>
          </cell>
          <cell r="DP42">
            <v>1.6806719266284875</v>
          </cell>
          <cell r="DQ42">
            <v>1.6666663605483463</v>
          </cell>
          <cell r="DR42">
            <v>1.652892288098367</v>
          </cell>
          <cell r="DS42">
            <v>1.6393440171539113</v>
          </cell>
          <cell r="DT42">
            <v>1.6260160406641284</v>
          </cell>
          <cell r="DU42">
            <v>1.6129030291931796</v>
          </cell>
          <cell r="DV42">
            <v>1.599999823819058</v>
          </cell>
          <cell r="DW42">
            <v>1.5873014293701799</v>
          </cell>
          <cell r="DX42">
            <v>1.5748030079811783</v>
          </cell>
          <cell r="DY42">
            <v>1.5624998729504764</v>
          </cell>
          <cell r="DZ42">
            <v>1.5503874828833011</v>
          </cell>
          <cell r="EA42">
            <v>1.5384614361047892</v>
          </cell>
          <cell r="EB42">
            <v>1.5267174653287872</v>
          </cell>
          <cell r="EC42">
            <v>1.5151514325687996</v>
          </cell>
          <cell r="ED42">
            <v>1.5037593242783671</v>
          </cell>
          <cell r="EE42">
            <v>1.4925372467089009</v>
          </cell>
          <cell r="EF42">
            <v>1.4814814214737164</v>
          </cell>
          <cell r="EG42">
            <v>1.4705881813076651</v>
          </cell>
          <cell r="EH42">
            <v>1.4598539660123822</v>
          </cell>
          <cell r="EI42">
            <v>1.4492753185777452</v>
          </cell>
          <cell r="EJ42">
            <v>1.4388488814706764</v>
          </cell>
          <cell r="EK42">
            <v>1.4285713930829358</v>
          </cell>
          <cell r="EL42">
            <v>1.4184396843300116</v>
          </cell>
          <cell r="EM42">
            <v>1.4084506753936681</v>
          </cell>
          <cell r="EN42">
            <v>1.3986013726011288</v>
          </cell>
          <cell r="EO42">
            <v>1.3888888654342497</v>
          </cell>
          <cell r="EP42">
            <v>1.3793103236624187</v>
          </cell>
          <cell r="EQ42">
            <v>1.3698629945932477</v>
          </cell>
          <cell r="ER42">
            <v>1.3605442004354562</v>
          </cell>
          <cell r="ES42">
            <v>1.3513513357686378</v>
          </cell>
          <cell r="ET42">
            <v>1.3422818651148953</v>
          </cell>
          <cell r="EU42">
            <v>1.3333333206075908</v>
          </cell>
          <cell r="EV42">
            <v>1.3245032997527102</v>
          </cell>
          <cell r="EW42">
            <v>1.3157894632785807</v>
          </cell>
          <cell r="EX42">
            <v>1.3071895330698997</v>
          </cell>
          <cell r="EY42">
            <v>1.2987012901822426</v>
          </cell>
          <cell r="EZ42">
            <v>1.2903225729334191</v>
          </cell>
          <cell r="FA42">
            <v>1.2820512750682291</v>
          </cell>
          <cell r="FB42">
            <v>1.2738853439933471</v>
          </cell>
          <cell r="FC42">
            <v>1.2658227790792258</v>
          </cell>
          <cell r="FD42">
            <v>1.2578616300260781</v>
          </cell>
          <cell r="FE42">
            <v>1.2499999952911229</v>
          </cell>
          <cell r="FF42">
            <v>1.2422360205744409</v>
          </cell>
          <cell r="FG42">
            <v>1.2345678973609031</v>
          </cell>
          <cell r="FH42">
            <v>1.2269938615157698</v>
          </cell>
          <cell r="FI42">
            <v>1.2195121919316601</v>
          </cell>
          <cell r="FJ42">
            <v>1.2121212092247264</v>
          </cell>
          <cell r="FK42">
            <v>1.2048192744779482</v>
          </cell>
          <cell r="FL42">
            <v>1.1976047880295724</v>
          </cell>
          <cell r="FM42">
            <v>1.1904761883048269</v>
          </cell>
          <cell r="FN42">
            <v>1.183431950689104</v>
          </cell>
          <cell r="FO42">
            <v>1.1764705864409155</v>
          </cell>
          <cell r="FP42">
            <v>1.1695906416429869</v>
          </cell>
          <cell r="FQ42">
            <v>1.1627906961899386</v>
          </cell>
          <cell r="FR42">
            <v>1.156069362811077</v>
          </cell>
          <cell r="FS42">
            <v>1.1494252861268806</v>
          </cell>
          <cell r="FT42">
            <v>1.1428571417378339</v>
          </cell>
          <cell r="FU42">
            <v>1.1363636353443216</v>
          </cell>
          <cell r="FV42">
            <v>1.1299435018963586</v>
          </cell>
          <cell r="FW42">
            <v>1.1235955047719772</v>
          </cell>
          <cell r="FX42">
            <v>1.1173184349831569</v>
          </cell>
          <cell r="FY42">
            <v>1.111111110408219</v>
          </cell>
          <cell r="FZ42">
            <v>1.1049723750496681</v>
          </cell>
          <cell r="GA42">
            <v>1.0989010983165006</v>
          </cell>
          <cell r="GB42">
            <v>1.0928961743300416</v>
          </cell>
          <cell r="GC42">
            <v>1.0869565212524188</v>
          </cell>
          <cell r="GD42">
            <v>1.0810810806368141</v>
          </cell>
          <cell r="GE42">
            <v>1.075268816798675</v>
          </cell>
          <cell r="GF42">
            <v>1.0695187162071014</v>
          </cell>
          <cell r="GG42">
            <v>1.0638297868956545</v>
          </cell>
          <cell r="GH42">
            <v>1.0582010578918712</v>
          </cell>
          <cell r="GI42">
            <v>1.0526315786647931</v>
          </cell>
          <cell r="GJ42">
            <v>1.0471204185898504</v>
          </cell>
          <cell r="GK42">
            <v>1.0416666664304675</v>
          </cell>
          <cell r="GL42">
            <v>1.0362694298357864</v>
          </cell>
          <cell r="GM42">
            <v>1.030927834853921</v>
          </cell>
          <cell r="GN42">
            <v>1.0256410254601913</v>
          </cell>
          <cell r="GO42">
            <v>1.0204081630997968</v>
          </cell>
          <cell r="GP42">
            <v>1.0152284262444202</v>
          </cell>
          <cell r="GQ42">
            <v>1.0101010099622663</v>
          </cell>
          <cell r="GR42">
            <v>1.0050251255010654</v>
          </cell>
        </row>
        <row r="43">
          <cell r="B43">
            <v>34</v>
          </cell>
          <cell r="C43">
            <v>28.702665888523342</v>
          </cell>
          <cell r="D43">
            <v>26.481728494145862</v>
          </cell>
          <cell r="E43">
            <v>24.498591718675833</v>
          </cell>
          <cell r="F43">
            <v>22.723786278269319</v>
          </cell>
          <cell r="G43">
            <v>21.131836675245367</v>
          </cell>
          <cell r="H43">
            <v>19.700684233823509</v>
          </cell>
          <cell r="I43">
            <v>18.411197761090445</v>
          </cell>
          <cell r="J43">
            <v>17.246757961267519</v>
          </cell>
          <cell r="K43">
            <v>16.192904007595878</v>
          </cell>
          <cell r="L43">
            <v>15.237032566795399</v>
          </cell>
          <cell r="M43">
            <v>14.368141143335741</v>
          </cell>
          <cell r="N43">
            <v>13.576608919866031</v>
          </cell>
          <cell r="O43">
            <v>12.854009361461101</v>
          </cell>
          <cell r="P43">
            <v>12.192949762179859</v>
          </cell>
          <cell r="Q43">
            <v>11.586933673557692</v>
          </cell>
          <cell r="R43">
            <v>11.030242791433144</v>
          </cell>
          <cell r="S43">
            <v>10.517835410891859</v>
          </cell>
          <cell r="T43">
            <v>10.045259006414646</v>
          </cell>
          <cell r="U43">
            <v>9.6085748698779589</v>
          </cell>
          <cell r="V43">
            <v>9.2042930547515684</v>
          </cell>
          <cell r="W43">
            <v>8.8293161405248135</v>
          </cell>
          <cell r="X43">
            <v>8.4808905552531222</v>
          </cell>
          <cell r="Y43">
            <v>8.1565643829557732</v>
          </cell>
          <cell r="Z43">
            <v>7.8541507420783612</v>
          </cell>
          <cell r="AA43">
            <v>7.5716959560793802</v>
          </cell>
          <cell r="AB43">
            <v>7.307451851347829</v>
          </cell>
          <cell r="AC43">
            <v>7.0598516143965586</v>
          </cell>
          <cell r="AD43">
            <v>6.8274887223541771</v>
          </cell>
          <cell r="AE43">
            <v>6.6090985304983532</v>
          </cell>
          <cell r="AF43">
            <v>6.4035421598640685</v>
          </cell>
          <cell r="AG43">
            <v>6.2097923784396167</v>
          </cell>
          <cell r="AH43">
            <v>6.0269212124896816</v>
          </cell>
          <cell r="AI43">
            <v>5.8540890612606642</v>
          </cell>
          <cell r="AJ43">
            <v>5.6905351196900877</v>
          </cell>
          <cell r="AK43">
            <v>5.5355689405689397</v>
          </cell>
          <cell r="AL43">
            <v>5.3885629905764985</v>
          </cell>
          <cell r="AM43">
            <v>5.248946074297959</v>
          </cell>
          <cell r="AN43">
            <v>5.1161975172336351</v>
          </cell>
          <cell r="AO43">
            <v>4.9898420133268528</v>
          </cell>
          <cell r="AP43">
            <v>4.8694450550252659</v>
          </cell>
          <cell r="AQ43">
            <v>4.7546088746432833</v>
          </cell>
          <cell r="AR43">
            <v>4.6449688350630307</v>
          </cell>
          <cell r="AS43">
            <v>4.5401902158112115</v>
          </cell>
          <cell r="AT43">
            <v>4.4399653474611869</v>
          </cell>
          <cell r="AU43">
            <v>4.3440110532880922</v>
          </cell>
          <cell r="AV43">
            <v>4.2520663622816981</v>
          </cell>
          <cell r="AW43">
            <v>4.163890462109566</v>
          </cell>
          <cell r="AX43">
            <v>4.0792608645176927</v>
          </cell>
          <cell r="AY43">
            <v>3.9979717590396349</v>
          </cell>
          <cell r="AZ43">
            <v>3.9198325338281976</v>
          </cell>
          <cell r="BA43">
            <v>3.8446664449863754</v>
          </cell>
          <cell r="BB43">
            <v>3.772309418008081</v>
          </cell>
          <cell r="BC43">
            <v>3.7026089668884983</v>
          </cell>
          <cell r="BD43">
            <v>3.6354232181668507</v>
          </cell>
          <cell r="BE43">
            <v>3.5706200286536762</v>
          </cell>
          <cell r="BF43">
            <v>3.5080761868985864</v>
          </cell>
          <cell r="BG43">
            <v>3.4476766895973423</v>
          </cell>
          <cell r="BH43">
            <v>3.3893140851397492</v>
          </cell>
          <cell r="BI43">
            <v>3.3328878773806432</v>
          </cell>
          <cell r="BJ43">
            <v>3.2783039834906642</v>
          </cell>
          <cell r="BK43">
            <v>3.2254742404252008</v>
          </cell>
          <cell r="BL43">
            <v>3.1743159551505933</v>
          </cell>
          <cell r="BM43">
            <v>3.1247514942965426</v>
          </cell>
          <cell r="BN43">
            <v>3.0767079093716214</v>
          </cell>
          <cell r="BO43">
            <v>3.030116594092378</v>
          </cell>
          <cell r="BP43">
            <v>2.984912970742581</v>
          </cell>
          <cell r="BQ43">
            <v>2.9410362028033799</v>
          </cell>
          <cell r="BR43">
            <v>2.8984289313826799</v>
          </cell>
          <cell r="BS43">
            <v>2.8570370332272677</v>
          </cell>
          <cell r="BT43">
            <v>2.8168093983280182</v>
          </cell>
          <cell r="BU43">
            <v>2.777697725330242</v>
          </cell>
          <cell r="BV43">
            <v>2.7396563331408652</v>
          </cell>
          <cell r="BW43">
            <v>2.7026419872842387</v>
          </cell>
          <cell r="BX43">
            <v>2.6666137397012113</v>
          </cell>
          <cell r="BY43">
            <v>2.6315327808136844</v>
          </cell>
          <cell r="BZ43">
            <v>2.5973623027909127</v>
          </cell>
          <cell r="CA43">
            <v>2.5640673730558694</v>
          </cell>
          <cell r="CB43">
            <v>2.5316148171614308</v>
          </cell>
          <cell r="CC43">
            <v>2.499973110248074</v>
          </cell>
          <cell r="CD43">
            <v>2.4691122763683833</v>
          </cell>
          <cell r="CE43">
            <v>2.4390037950297114</v>
          </cell>
          <cell r="CF43">
            <v>2.4096205143657898</v>
          </cell>
          <cell r="CG43">
            <v>2.3809365704015577</v>
          </cell>
          <cell r="CH43">
            <v>2.3529273119236551</v>
          </cell>
          <cell r="CI43">
            <v>2.3255692305124946</v>
          </cell>
          <cell r="CJ43">
            <v>2.2988398953310072</v>
          </cell>
          <cell r="CK43">
            <v>2.2727178923006135</v>
          </cell>
          <cell r="CL43">
            <v>2.2471827673269802</v>
          </cell>
          <cell r="CM43">
            <v>2.2222149732671137</v>
          </cell>
          <cell r="CN43">
            <v>2.1977958203556041</v>
          </cell>
          <cell r="CO43">
            <v>2.1739074298316226</v>
          </cell>
          <cell r="CP43">
            <v>2.1505326905298903</v>
          </cell>
          <cell r="CQ43">
            <v>2.1276552182184347</v>
          </cell>
          <cell r="CR43">
            <v>2.1052593174837835</v>
          </cell>
          <cell r="CS43">
            <v>2.0833299459804748</v>
          </cell>
          <cell r="CT43">
            <v>2.0618526808765001</v>
          </cell>
          <cell r="CU43">
            <v>2.0408136873397797</v>
          </cell>
          <cell r="CV43">
            <v>2.0201996889230256</v>
          </cell>
          <cell r="CW43">
            <v>1.9999979397155354</v>
          </cell>
          <cell r="CX43">
            <v>1.9801961981407132</v>
          </cell>
          <cell r="CY43">
            <v>1.9607827022874336</v>
          </cell>
          <cell r="CZ43">
            <v>1.9417461466719432</v>
          </cell>
          <cell r="DA43">
            <v>1.9230756603348054</v>
          </cell>
          <cell r="DB43">
            <v>1.9047607861845797</v>
          </cell>
          <cell r="DC43">
            <v>1.8867914615065036</v>
          </cell>
          <cell r="DD43">
            <v>1.8691579995604735</v>
          </cell>
          <cell r="DE43">
            <v>1.8518510721981742</v>
          </cell>
          <cell r="DF43">
            <v>1.8348616934342932</v>
          </cell>
          <cell r="DG43">
            <v>1.8181812039114402</v>
          </cell>
          <cell r="DH43">
            <v>1.801801256202705</v>
          </cell>
          <cell r="DI43">
            <v>1.7857138008997537</v>
          </cell>
          <cell r="DJ43">
            <v>1.7699110734380195</v>
          </cell>
          <cell r="DK43">
            <v>1.7543855816139196</v>
          </cell>
          <cell r="DL43">
            <v>1.7391300937521426</v>
          </cell>
          <cell r="DM43">
            <v>1.7241376274839149</v>
          </cell>
          <cell r="DN43">
            <v>1.7094014390998264</v>
          </cell>
          <cell r="DO43">
            <v>1.6949150134432327</v>
          </cell>
          <cell r="DP43">
            <v>1.6806720543125315</v>
          </cell>
          <cell r="DQ43">
            <v>1.6666664753427165</v>
          </cell>
          <cell r="DR43">
            <v>1.6528923913385465</v>
          </cell>
          <cell r="DS43">
            <v>1.6393441100334851</v>
          </cell>
          <cell r="DT43">
            <v>1.626016124250234</v>
          </cell>
          <cell r="DU43">
            <v>1.6129031044402344</v>
          </cell>
          <cell r="DV43">
            <v>1.5999998915809588</v>
          </cell>
          <cell r="DW43">
            <v>1.5873014904111535</v>
          </cell>
          <cell r="DX43">
            <v>1.5748030629854302</v>
          </cell>
          <cell r="DY43">
            <v>1.5624999225307783</v>
          </cell>
          <cell r="DZ43">
            <v>1.5503875275886327</v>
          </cell>
          <cell r="EA43">
            <v>1.5384614764271451</v>
          </cell>
          <cell r="EB43">
            <v>1.5267175017092369</v>
          </cell>
          <cell r="EC43">
            <v>1.5151514654028915</v>
          </cell>
          <cell r="ED43">
            <v>1.5037593539209411</v>
          </cell>
          <cell r="EE43">
            <v>1.4925372734783837</v>
          </cell>
          <cell r="EF43">
            <v>1.48148144565595</v>
          </cell>
          <cell r="EG43">
            <v>1.4705882031593243</v>
          </cell>
          <cell r="EH43">
            <v>1.4598539857640249</v>
          </cell>
          <cell r="EI43">
            <v>1.4492753364365356</v>
          </cell>
          <cell r="EJ43">
            <v>1.438848897622818</v>
          </cell>
          <cell r="EK43">
            <v>1.4285714076958447</v>
          </cell>
          <cell r="EL43">
            <v>1.418439697554259</v>
          </cell>
          <cell r="EM43">
            <v>1.4084506873647182</v>
          </cell>
          <cell r="EN43">
            <v>1.3986013834408915</v>
          </cell>
          <cell r="EO43">
            <v>1.3888888752524708</v>
          </cell>
          <cell r="EP43">
            <v>1.3793103325579239</v>
          </cell>
          <cell r="EQ43">
            <v>1.3698630026550564</v>
          </cell>
          <cell r="ER43">
            <v>1.3605442077437788</v>
          </cell>
          <cell r="ES43">
            <v>1.3513513423957688</v>
          </cell>
          <cell r="ET43">
            <v>1.3422818711260145</v>
          </cell>
          <cell r="EU43">
            <v>1.3333333260614806</v>
          </cell>
          <cell r="EV43">
            <v>1.3245033047023989</v>
          </cell>
          <cell r="EW43">
            <v>1.3157894677719209</v>
          </cell>
          <cell r="EX43">
            <v>1.3071895371500848</v>
          </cell>
          <cell r="EY43">
            <v>1.2987012938882725</v>
          </cell>
          <cell r="EZ43">
            <v>1.2903225763005177</v>
          </cell>
          <cell r="FA43">
            <v>1.2820512781282187</v>
          </cell>
          <cell r="FB43">
            <v>1.2738853467749842</v>
          </cell>
          <cell r="FC43">
            <v>1.2658227816085059</v>
          </cell>
          <cell r="FD43">
            <v>1.2578616323265059</v>
          </cell>
          <cell r="FE43">
            <v>1.2499999973839571</v>
          </cell>
          <cell r="FF43">
            <v>1.2422360224789144</v>
          </cell>
          <cell r="FG43">
            <v>1.2345678990944218</v>
          </cell>
          <cell r="FH43">
            <v>1.226993863094088</v>
          </cell>
          <cell r="FI43">
            <v>1.219512193369044</v>
          </cell>
          <cell r="FJ43">
            <v>1.2121212105340966</v>
          </cell>
          <cell r="FK43">
            <v>1.2048192756710101</v>
          </cell>
          <cell r="FL43">
            <v>1.1976047891169332</v>
          </cell>
          <cell r="FM43">
            <v>1.1904761892961018</v>
          </cell>
          <cell r="FN43">
            <v>1.1834319515930103</v>
          </cell>
          <cell r="FO43">
            <v>1.1764705872653598</v>
          </cell>
          <cell r="FP43">
            <v>1.1695906423951412</v>
          </cell>
          <cell r="FQ43">
            <v>1.1627906968763111</v>
          </cell>
          <cell r="FR43">
            <v>1.1560693634375749</v>
          </cell>
          <cell r="FS43">
            <v>1.1494252866988666</v>
          </cell>
          <cell r="FT43">
            <v>1.1428571422601781</v>
          </cell>
          <cell r="FU43">
            <v>1.1363636358214477</v>
          </cell>
          <cell r="FV43">
            <v>1.1299435023322857</v>
          </cell>
          <cell r="FW43">
            <v>1.1235955051703583</v>
          </cell>
          <cell r="FX43">
            <v>1.1173184353473125</v>
          </cell>
          <cell r="FY43">
            <v>1.111111110741168</v>
          </cell>
          <cell r="FZ43">
            <v>1.1049723753541565</v>
          </cell>
          <cell r="GA43">
            <v>1.0989010985950265</v>
          </cell>
          <cell r="GB43">
            <v>1.0928961745848782</v>
          </cell>
          <cell r="GC43">
            <v>1.0869565214856349</v>
          </cell>
          <cell r="GD43">
            <v>1.0810810808502929</v>
          </cell>
          <cell r="GE43">
            <v>1.075268816994132</v>
          </cell>
          <cell r="GF43">
            <v>1.0695187163860989</v>
          </cell>
          <cell r="GG43">
            <v>1.0638297870596158</v>
          </cell>
          <cell r="GH43">
            <v>1.0582010580420933</v>
          </cell>
          <cell r="GI43">
            <v>1.0526315788024581</v>
          </cell>
          <cell r="GJ43">
            <v>1.0471204187160359</v>
          </cell>
          <cell r="GK43">
            <v>1.0416666665461569</v>
          </cell>
          <cell r="GL43">
            <v>1.036269429941876</v>
          </cell>
          <cell r="GM43">
            <v>1.030927834951229</v>
          </cell>
          <cell r="GN43">
            <v>1.0256410255494639</v>
          </cell>
          <cell r="GO43">
            <v>1.0204081631817155</v>
          </cell>
          <cell r="GP43">
            <v>1.0152284263196072</v>
          </cell>
          <cell r="GQ43">
            <v>1.0101010100312897</v>
          </cell>
          <cell r="GR43">
            <v>1.0050251255644438</v>
          </cell>
        </row>
        <row r="44">
          <cell r="B44">
            <v>35</v>
          </cell>
          <cell r="C44">
            <v>29.408580087646857</v>
          </cell>
          <cell r="D44">
            <v>27.075594575513168</v>
          </cell>
          <cell r="E44">
            <v>24.998619332035133</v>
          </cell>
          <cell r="F44">
            <v>23.14515734465299</v>
          </cell>
          <cell r="G44">
            <v>21.487220073053756</v>
          </cell>
          <cell r="H44">
            <v>20.00066109548165</v>
          </cell>
          <cell r="I44">
            <v>18.664613231817736</v>
          </cell>
          <cell r="J44">
            <v>17.461012403126812</v>
          </cell>
          <cell r="K44">
            <v>16.374194292948456</v>
          </cell>
          <cell r="L44">
            <v>15.390552196014598</v>
          </cell>
          <cell r="M44">
            <v>14.498246361637491</v>
          </cell>
          <cell r="N44">
            <v>13.686956732268573</v>
          </cell>
          <cell r="O44">
            <v>12.947672300430934</v>
          </cell>
          <cell r="P44">
            <v>12.272511406678939</v>
          </cell>
          <cell r="Q44">
            <v>11.654568216257122</v>
          </cell>
          <cell r="R44">
            <v>11.087781374592758</v>
          </cell>
          <cell r="S44">
            <v>10.56682147788244</v>
          </cell>
          <cell r="T44">
            <v>10.08699452640607</v>
          </cell>
          <cell r="U44">
            <v>9.6441589726163262</v>
          </cell>
          <cell r="V44">
            <v>9.2346543481914658</v>
          </cell>
          <cell r="W44">
            <v>8.8552397662385705</v>
          </cell>
          <cell r="X44">
            <v>8.5030408567292568</v>
          </cell>
          <cell r="Y44">
            <v>8.1755039133533689</v>
          </cell>
          <cell r="Z44">
            <v>7.8703562151807649</v>
          </cell>
          <cell r="AA44">
            <v>7.5855716425481248</v>
          </cell>
          <cell r="AB44">
            <v>7.3193408381919198</v>
          </cell>
          <cell r="AC44">
            <v>7.0700452757864545</v>
          </cell>
          <cell r="AD44">
            <v>6.8362346920123809</v>
          </cell>
          <cell r="AE44">
            <v>6.616607417824655</v>
          </cell>
          <cell r="AF44">
            <v>6.4099932120035223</v>
          </cell>
          <cell r="AG44">
            <v>6.2153382572755325</v>
          </cell>
          <cell r="AH44">
            <v>6.0316920278881385</v>
          </cell>
          <cell r="AI44">
            <v>5.8581957788552685</v>
          </cell>
          <cell r="AJ44">
            <v>5.6940724422894364</v>
          </cell>
          <cell r="AK44">
            <v>5.5386177462448645</v>
          </cell>
          <cell r="AL44">
            <v>5.3911923971109692</v>
          </cell>
          <cell r="AM44">
            <v>5.2512151884856797</v>
          </cell>
          <cell r="AN44">
            <v>5.1181569181871414</v>
          </cell>
          <cell r="AO44">
            <v>4.9915350111057109</v>
          </cell>
          <cell r="AP44">
            <v>4.870908759357067</v>
          </cell>
          <cell r="AQ44">
            <v>4.755875103010978</v>
          </cell>
          <cell r="AR44">
            <v>4.6460648848255399</v>
          </cell>
          <cell r="AS44">
            <v>4.5411395211567305</v>
          </cell>
          <cell r="AT44">
            <v>4.4407880387438263</v>
          </cell>
          <cell r="AU44">
            <v>4.3447244335675546</v>
          </cell>
          <cell r="AV44">
            <v>4.2526853135884197</v>
          </cell>
          <cell r="AW44">
            <v>4.1644277920238437</v>
          </cell>
          <cell r="AX44">
            <v>4.0797276020222428</v>
          </cell>
          <cell r="AY44">
            <v>3.998377407231708</v>
          </cell>
          <cell r="AZ44">
            <v>3.9201852859188824</v>
          </cell>
          <cell r="BA44">
            <v>3.844973369036806</v>
          </cell>
          <cell r="BB44">
            <v>3.7725766150261513</v>
          </cell>
          <cell r="BC44">
            <v>3.7028417062114154</v>
          </cell>
          <cell r="BD44">
            <v>3.6356260534641969</v>
          </cell>
          <cell r="BE44">
            <v>3.5707968973856841</v>
          </cell>
          <cell r="BF44">
            <v>3.5082304956409236</v>
          </cell>
          <cell r="BG44">
            <v>3.4478113872847618</v>
          </cell>
          <cell r="BH44">
            <v>3.3894317259766407</v>
          </cell>
          <cell r="BI44">
            <v>3.3329906749081872</v>
          </cell>
          <cell r="BJ44">
            <v>3.2783938570809688</v>
          </cell>
          <cell r="BK44">
            <v>3.2255528552864128</v>
          </cell>
          <cell r="BL44">
            <v>3.1743847567685122</v>
          </cell>
          <cell r="BM44">
            <v>3.1248117381034413</v>
          </cell>
          <cell r="BN44">
            <v>3.0767606863182047</v>
          </cell>
          <cell r="BO44">
            <v>3.0301628527010358</v>
          </cell>
          <cell r="BP44">
            <v>2.9849535361367647</v>
          </cell>
          <cell r="BQ44">
            <v>2.9410717931368509</v>
          </cell>
          <cell r="BR44">
            <v>2.8984601720317325</v>
          </cell>
          <cell r="BS44">
            <v>2.8570644690572351</v>
          </cell>
          <cell r="BT44">
            <v>2.8168335043011203</v>
          </cell>
          <cell r="BU44">
            <v>2.7777189156840012</v>
          </cell>
          <cell r="BV44">
            <v>2.7396749693339673</v>
          </cell>
          <cell r="BW44">
            <v>2.7026583848790064</v>
          </cell>
          <cell r="BX44">
            <v>2.6666281743281539</v>
          </cell>
          <cell r="BY44">
            <v>2.6315454933432498</v>
          </cell>
          <cell r="BZ44">
            <v>2.5973735038201533</v>
          </cell>
          <cell r="CA44">
            <v>2.5640772468027837</v>
          </cell>
          <cell r="CB44">
            <v>2.5316235248469039</v>
          </cell>
          <cell r="CC44">
            <v>2.4999807930343385</v>
          </cell>
          <cell r="CD44">
            <v>2.4691190579134399</v>
          </cell>
          <cell r="CE44">
            <v>2.4390097837090154</v>
          </cell>
          <cell r="CF44">
            <v>2.4096258052055055</v>
          </cell>
          <cell r="CG44">
            <v>2.3809412467616604</v>
          </cell>
          <cell r="CH44">
            <v>2.3529314469639684</v>
          </cell>
          <cell r="CI44">
            <v>2.3255728884702758</v>
          </cell>
          <cell r="CJ44">
            <v>2.2988431326348482</v>
          </cell>
          <cell r="CK44">
            <v>2.2727207585420928</v>
          </cell>
          <cell r="CL44">
            <v>2.2471853061086366</v>
          </cell>
          <cell r="CM44">
            <v>2.2222172229428372</v>
          </cell>
          <cell r="CN44">
            <v>2.1977978146773913</v>
          </cell>
          <cell r="CO44">
            <v>2.17390919851481</v>
          </cell>
          <cell r="CP44">
            <v>2.1505342597473653</v>
          </cell>
          <cell r="CQ44">
            <v>2.1276566110329487</v>
          </cell>
          <cell r="CR44">
            <v>2.1052605542262937</v>
          </cell>
          <cell r="CS44">
            <v>2.0833310445814019</v>
          </cell>
          <cell r="CT44">
            <v>2.0618536571558921</v>
          </cell>
          <cell r="CU44">
            <v>2.0408145552615973</v>
          </cell>
          <cell r="CV44">
            <v>2.0202004608180775</v>
          </cell>
          <cell r="CW44">
            <v>1.9999986264770238</v>
          </cell>
          <cell r="CX44">
            <v>1.9801968093958227</v>
          </cell>
          <cell r="CY44">
            <v>1.9607832465479693</v>
          </cell>
          <cell r="CZ44">
            <v>1.9417466314666292</v>
          </cell>
          <cell r="DA44">
            <v>1.9230760923255299</v>
          </cell>
          <cell r="DB44">
            <v>1.9047611712685766</v>
          </cell>
          <cell r="DC44">
            <v>1.8867918049062113</v>
          </cell>
          <cell r="DD44">
            <v>1.8691583059025885</v>
          </cell>
          <cell r="DE44">
            <v>1.8518513455832299</v>
          </cell>
          <cell r="DF44">
            <v>1.8348619374979243</v>
          </cell>
          <cell r="DG44">
            <v>1.8181814218783483</v>
          </cell>
          <cell r="DH44">
            <v>1.8018014509342153</v>
          </cell>
          <cell r="DI44">
            <v>1.7857139749357396</v>
          </cell>
          <cell r="DJ44">
            <v>1.7699112290338783</v>
          </cell>
          <cell r="DK44">
            <v>1.7543857207731972</v>
          </cell>
          <cell r="DL44">
            <v>1.7391302182553285</v>
          </cell>
          <cell r="DM44">
            <v>1.7241377389138701</v>
          </cell>
          <cell r="DN44">
            <v>1.7094015388642441</v>
          </cell>
          <cell r="DO44">
            <v>1.694915102794486</v>
          </cell>
          <cell r="DP44">
            <v>1.6806721343652236</v>
          </cell>
          <cell r="DQ44">
            <v>1.6666665470891977</v>
          </cell>
          <cell r="DR44">
            <v>1.6528924556626459</v>
          </cell>
          <cell r="DS44">
            <v>1.6393441677226617</v>
          </cell>
          <cell r="DT44">
            <v>1.626016176006337</v>
          </cell>
          <cell r="DU44">
            <v>1.6129031508890337</v>
          </cell>
          <cell r="DV44">
            <v>1.5999999332805901</v>
          </cell>
          <cell r="DW44">
            <v>1.5873015278596032</v>
          </cell>
          <cell r="DX44">
            <v>1.5748030966271744</v>
          </cell>
          <cell r="DY44">
            <v>1.5624999527626697</v>
          </cell>
          <cell r="DZ44">
            <v>1.5503875547651262</v>
          </cell>
          <cell r="EA44">
            <v>1.5384615008649363</v>
          </cell>
          <cell r="EB44">
            <v>1.5267175236913817</v>
          </cell>
          <cell r="EC44">
            <v>1.5151514851824646</v>
          </cell>
          <cell r="ED44">
            <v>1.5037593717242888</v>
          </cell>
          <cell r="EE44">
            <v>1.4925372895080142</v>
          </cell>
          <cell r="EF44">
            <v>1.4814814600931043</v>
          </cell>
          <cell r="EG44">
            <v>1.4705882161662645</v>
          </cell>
          <cell r="EH44">
            <v>1.4598539974860683</v>
          </cell>
          <cell r="EI44">
            <v>1.4492753470038673</v>
          </cell>
          <cell r="EJ44">
            <v>1.4388489071521049</v>
          </cell>
          <cell r="EK44">
            <v>1.4285714162916734</v>
          </cell>
          <cell r="EL44">
            <v>1.4184397053104159</v>
          </cell>
          <cell r="EM44">
            <v>1.4084506943653325</v>
          </cell>
          <cell r="EN44">
            <v>1.3986013897614527</v>
          </cell>
          <cell r="EO44">
            <v>1.3888888809607387</v>
          </cell>
          <cell r="EP44">
            <v>1.3793103377147387</v>
          </cell>
          <cell r="EQ44">
            <v>1.3698630073150615</v>
          </cell>
          <cell r="ER44">
            <v>1.3605442119560684</v>
          </cell>
          <cell r="ES44">
            <v>1.3513513462044651</v>
          </cell>
          <cell r="ET44">
            <v>1.3422818745707819</v>
          </cell>
          <cell r="EU44">
            <v>1.333333329177989</v>
          </cell>
          <cell r="EV44">
            <v>1.3245033075227344</v>
          </cell>
          <cell r="EW44">
            <v>1.3157894703249551</v>
          </cell>
          <cell r="EX44">
            <v>1.3071895394618043</v>
          </cell>
          <cell r="EY44">
            <v>1.298701295982075</v>
          </cell>
          <cell r="EZ44">
            <v>1.2903225781974748</v>
          </cell>
          <cell r="FA44">
            <v>1.2820512798473138</v>
          </cell>
          <cell r="FB44">
            <v>1.2738853483333243</v>
          </cell>
          <cell r="FC44">
            <v>1.2658227830215116</v>
          </cell>
          <cell r="FD44">
            <v>1.2578616336080812</v>
          </cell>
          <cell r="FE44">
            <v>1.2499999985466428</v>
          </cell>
          <cell r="FF44">
            <v>1.2422360235340246</v>
          </cell>
          <cell r="FG44">
            <v>1.2345679000521665</v>
          </cell>
          <cell r="FH44">
            <v>1.226993863963685</v>
          </cell>
          <cell r="FI44">
            <v>1.2195121941588154</v>
          </cell>
          <cell r="FJ44">
            <v>1.2121212112515598</v>
          </cell>
          <cell r="FK44">
            <v>1.2048192763229562</v>
          </cell>
          <cell r="FL44">
            <v>1.1976047897095004</v>
          </cell>
          <cell r="FM44">
            <v>1.1904761898348379</v>
          </cell>
          <cell r="FN44">
            <v>1.1834319520829326</v>
          </cell>
          <cell r="FO44">
            <v>1.1764705877110053</v>
          </cell>
          <cell r="FP44">
            <v>1.1695906428006153</v>
          </cell>
          <cell r="FQ44">
            <v>1.1627906972453284</v>
          </cell>
          <cell r="FR44">
            <v>1.1560693637734984</v>
          </cell>
          <cell r="FS44">
            <v>1.1494252870047417</v>
          </cell>
          <cell r="FT44">
            <v>1.1428571425387617</v>
          </cell>
          <cell r="FU44">
            <v>1.136363636075238</v>
          </cell>
          <cell r="FV44">
            <v>1.1299435025635467</v>
          </cell>
          <cell r="FW44">
            <v>1.1235955053811419</v>
          </cell>
          <cell r="FX44">
            <v>1.1173184355394787</v>
          </cell>
          <cell r="FY44">
            <v>1.111111110916404</v>
          </cell>
          <cell r="FZ44">
            <v>1.1049723755139931</v>
          </cell>
          <cell r="GA44">
            <v>1.0989010987408514</v>
          </cell>
          <cell r="GB44">
            <v>1.092896174717952</v>
          </cell>
          <cell r="GC44">
            <v>1.0869565216071015</v>
          </cell>
          <cell r="GD44">
            <v>1.0810810809611913</v>
          </cell>
          <cell r="GE44">
            <v>1.075268817095405</v>
          </cell>
          <cell r="GF44">
            <v>1.069518716478604</v>
          </cell>
          <cell r="GG44">
            <v>1.0638297871441318</v>
          </cell>
          <cell r="GH44">
            <v>1.0582010581193282</v>
          </cell>
          <cell r="GI44">
            <v>1.0526315788730554</v>
          </cell>
          <cell r="GJ44">
            <v>1.0471204187805812</v>
          </cell>
          <cell r="GK44">
            <v>1.0416666666051821</v>
          </cell>
          <cell r="GL44">
            <v>1.0362694299958655</v>
          </cell>
          <cell r="GM44">
            <v>1.0309278350006239</v>
          </cell>
          <cell r="GN44">
            <v>1.0256410255946653</v>
          </cell>
          <cell r="GO44">
            <v>1.0204081632230886</v>
          </cell>
          <cell r="GP44">
            <v>1.0152284263574849</v>
          </cell>
          <cell r="GQ44">
            <v>1.0101010100659746</v>
          </cell>
          <cell r="GR44">
            <v>1.0050251255962124</v>
          </cell>
        </row>
        <row r="45">
          <cell r="B45">
            <v>36</v>
          </cell>
          <cell r="C45">
            <v>30.107505037274127</v>
          </cell>
          <cell r="D45">
            <v>27.660684310850407</v>
          </cell>
          <cell r="E45">
            <v>25.488842482387383</v>
          </cell>
          <cell r="F45">
            <v>23.55625106795414</v>
          </cell>
          <cell r="G45">
            <v>21.832252498110442</v>
          </cell>
          <cell r="H45">
            <v>20.290493812059566</v>
          </cell>
          <cell r="I45">
            <v>18.908281953670901</v>
          </cell>
          <cell r="J45">
            <v>17.666040577154842</v>
          </cell>
          <cell r="K45">
            <v>16.546851707569957</v>
          </cell>
          <cell r="L45">
            <v>15.536068432241324</v>
          </cell>
          <cell r="M45">
            <v>14.620987133620273</v>
          </cell>
          <cell r="N45">
            <v>13.790569701660631</v>
          </cell>
          <cell r="O45">
            <v>13.035207757412088</v>
          </cell>
          <cell r="P45">
            <v>12.346522238771106</v>
          </cell>
          <cell r="Q45">
            <v>11.717192792830669</v>
          </cell>
          <cell r="R45">
            <v>11.140812326813604</v>
          </cell>
          <cell r="S45">
            <v>10.611762823745359</v>
          </cell>
          <cell r="T45">
            <v>10.125109156535222</v>
          </cell>
          <cell r="U45">
            <v>9.6765081569239335</v>
          </cell>
          <cell r="V45">
            <v>9.2621306318474801</v>
          </cell>
          <cell r="W45">
            <v>8.8785943839987134</v>
          </cell>
          <cell r="X45">
            <v>8.5229065979634591</v>
          </cell>
          <cell r="Y45">
            <v>8.1924142083512219</v>
          </cell>
          <cell r="Z45">
            <v>7.88476108016068</v>
          </cell>
          <cell r="AA45">
            <v>7.5978510111045345</v>
          </cell>
          <cell r="AB45">
            <v>7.3298157164686515</v>
          </cell>
          <cell r="AC45">
            <v>7.0789870840232059</v>
          </cell>
          <cell r="AD45">
            <v>6.8438730934605951</v>
          </cell>
          <cell r="AE45">
            <v>6.6231368850649179</v>
          </cell>
          <cell r="AF45">
            <v>6.4155785385311876</v>
          </cell>
          <cell r="AG45">
            <v>6.2201191873064925</v>
          </cell>
          <cell r="AH45">
            <v>6.0357871484018357</v>
          </cell>
          <cell r="AI45">
            <v>5.8617057938933916</v>
          </cell>
          <cell r="AJ45">
            <v>5.6970829296080314</v>
          </cell>
          <cell r="AK45">
            <v>5.541201479868529</v>
          </cell>
          <cell r="AL45">
            <v>5.3934113055788773</v>
          </cell>
          <cell r="AM45">
            <v>5.2531220071308233</v>
          </cell>
          <cell r="AN45">
            <v>5.1197965842570232</v>
          </cell>
          <cell r="AO45">
            <v>4.9929458425880915</v>
          </cell>
          <cell r="AP45">
            <v>4.8721234517486041</v>
          </cell>
          <cell r="AQ45">
            <v>4.7569215727363456</v>
          </cell>
          <cell r="AR45">
            <v>4.6469669833955063</v>
          </cell>
          <cell r="AS45">
            <v>4.541917640292402</v>
          </cell>
          <cell r="AT45">
            <v>4.4414596234643478</v>
          </cell>
          <cell r="AU45">
            <v>4.3453044175345967</v>
          </cell>
          <cell r="AV45">
            <v>4.2531864887355626</v>
          </cell>
          <cell r="AW45">
            <v>4.1648611225998735</v>
          </cell>
          <cell r="AX45">
            <v>4.0801024915841309</v>
          </cell>
          <cell r="AY45">
            <v>3.9987019257853662</v>
          </cell>
          <cell r="AZ45">
            <v>3.9204663632819781</v>
          </cell>
          <cell r="BA45">
            <v>3.8452169595530203</v>
          </cell>
          <cell r="BB45">
            <v>3.7727878379653363</v>
          </cell>
          <cell r="BC45">
            <v>3.7030249655207998</v>
          </cell>
          <cell r="BD45">
            <v>3.6357851399719188</v>
          </cell>
          <cell r="BE45">
            <v>3.5709350760825656</v>
          </cell>
          <cell r="BF45">
            <v>3.5083505802653101</v>
          </cell>
          <cell r="BG45">
            <v>3.4479158040967146</v>
          </cell>
          <cell r="BH45">
            <v>3.38952256832173</v>
          </cell>
          <cell r="BI45">
            <v>3.3330697499293751</v>
          </cell>
          <cell r="BJ45">
            <v>3.2784627257325432</v>
          </cell>
          <cell r="BK45">
            <v>3.2256128666308497</v>
          </cell>
          <cell r="BL45">
            <v>3.1744370773905031</v>
          </cell>
          <cell r="BM45">
            <v>3.1248573773510921</v>
          </cell>
          <cell r="BN45">
            <v>3.0768005179760034</v>
          </cell>
          <cell r="BO45">
            <v>3.0301976336098013</v>
          </cell>
          <cell r="BP45">
            <v>2.9849839221998238</v>
          </cell>
          <cell r="BQ45">
            <v>2.9410983530872019</v>
          </cell>
          <cell r="BR45">
            <v>2.8984833992800985</v>
          </cell>
          <cell r="BS45">
            <v>2.8570847918942484</v>
          </cell>
          <cell r="BT45">
            <v>2.8168512946871735</v>
          </cell>
          <cell r="BU45">
            <v>2.7777344968264717</v>
          </cell>
          <cell r="BV45">
            <v>2.7396886222226868</v>
          </cell>
          <cell r="BW45">
            <v>2.702670353926282</v>
          </cell>
          <cell r="BX45">
            <v>2.666638672238657</v>
          </cell>
          <cell r="BY45">
            <v>2.6315547053211952</v>
          </cell>
          <cell r="BZ45">
            <v>2.5973815912058869</v>
          </cell>
          <cell r="CA45">
            <v>2.5640843502178305</v>
          </cell>
          <cell r="CB45">
            <v>2.5316297669153429</v>
          </cell>
          <cell r="CC45">
            <v>2.4999862807388133</v>
          </cell>
          <cell r="CD45">
            <v>2.4691238846359003</v>
          </cell>
          <cell r="CE45">
            <v>2.4390140309993016</v>
          </cell>
          <cell r="CF45">
            <v>2.409629544314845</v>
          </cell>
          <cell r="CG45">
            <v>2.380944539973</v>
          </cell>
          <cell r="CH45">
            <v>2.3529343487466448</v>
          </cell>
          <cell r="CI45">
            <v>2.3255754464827105</v>
          </cell>
          <cell r="CJ45">
            <v>2.298845388595713</v>
          </cell>
          <cell r="CK45">
            <v>2.2727227489875643</v>
          </cell>
          <cell r="CL45">
            <v>2.2471870630509598</v>
          </cell>
          <cell r="CM45">
            <v>2.2222187744433359</v>
          </cell>
          <cell r="CN45">
            <v>2.1977991853452861</v>
          </cell>
          <cell r="CO45">
            <v>2.1739104099416506</v>
          </cell>
          <cell r="CP45">
            <v>2.1505353308855737</v>
          </cell>
          <cell r="CQ45">
            <v>2.1276575585258155</v>
          </cell>
          <cell r="CR45">
            <v>2.1052613926957924</v>
          </cell>
          <cell r="CS45">
            <v>2.083331786879326</v>
          </cell>
          <cell r="CT45">
            <v>2.0618543145830923</v>
          </cell>
          <cell r="CU45">
            <v>2.0408151377594614</v>
          </cell>
          <cell r="CV45">
            <v>2.0202009771358376</v>
          </cell>
          <cell r="CW45">
            <v>1.9999990843180158</v>
          </cell>
          <cell r="CX45">
            <v>1.9801972155453971</v>
          </cell>
          <cell r="CY45">
            <v>1.9607836069854101</v>
          </cell>
          <cell r="CZ45">
            <v>1.9417469514631216</v>
          </cell>
          <cell r="DA45">
            <v>1.9230763765299539</v>
          </cell>
          <cell r="DB45">
            <v>1.9047614237826733</v>
          </cell>
          <cell r="DC45">
            <v>1.886792029350465</v>
          </cell>
          <cell r="DD45">
            <v>1.869158505473999</v>
          </cell>
          <cell r="DE45">
            <v>1.8518515231059933</v>
          </cell>
          <cell r="DF45">
            <v>1.834862095467912</v>
          </cell>
          <cell r="DG45">
            <v>1.8181815625021602</v>
          </cell>
          <cell r="DH45">
            <v>1.8018015761634825</v>
          </cell>
          <cell r="DI45">
            <v>1.7857140864972687</v>
          </cell>
          <cell r="DJ45">
            <v>1.7699113284561523</v>
          </cell>
          <cell r="DK45">
            <v>1.7543858094096798</v>
          </cell>
          <cell r="DL45">
            <v>1.7391302973049705</v>
          </cell>
          <cell r="DM45">
            <v>1.7241378094391582</v>
          </cell>
          <cell r="DN45">
            <v>1.7094016018070939</v>
          </cell>
          <cell r="DO45">
            <v>1.6949151589902427</v>
          </cell>
          <cell r="DP45">
            <v>1.680672184554999</v>
          </cell>
          <cell r="DQ45">
            <v>1.6666665919307486</v>
          </cell>
          <cell r="DR45">
            <v>1.6528924957399662</v>
          </cell>
          <cell r="DS45">
            <v>1.6393442035544483</v>
          </cell>
          <cell r="DT45">
            <v>1.6260162080534595</v>
          </cell>
          <cell r="DU45">
            <v>1.6129031795611319</v>
          </cell>
          <cell r="DV45">
            <v>1.5999999589419016</v>
          </cell>
          <cell r="DW45">
            <v>1.5873015508341124</v>
          </cell>
          <cell r="DX45">
            <v>1.5748031172031649</v>
          </cell>
          <cell r="DY45">
            <v>1.5624999711967498</v>
          </cell>
          <cell r="DZ45">
            <v>1.5503875712857909</v>
          </cell>
          <cell r="EA45">
            <v>1.5384615156757191</v>
          </cell>
          <cell r="EB45">
            <v>1.5267175369736445</v>
          </cell>
          <cell r="EC45">
            <v>1.5151514970978703</v>
          </cell>
          <cell r="ED45">
            <v>1.5037593824169904</v>
          </cell>
          <cell r="EE45">
            <v>1.4925372991065953</v>
          </cell>
          <cell r="EF45">
            <v>1.4814814687123012</v>
          </cell>
          <cell r="EG45">
            <v>1.4705882239084909</v>
          </cell>
          <cell r="EH45">
            <v>1.4598540044427706</v>
          </cell>
          <cell r="EI45">
            <v>1.4492753532567262</v>
          </cell>
          <cell r="EJ45">
            <v>1.4388489127741033</v>
          </cell>
          <cell r="EK45">
            <v>1.4285714213480434</v>
          </cell>
          <cell r="EL45">
            <v>1.4184397098594814</v>
          </cell>
          <cell r="EM45">
            <v>1.4084506984592586</v>
          </cell>
          <cell r="EN45">
            <v>1.3986013934469113</v>
          </cell>
          <cell r="EO45">
            <v>1.3888888842794993</v>
          </cell>
          <cell r="EP45">
            <v>1.3793103407041962</v>
          </cell>
          <cell r="EQ45">
            <v>1.3698630100087059</v>
          </cell>
          <cell r="ER45">
            <v>1.3605442143839011</v>
          </cell>
          <cell r="ES45">
            <v>1.3513513483933706</v>
          </cell>
          <cell r="ET45">
            <v>1.3422818765448608</v>
          </cell>
          <cell r="EU45">
            <v>1.3333333309588509</v>
          </cell>
          <cell r="EV45">
            <v>1.3245033091297633</v>
          </cell>
          <cell r="EW45">
            <v>1.3157894717755425</v>
          </cell>
          <cell r="EX45">
            <v>1.3071895407715604</v>
          </cell>
          <cell r="EY45">
            <v>1.298701297165014</v>
          </cell>
          <cell r="EZ45">
            <v>1.290322579266183</v>
          </cell>
          <cell r="FA45">
            <v>1.2820512808130975</v>
          </cell>
          <cell r="FB45">
            <v>1.2738853492063442</v>
          </cell>
          <cell r="FC45">
            <v>1.2658227838109004</v>
          </cell>
          <cell r="FD45">
            <v>1.2578616343220508</v>
          </cell>
          <cell r="FE45">
            <v>1.2499999991925794</v>
          </cell>
          <cell r="FF45">
            <v>1.2422360241185733</v>
          </cell>
          <cell r="FG45">
            <v>1.2345679005813075</v>
          </cell>
          <cell r="FH45">
            <v>1.2269938644428018</v>
          </cell>
          <cell r="FI45">
            <v>1.2195121945927556</v>
          </cell>
          <cell r="FJ45">
            <v>1.2121212116446904</v>
          </cell>
          <cell r="FK45">
            <v>1.2048192766792112</v>
          </cell>
          <cell r="FL45">
            <v>1.1976047900324254</v>
          </cell>
          <cell r="FM45">
            <v>1.1904761901276293</v>
          </cell>
          <cell r="FN45">
            <v>1.1834319523484729</v>
          </cell>
          <cell r="FO45">
            <v>1.1764705879518949</v>
          </cell>
          <cell r="FP45">
            <v>1.1695906430191996</v>
          </cell>
          <cell r="FQ45">
            <v>1.162790697443725</v>
          </cell>
          <cell r="FR45">
            <v>1.1560693639536186</v>
          </cell>
          <cell r="FS45">
            <v>1.149425287168311</v>
          </cell>
          <cell r="FT45">
            <v>1.1428571426873395</v>
          </cell>
          <cell r="FU45">
            <v>1.1363636362102332</v>
          </cell>
          <cell r="FV45">
            <v>1.1299435026862317</v>
          </cell>
          <cell r="FW45">
            <v>1.1235955054926676</v>
          </cell>
          <cell r="FX45">
            <v>1.1173184356408861</v>
          </cell>
          <cell r="FY45">
            <v>1.1111111110086338</v>
          </cell>
          <cell r="FZ45">
            <v>1.1049723755978966</v>
          </cell>
          <cell r="GA45">
            <v>1.0989010988171997</v>
          </cell>
          <cell r="GB45">
            <v>1.0928961747874422</v>
          </cell>
          <cell r="GC45">
            <v>1.0869565216703654</v>
          </cell>
          <cell r="GD45">
            <v>1.0810810810188005</v>
          </cell>
          <cell r="GE45">
            <v>1.0752688171478784</v>
          </cell>
          <cell r="GF45">
            <v>1.0695187165264104</v>
          </cell>
          <cell r="GG45">
            <v>1.0638297871876969</v>
          </cell>
          <cell r="GH45">
            <v>1.0582010581590375</v>
          </cell>
          <cell r="GI45">
            <v>1.0526315789092591</v>
          </cell>
          <cell r="GJ45">
            <v>1.0471204188135965</v>
          </cell>
          <cell r="GK45">
            <v>1.0416666666352972</v>
          </cell>
          <cell r="GL45">
            <v>1.0362694300233413</v>
          </cell>
          <cell r="GM45">
            <v>1.0309278350256974</v>
          </cell>
          <cell r="GN45">
            <v>1.0256410256175521</v>
          </cell>
          <cell r="GO45">
            <v>1.0204081632439841</v>
          </cell>
          <cell r="GP45">
            <v>1.0152284263765665</v>
          </cell>
          <cell r="GQ45">
            <v>1.0101010100834045</v>
          </cell>
          <cell r="GR45">
            <v>1.0050251256121365</v>
          </cell>
        </row>
        <row r="46">
          <cell r="B46">
            <v>37</v>
          </cell>
          <cell r="C46">
            <v>30.799509937895177</v>
          </cell>
          <cell r="D46">
            <v>28.237127399852607</v>
          </cell>
          <cell r="E46">
            <v>25.969453414105285</v>
          </cell>
          <cell r="F46">
            <v>23.957318115077207</v>
          </cell>
          <cell r="G46">
            <v>22.167235435058679</v>
          </cell>
          <cell r="H46">
            <v>20.570525422279772</v>
          </cell>
          <cell r="I46">
            <v>19.142578801606636</v>
          </cell>
          <cell r="J46">
            <v>17.862239786751047</v>
          </cell>
          <cell r="K46">
            <v>16.711287340542814</v>
          </cell>
          <cell r="L46">
            <v>15.673998513972821</v>
          </cell>
          <cell r="M46">
            <v>14.73678031473611</v>
          </cell>
          <cell r="N46">
            <v>13.887858874798717</v>
          </cell>
          <cell r="O46">
            <v>13.117016595712233</v>
          </cell>
          <cell r="P46">
            <v>12.415369524438239</v>
          </cell>
          <cell r="Q46">
            <v>11.775178511880249</v>
          </cell>
          <cell r="R46">
            <v>11.189688780473366</v>
          </cell>
          <cell r="S46">
            <v>10.652993416280145</v>
          </cell>
          <cell r="T46">
            <v>10.159917037931711</v>
          </cell>
          <cell r="U46">
            <v>9.7059165062944839</v>
          </cell>
          <cell r="V46">
            <v>9.2869960469207946</v>
          </cell>
          <cell r="W46">
            <v>8.899634580179022</v>
          </cell>
          <cell r="X46">
            <v>8.5407234062452542</v>
          </cell>
          <cell r="Y46">
            <v>8.2075126860278758</v>
          </cell>
          <cell r="Z46">
            <v>7.8975654045872714</v>
          </cell>
          <cell r="AA46">
            <v>7.6087177089420654</v>
          </cell>
          <cell r="AB46">
            <v>7.3390446841133503</v>
          </cell>
          <cell r="AC46">
            <v>7.086830775458953</v>
          </cell>
          <cell r="AD46">
            <v>6.8505441864284675</v>
          </cell>
          <cell r="AE46">
            <v>6.6288146826651451</v>
          </cell>
          <cell r="AF46">
            <v>6.420414319074621</v>
          </cell>
          <cell r="AG46">
            <v>6.2242406787124942</v>
          </cell>
          <cell r="AH46">
            <v>6.0393022733062978</v>
          </cell>
          <cell r="AI46">
            <v>5.864705806746489</v>
          </cell>
          <cell r="AJ46">
            <v>5.6996450464749202</v>
          </cell>
          <cell r="AK46">
            <v>5.5433910846343464</v>
          </cell>
          <cell r="AL46">
            <v>5.3952838021762677</v>
          </cell>
          <cell r="AM46">
            <v>5.2547243757401878</v>
          </cell>
          <cell r="AN46">
            <v>5.1211686897548301</v>
          </cell>
          <cell r="AO46">
            <v>4.994121535490077</v>
          </cell>
          <cell r="AP46">
            <v>4.8731314952270566</v>
          </cell>
          <cell r="AQ46">
            <v>4.7577864237490459</v>
          </cell>
          <cell r="AR46">
            <v>4.6477094513543253</v>
          </cell>
          <cell r="AS46">
            <v>4.542555442862624</v>
          </cell>
          <cell r="AT46">
            <v>4.4420078558892637</v>
          </cell>
          <cell r="AU46">
            <v>4.3457759492151196</v>
          </cell>
          <cell r="AV46">
            <v>4.2535922985713057</v>
          </cell>
          <cell r="AW46">
            <v>4.1652105827418344</v>
          </cell>
          <cell r="AX46">
            <v>4.0804036076980967</v>
          </cell>
          <cell r="AY46">
            <v>3.9989615406282932</v>
          </cell>
          <cell r="AZ46">
            <v>3.9206903293083486</v>
          </cell>
          <cell r="BA46">
            <v>3.8454102853595402</v>
          </cell>
          <cell r="BB46">
            <v>3.7729548126208194</v>
          </cell>
          <cell r="BC46">
            <v>3.7031692641896057</v>
          </cell>
          <cell r="BD46">
            <v>3.6359099137034661</v>
          </cell>
          <cell r="BE46">
            <v>3.571043028189504</v>
          </cell>
          <cell r="BF46">
            <v>3.5084440313348719</v>
          </cell>
          <cell r="BG46">
            <v>3.4479967473617941</v>
          </cell>
          <cell r="BH46">
            <v>3.3895927168507574</v>
          </cell>
          <cell r="BI46">
            <v>3.3331305768687498</v>
          </cell>
          <cell r="BJ46">
            <v>3.2785154986456266</v>
          </cell>
          <cell r="BK46">
            <v>3.2256586768174427</v>
          </cell>
          <cell r="BL46">
            <v>3.1744768649357438</v>
          </cell>
          <cell r="BM46">
            <v>3.124891952538706</v>
          </cell>
          <cell r="BN46">
            <v>3.0768305796045308</v>
          </cell>
          <cell r="BO46">
            <v>3.0302237846690234</v>
          </cell>
          <cell r="BP46">
            <v>2.9850066832957478</v>
          </cell>
          <cell r="BQ46">
            <v>2.9411181739456733</v>
          </cell>
          <cell r="BR46">
            <v>2.8985006686097385</v>
          </cell>
          <cell r="BS46">
            <v>2.8570998458475918</v>
          </cell>
          <cell r="BT46">
            <v>2.8168644241233753</v>
          </cell>
          <cell r="BU46">
            <v>2.7777459535488762</v>
          </cell>
          <cell r="BV46">
            <v>2.7396986243389647</v>
          </cell>
          <cell r="BW46">
            <v>2.7026790904571403</v>
          </cell>
          <cell r="BX46">
            <v>2.6666463070826598</v>
          </cell>
          <cell r="BY46">
            <v>2.6315613806675331</v>
          </cell>
          <cell r="BZ46">
            <v>2.5973874304735642</v>
          </cell>
          <cell r="CA46">
            <v>2.5640894605883671</v>
          </cell>
          <cell r="CB46">
            <v>2.5316342415163748</v>
          </cell>
          <cell r="CC46">
            <v>2.4999902005277237</v>
          </cell>
          <cell r="CD46">
            <v>2.4691273200255517</v>
          </cell>
          <cell r="CE46">
            <v>2.439017043261916</v>
          </cell>
          <cell r="CF46">
            <v>2.4096321867949433</v>
          </cell>
          <cell r="CG46">
            <v>2.3809468591359155</v>
          </cell>
          <cell r="CH46">
            <v>2.3529363850853646</v>
          </cell>
          <cell r="CI46">
            <v>2.3255772353025947</v>
          </cell>
          <cell r="CJ46">
            <v>2.2988469606938771</v>
          </cell>
          <cell r="CK46">
            <v>2.2727241312413642</v>
          </cell>
          <cell r="CL46">
            <v>2.2471882789279998</v>
          </cell>
          <cell r="CM46">
            <v>2.2222198444436803</v>
          </cell>
          <cell r="CN46">
            <v>2.1978001273850762</v>
          </cell>
          <cell r="CO46">
            <v>2.1739112396860625</v>
          </cell>
          <cell r="CP46">
            <v>2.1505360620379341</v>
          </cell>
          <cell r="CQ46">
            <v>2.1276582030787861</v>
          </cell>
          <cell r="CR46">
            <v>2.1052619611496901</v>
          </cell>
          <cell r="CS46">
            <v>2.0833322884319769</v>
          </cell>
          <cell r="CT46">
            <v>2.0618547572950119</v>
          </cell>
          <cell r="CU46">
            <v>2.0408155286976251</v>
          </cell>
          <cell r="CV46">
            <v>2.0202013224988882</v>
          </cell>
          <cell r="CW46">
            <v>1.9999993895453438</v>
          </cell>
          <cell r="CX46">
            <v>1.980197485412224</v>
          </cell>
          <cell r="CY46">
            <v>1.9607838456857019</v>
          </cell>
          <cell r="CZ46">
            <v>1.9417471626819283</v>
          </cell>
          <cell r="DA46">
            <v>1.9230765635065488</v>
          </cell>
          <cell r="DB46">
            <v>1.9047615893656873</v>
          </cell>
          <cell r="DC46">
            <v>1.8867921760460555</v>
          </cell>
          <cell r="DD46">
            <v>1.869158635487947</v>
          </cell>
          <cell r="DE46">
            <v>1.8518516383805153</v>
          </cell>
          <cell r="DF46">
            <v>1.8348621977138591</v>
          </cell>
          <cell r="DG46">
            <v>1.8181816532272002</v>
          </cell>
          <cell r="DH46">
            <v>1.8018016566967734</v>
          </cell>
          <cell r="DI46">
            <v>1.7857141580110696</v>
          </cell>
          <cell r="DJ46">
            <v>1.769911391984762</v>
          </cell>
          <cell r="DK46">
            <v>1.7543858658660383</v>
          </cell>
          <cell r="DL46">
            <v>1.7391303474952193</v>
          </cell>
          <cell r="DM46">
            <v>1.7241378540754166</v>
          </cell>
          <cell r="DN46">
            <v>1.7094016415186712</v>
          </cell>
          <cell r="DO46">
            <v>1.6949151943334861</v>
          </cell>
          <cell r="DP46">
            <v>1.6806722160219429</v>
          </cell>
          <cell r="DQ46">
            <v>1.6666666199567179</v>
          </cell>
          <cell r="DR46">
            <v>1.6528925207102594</v>
          </cell>
          <cell r="DS46">
            <v>1.6393442258102162</v>
          </cell>
          <cell r="DT46">
            <v>1.6260162278968791</v>
          </cell>
          <cell r="DU46">
            <v>1.6129031972599577</v>
          </cell>
          <cell r="DV46">
            <v>1.5999999747334779</v>
          </cell>
          <cell r="DW46">
            <v>1.5873015649289033</v>
          </cell>
          <cell r="DX46">
            <v>1.5748031297878682</v>
          </cell>
          <cell r="DY46">
            <v>1.5624999824370425</v>
          </cell>
          <cell r="DZ46">
            <v>1.5503875813287482</v>
          </cell>
          <cell r="EA46">
            <v>1.5384615246519511</v>
          </cell>
          <cell r="EB46">
            <v>1.5267175449991808</v>
          </cell>
          <cell r="EC46">
            <v>1.5151515042758255</v>
          </cell>
          <cell r="ED46">
            <v>1.5037593888390333</v>
          </cell>
          <cell r="EE46">
            <v>1.4925373048542487</v>
          </cell>
          <cell r="EF46">
            <v>1.4814814738580901</v>
          </cell>
          <cell r="EG46">
            <v>1.4705882285169587</v>
          </cell>
          <cell r="EH46">
            <v>1.4598540085713769</v>
          </cell>
          <cell r="EI46">
            <v>1.4492753569566428</v>
          </cell>
          <cell r="EJ46">
            <v>1.4388489160909164</v>
          </cell>
          <cell r="EK46">
            <v>1.4285714243223784</v>
          </cell>
          <cell r="EL46">
            <v>1.4184397125275552</v>
          </cell>
          <cell r="EM46">
            <v>1.4084507008533678</v>
          </cell>
          <cell r="EN46">
            <v>1.3986013955958665</v>
          </cell>
          <cell r="EO46">
            <v>1.3888888862090112</v>
          </cell>
          <cell r="EP46">
            <v>1.3793103424372153</v>
          </cell>
          <cell r="EQ46">
            <v>1.369863011565726</v>
          </cell>
          <cell r="ER46">
            <v>1.3605442157832284</v>
          </cell>
          <cell r="ES46">
            <v>1.3513513496513623</v>
          </cell>
          <cell r="ET46">
            <v>1.3422818776761378</v>
          </cell>
          <cell r="EU46">
            <v>1.333333331976486</v>
          </cell>
          <cell r="EV46">
            <v>1.3245033100454491</v>
          </cell>
          <cell r="EW46">
            <v>1.3157894725997401</v>
          </cell>
          <cell r="EX46">
            <v>1.3071895415136321</v>
          </cell>
          <cell r="EY46">
            <v>1.2987012978333412</v>
          </cell>
          <cell r="EZ46">
            <v>1.290322579868272</v>
          </cell>
          <cell r="FA46">
            <v>1.2820512813556728</v>
          </cell>
          <cell r="FB46">
            <v>1.273885349695431</v>
          </cell>
          <cell r="FC46">
            <v>1.2658227842518996</v>
          </cell>
          <cell r="FD46">
            <v>1.2578616347198055</v>
          </cell>
          <cell r="FE46">
            <v>1.249999999551433</v>
          </cell>
          <cell r="FF46">
            <v>1.2422360244424229</v>
          </cell>
          <cell r="FG46">
            <v>1.2345679008736505</v>
          </cell>
          <cell r="FH46">
            <v>1.2269938647067777</v>
          </cell>
          <cell r="FI46">
            <v>1.2195121948311844</v>
          </cell>
          <cell r="FJ46">
            <v>1.2121212118601044</v>
          </cell>
          <cell r="FK46">
            <v>1.2048192768738859</v>
          </cell>
          <cell r="FL46">
            <v>1.1976047902084062</v>
          </cell>
          <cell r="FM46">
            <v>1.1904761902867551</v>
          </cell>
          <cell r="FN46">
            <v>1.1834319524923973</v>
          </cell>
          <cell r="FO46">
            <v>1.1764705880821054</v>
          </cell>
          <cell r="FP46">
            <v>1.1695906431370349</v>
          </cell>
          <cell r="FQ46">
            <v>1.1627906975503897</v>
          </cell>
          <cell r="FR46">
            <v>1.1560693640501976</v>
          </cell>
          <cell r="FS46">
            <v>1.1494252872557813</v>
          </cell>
          <cell r="FT46">
            <v>1.142857142766581</v>
          </cell>
          <cell r="FU46">
            <v>1.1363636362820388</v>
          </cell>
          <cell r="FV46">
            <v>1.1299435027513165</v>
          </cell>
          <cell r="FW46">
            <v>1.123595505551676</v>
          </cell>
          <cell r="FX46">
            <v>1.1173184356943988</v>
          </cell>
          <cell r="FY46">
            <v>1.1111111110571756</v>
          </cell>
          <cell r="FZ46">
            <v>1.1049723756419405</v>
          </cell>
          <cell r="GA46">
            <v>1.0989010988571726</v>
          </cell>
          <cell r="GB46">
            <v>1.0928961748237296</v>
          </cell>
          <cell r="GC46">
            <v>1.0869565217033152</v>
          </cell>
          <cell r="GD46">
            <v>1.0810810810487275</v>
          </cell>
          <cell r="GE46">
            <v>1.0752688171750664</v>
          </cell>
          <cell r="GF46">
            <v>1.0695187165511164</v>
          </cell>
          <cell r="GG46">
            <v>1.0638297872101532</v>
          </cell>
          <cell r="GH46">
            <v>1.0582010581794539</v>
          </cell>
          <cell r="GI46">
            <v>1.0526315789278253</v>
          </cell>
          <cell r="GJ46">
            <v>1.0471204188304841</v>
          </cell>
          <cell r="GK46">
            <v>1.0416666666506618</v>
          </cell>
          <cell r="GL46">
            <v>1.0362694300373239</v>
          </cell>
          <cell r="GM46">
            <v>1.030927835038425</v>
          </cell>
          <cell r="GN46">
            <v>1.0256410256291402</v>
          </cell>
          <cell r="GO46">
            <v>1.0204081632545374</v>
          </cell>
          <cell r="GP46">
            <v>1.0152284263861797</v>
          </cell>
          <cell r="GQ46">
            <v>1.010101010092163</v>
          </cell>
          <cell r="GR46">
            <v>1.0050251256201186</v>
          </cell>
        </row>
        <row r="47">
          <cell r="B47">
            <v>38</v>
          </cell>
          <cell r="C47">
            <v>31.484663304846713</v>
          </cell>
          <cell r="D47">
            <v>28.805051625470544</v>
          </cell>
          <cell r="E47">
            <v>26.440640602064004</v>
          </cell>
          <cell r="F47">
            <v>24.348603039099707</v>
          </cell>
          <cell r="G47">
            <v>22.492461587435614</v>
          </cell>
          <cell r="H47">
            <v>20.841087364521517</v>
          </cell>
          <cell r="I47">
            <v>19.367864232314073</v>
          </cell>
          <cell r="J47">
            <v>18.049990226556023</v>
          </cell>
          <cell r="K47">
            <v>16.867892705278873</v>
          </cell>
          <cell r="L47">
            <v>15.804737927936321</v>
          </cell>
          <cell r="M47">
            <v>14.846019164845387</v>
          </cell>
          <cell r="N47">
            <v>13.979210211078607</v>
          </cell>
          <cell r="O47">
            <v>13.193473453936665</v>
          </cell>
          <cell r="P47">
            <v>12.479413511105337</v>
          </cell>
          <cell r="Q47">
            <v>11.828868992481713</v>
          </cell>
          <cell r="R47">
            <v>11.23473620320126</v>
          </cell>
          <cell r="S47">
            <v>10.690819647963435</v>
          </cell>
          <cell r="T47">
            <v>10.191705057471882</v>
          </cell>
          <cell r="U47">
            <v>9.7326513693586225</v>
          </cell>
          <cell r="V47">
            <v>9.3094986849961963</v>
          </cell>
          <cell r="W47">
            <v>8.9185897118729915</v>
          </cell>
          <cell r="X47">
            <v>8.5567026064979856</v>
          </cell>
          <cell r="Y47">
            <v>8.2209934696677465</v>
          </cell>
          <cell r="Z47">
            <v>7.9089470262997965</v>
          </cell>
          <cell r="AA47">
            <v>7.618334255700943</v>
          </cell>
          <cell r="AB47">
            <v>7.3471759331395159</v>
          </cell>
          <cell r="AC47">
            <v>7.0937112065429409</v>
          </cell>
          <cell r="AD47">
            <v>6.856370468496479</v>
          </cell>
          <cell r="AE47">
            <v>6.6337518979696926</v>
          </cell>
          <cell r="AF47">
            <v>6.4246011420559501</v>
          </cell>
          <cell r="AG47">
            <v>6.2277936885452538</v>
          </cell>
          <cell r="AH47">
            <v>6.0423195479024008</v>
          </cell>
          <cell r="AI47">
            <v>5.8672699202961445</v>
          </cell>
          <cell r="AJ47">
            <v>5.7018255714680173</v>
          </cell>
          <cell r="AK47">
            <v>5.5452466818935147</v>
          </cell>
          <cell r="AL47">
            <v>5.3968639680812389</v>
          </cell>
          <cell r="AM47">
            <v>5.2560709039833506</v>
          </cell>
          <cell r="AN47">
            <v>5.122316895192327</v>
          </cell>
          <cell r="AO47">
            <v>4.9951012795750636</v>
          </cell>
          <cell r="AP47">
            <v>4.8739680458315826</v>
          </cell>
          <cell r="AQ47">
            <v>4.7585011766521044</v>
          </cell>
          <cell r="AR47">
            <v>4.6483205360940953</v>
          </cell>
          <cell r="AS47">
            <v>4.5430782318546106</v>
          </cell>
          <cell r="AT47">
            <v>4.442455392562664</v>
          </cell>
          <cell r="AU47">
            <v>4.3461593083049745</v>
          </cell>
          <cell r="AV47">
            <v>4.2539208895314218</v>
          </cell>
          <cell r="AW47">
            <v>4.1654924054369626</v>
          </cell>
          <cell r="AX47">
            <v>4.0806454680306006</v>
          </cell>
          <cell r="AY47">
            <v>3.9991692325026342</v>
          </cell>
          <cell r="AZ47">
            <v>3.9208687882935052</v>
          </cell>
          <cell r="BA47">
            <v>3.8455637185393177</v>
          </cell>
          <cell r="BB47">
            <v>3.7730868083959046</v>
          </cell>
          <cell r="BC47">
            <v>3.7032828851886661</v>
          </cell>
          <cell r="BD47">
            <v>3.6360077754536988</v>
          </cell>
          <cell r="BE47">
            <v>3.5711273657730498</v>
          </cell>
          <cell r="BF47">
            <v>3.5085167559026238</v>
          </cell>
          <cell r="BG47">
            <v>3.44805949407891</v>
          </cell>
          <cell r="BH47">
            <v>3.3896468855990398</v>
          </cell>
          <cell r="BI47">
            <v>3.333177366822115</v>
          </cell>
          <cell r="BJ47">
            <v>3.2785559376594842</v>
          </cell>
          <cell r="BK47">
            <v>3.2256936464255288</v>
          </cell>
          <cell r="BL47">
            <v>3.1745071216241398</v>
          </cell>
          <cell r="BM47">
            <v>3.1249181458626563</v>
          </cell>
          <cell r="BN47">
            <v>3.0768532676260612</v>
          </cell>
          <cell r="BO47">
            <v>3.0302434471195667</v>
          </cell>
          <cell r="BP47">
            <v>2.985023732805804</v>
          </cell>
          <cell r="BQ47">
            <v>2.9411329656310992</v>
          </cell>
          <cell r="BR47">
            <v>2.8985135082600291</v>
          </cell>
          <cell r="BS47">
            <v>2.8571109969241419</v>
          </cell>
          <cell r="BT47">
            <v>2.8168741137441886</v>
          </cell>
          <cell r="BU47">
            <v>2.777754377609468</v>
          </cell>
          <cell r="BV47">
            <v>2.7397059518966778</v>
          </cell>
          <cell r="BW47">
            <v>2.7026854674869636</v>
          </cell>
          <cell r="BX47">
            <v>2.6666518596964797</v>
          </cell>
          <cell r="BY47">
            <v>2.6315662178750241</v>
          </cell>
          <cell r="BZ47">
            <v>2.5973916465513103</v>
          </cell>
          <cell r="CA47">
            <v>2.5640931371139328</v>
          </cell>
          <cell r="CB47">
            <v>2.531637449115681</v>
          </cell>
          <cell r="CC47">
            <v>2.4999930003769455</v>
          </cell>
          <cell r="CD47">
            <v>2.4691297651427413</v>
          </cell>
          <cell r="CE47">
            <v>2.4390191796183802</v>
          </cell>
          <cell r="CF47">
            <v>2.4096340542720447</v>
          </cell>
          <cell r="CG47">
            <v>2.3809484923492366</v>
          </cell>
          <cell r="CH47">
            <v>2.3529378140949926</v>
          </cell>
          <cell r="CI47">
            <v>2.3255784862255906</v>
          </cell>
          <cell r="CJ47">
            <v>2.2988480562326665</v>
          </cell>
          <cell r="CK47">
            <v>2.2727250911398365</v>
          </cell>
          <cell r="CL47">
            <v>2.2471891203653978</v>
          </cell>
          <cell r="CM47">
            <v>2.2222205823749519</v>
          </cell>
          <cell r="CN47">
            <v>2.1978007748351041</v>
          </cell>
          <cell r="CO47">
            <v>2.173911808004152</v>
          </cell>
          <cell r="CP47">
            <v>2.1505365611180438</v>
          </cell>
          <cell r="CQ47">
            <v>2.1276586415501946</v>
          </cell>
          <cell r="CR47">
            <v>2.1052623465421627</v>
          </cell>
          <cell r="CS47">
            <v>2.0833326273189035</v>
          </cell>
          <cell r="CT47">
            <v>2.0618550554175163</v>
          </cell>
          <cell r="CU47">
            <v>2.0408157910722315</v>
          </cell>
          <cell r="CV47">
            <v>2.0202015535109616</v>
          </cell>
          <cell r="CW47">
            <v>1.9999995930302292</v>
          </cell>
          <cell r="CX47">
            <v>1.9801976647257304</v>
          </cell>
          <cell r="CY47">
            <v>1.9607840037653657</v>
          </cell>
          <cell r="CZ47">
            <v>1.9417473021002827</v>
          </cell>
          <cell r="DA47">
            <v>1.923076686517466</v>
          </cell>
          <cell r="DB47">
            <v>1.9047616979447128</v>
          </cell>
          <cell r="DC47">
            <v>1.8867922719255266</v>
          </cell>
          <cell r="DD47">
            <v>1.8691587201875877</v>
          </cell>
          <cell r="DE47">
            <v>1.8518517132341008</v>
          </cell>
          <cell r="DF47">
            <v>1.8348622638924654</v>
          </cell>
          <cell r="DG47">
            <v>1.8181817117594841</v>
          </cell>
          <cell r="DH47">
            <v>1.8018017084866707</v>
          </cell>
          <cell r="DI47">
            <v>1.7857142038532499</v>
          </cell>
          <cell r="DJ47">
            <v>1.7699114325781227</v>
          </cell>
          <cell r="DK47">
            <v>1.7543859018255021</v>
          </cell>
          <cell r="DL47">
            <v>1.7391303793620443</v>
          </cell>
          <cell r="DM47">
            <v>1.7241378823262132</v>
          </cell>
          <cell r="DN47">
            <v>1.7094016665732943</v>
          </cell>
          <cell r="DO47">
            <v>1.694915216561941</v>
          </cell>
          <cell r="DP47">
            <v>1.6806722357504347</v>
          </cell>
          <cell r="DQ47">
            <v>1.6666666374729486</v>
          </cell>
          <cell r="DR47">
            <v>1.6528925362680744</v>
          </cell>
          <cell r="DS47">
            <v>1.6393442396336748</v>
          </cell>
          <cell r="DT47">
            <v>1.6260162401838261</v>
          </cell>
          <cell r="DU47">
            <v>1.6129032081851593</v>
          </cell>
          <cell r="DV47">
            <v>1.599999984451371</v>
          </cell>
          <cell r="DW47">
            <v>1.5873015735760143</v>
          </cell>
          <cell r="DX47">
            <v>1.5748031374849347</v>
          </cell>
          <cell r="DY47">
            <v>1.5624999892908795</v>
          </cell>
          <cell r="DZ47">
            <v>1.5503875874338895</v>
          </cell>
          <cell r="EA47">
            <v>1.5384615300920914</v>
          </cell>
          <cell r="EB47">
            <v>1.5267175498484478</v>
          </cell>
          <cell r="EC47">
            <v>1.5151515085998948</v>
          </cell>
          <cell r="ED47">
            <v>1.5037593926961161</v>
          </cell>
          <cell r="EE47">
            <v>1.4925373082959572</v>
          </cell>
          <cell r="EF47">
            <v>1.4814814769302029</v>
          </cell>
          <cell r="EG47">
            <v>1.4705882312600944</v>
          </cell>
          <cell r="EH47">
            <v>1.4598540110215885</v>
          </cell>
          <cell r="EI47">
            <v>1.4492753591459424</v>
          </cell>
          <cell r="EJ47">
            <v>1.4388489180477382</v>
          </cell>
          <cell r="EK47">
            <v>1.4285714260719873</v>
          </cell>
          <cell r="EL47">
            <v>1.4184397140924077</v>
          </cell>
          <cell r="EM47">
            <v>1.4084507022534316</v>
          </cell>
          <cell r="EN47">
            <v>1.3986013968489019</v>
          </cell>
          <cell r="EO47">
            <v>1.3888888873308205</v>
          </cell>
          <cell r="EP47">
            <v>1.3793103434418639</v>
          </cell>
          <cell r="EQ47">
            <v>1.3698630124657376</v>
          </cell>
          <cell r="ER47">
            <v>1.360544216589757</v>
          </cell>
          <cell r="ES47">
            <v>1.3513513503743462</v>
          </cell>
          <cell r="ET47">
            <v>1.3422818783244344</v>
          </cell>
          <cell r="EU47">
            <v>1.3333333325579921</v>
          </cell>
          <cell r="EV47">
            <v>1.3245033105672075</v>
          </cell>
          <cell r="EW47">
            <v>1.3157894730680342</v>
          </cell>
          <cell r="EX47">
            <v>1.3071895419340691</v>
          </cell>
          <cell r="EY47">
            <v>1.2987012982109272</v>
          </cell>
          <cell r="EZ47">
            <v>1.2903225802074774</v>
          </cell>
          <cell r="FA47">
            <v>1.2820512816604903</v>
          </cell>
          <cell r="FB47">
            <v>1.2738853499694291</v>
          </cell>
          <cell r="FC47">
            <v>1.2658227844982679</v>
          </cell>
          <cell r="FD47">
            <v>1.2578616349413958</v>
          </cell>
          <cell r="FE47">
            <v>1.249999999750796</v>
          </cell>
          <cell r="FF47">
            <v>1.2422360246218409</v>
          </cell>
          <cell r="FG47">
            <v>1.234567901035166</v>
          </cell>
          <cell r="FH47">
            <v>1.2269938648522192</v>
          </cell>
          <cell r="FI47">
            <v>1.2195121949621892</v>
          </cell>
          <cell r="FJ47">
            <v>1.2121212119781395</v>
          </cell>
          <cell r="FK47">
            <v>1.2048192769802655</v>
          </cell>
          <cell r="FL47">
            <v>1.1976047903043086</v>
          </cell>
          <cell r="FM47">
            <v>1.1904761903732366</v>
          </cell>
          <cell r="FN47">
            <v>1.1834319525704049</v>
          </cell>
          <cell r="FO47">
            <v>1.1764705881524895</v>
          </cell>
          <cell r="FP47">
            <v>1.1695906432005578</v>
          </cell>
          <cell r="FQ47">
            <v>1.1627906976077365</v>
          </cell>
          <cell r="FR47">
            <v>1.1560693641019826</v>
          </cell>
          <cell r="FS47">
            <v>1.1494252873025568</v>
          </cell>
          <cell r="FT47">
            <v>1.1428571428088432</v>
          </cell>
          <cell r="FU47">
            <v>1.1363636363202334</v>
          </cell>
          <cell r="FV47">
            <v>1.1299435027858444</v>
          </cell>
          <cell r="FW47">
            <v>1.1235955055828972</v>
          </cell>
          <cell r="FX47">
            <v>1.117318435722638</v>
          </cell>
          <cell r="FY47">
            <v>1.1111111110827239</v>
          </cell>
          <cell r="FZ47">
            <v>1.1049723756650605</v>
          </cell>
          <cell r="GA47">
            <v>1.0989010988781009</v>
          </cell>
          <cell r="GB47">
            <v>1.0928961748426786</v>
          </cell>
          <cell r="GC47">
            <v>1.0869565217204766</v>
          </cell>
          <cell r="GD47">
            <v>1.0810810810642739</v>
          </cell>
          <cell r="GE47">
            <v>1.0752688171891536</v>
          </cell>
          <cell r="GF47">
            <v>1.0695187165638844</v>
          </cell>
          <cell r="GG47">
            <v>1.0638297872217284</v>
          </cell>
          <cell r="GH47">
            <v>1.0582010581899506</v>
          </cell>
          <cell r="GI47">
            <v>1.0526315789373464</v>
          </cell>
          <cell r="GJ47">
            <v>1.0471204188391223</v>
          </cell>
          <cell r="GK47">
            <v>1.0416666666585011</v>
          </cell>
          <cell r="GL47">
            <v>1.0362694300444397</v>
          </cell>
          <cell r="GM47">
            <v>1.0309278350448858</v>
          </cell>
          <cell r="GN47">
            <v>1.0256410256350079</v>
          </cell>
          <cell r="GO47">
            <v>1.0204081632598674</v>
          </cell>
          <cell r="GP47">
            <v>1.0152284263910225</v>
          </cell>
          <cell r="GQ47">
            <v>1.0101010100965644</v>
          </cell>
          <cell r="GR47">
            <v>1.0050251256241196</v>
          </cell>
        </row>
        <row r="48">
          <cell r="B48">
            <v>39</v>
          </cell>
          <cell r="C48">
            <v>32.163032975095739</v>
          </cell>
          <cell r="D48">
            <v>29.364582882236984</v>
          </cell>
          <cell r="E48">
            <v>26.90258882555294</v>
          </cell>
          <cell r="F48">
            <v>24.730344428389962</v>
          </cell>
          <cell r="G48">
            <v>22.808215133432633</v>
          </cell>
          <cell r="H48">
            <v>21.102499869102918</v>
          </cell>
          <cell r="I48">
            <v>19.58448483876353</v>
          </cell>
          <cell r="J48">
            <v>18.229655719192369</v>
          </cell>
          <cell r="K48">
            <v>17.017040671694165</v>
          </cell>
          <cell r="L48">
            <v>15.928661543067603</v>
          </cell>
          <cell r="M48">
            <v>14.9490746838164</v>
          </cell>
          <cell r="N48">
            <v>14.064986113688832</v>
          </cell>
          <cell r="O48">
            <v>13.264928461623052</v>
          </cell>
          <cell r="P48">
            <v>12.538989312656128</v>
          </cell>
          <cell r="Q48">
            <v>11.87858240044603</v>
          </cell>
          <cell r="R48">
            <v>11.27625456516245</v>
          </cell>
          <cell r="S48">
            <v>10.725522612810492</v>
          </cell>
          <cell r="T48">
            <v>10.220735212303088</v>
          </cell>
          <cell r="U48">
            <v>9.7569557903260193</v>
          </cell>
          <cell r="V48">
            <v>9.3298630633449733</v>
          </cell>
          <cell r="W48">
            <v>8.9356664070927838</v>
          </cell>
          <cell r="X48">
            <v>8.5710337278008843</v>
          </cell>
          <cell r="Y48">
            <v>8.2330298836319162</v>
          </cell>
          <cell r="Z48">
            <v>7.9190640233775973</v>
          </cell>
          <cell r="AA48">
            <v>7.626844474071631</v>
          </cell>
          <cell r="AB48">
            <v>7.3543400291978109</v>
          </cell>
          <cell r="AC48">
            <v>7.0997466724060878</v>
          </cell>
          <cell r="AD48">
            <v>6.8614589244510729</v>
          </cell>
          <cell r="AE48">
            <v>6.6380451286692974</v>
          </cell>
          <cell r="AF48">
            <v>6.428226097018138</v>
          </cell>
          <cell r="AG48">
            <v>6.2308566280562534</v>
          </cell>
          <cell r="AH48">
            <v>6.044909483178027</v>
          </cell>
          <cell r="AI48">
            <v>5.8694614703385843</v>
          </cell>
          <cell r="AJ48">
            <v>5.7036813374195887</v>
          </cell>
          <cell r="AK48">
            <v>5.5468192219436565</v>
          </cell>
          <cell r="AL48">
            <v>5.398197441418767</v>
          </cell>
          <cell r="AM48">
            <v>5.2572024403221436</v>
          </cell>
          <cell r="AN48">
            <v>5.123277736562617</v>
          </cell>
          <cell r="AO48">
            <v>4.9959177329792199</v>
          </cell>
          <cell r="AP48">
            <v>4.8746622786984091</v>
          </cell>
          <cell r="AQ48">
            <v>4.7590918815306642</v>
          </cell>
          <cell r="AR48">
            <v>4.6488234864971982</v>
          </cell>
          <cell r="AS48">
            <v>4.5435067474218114</v>
          </cell>
          <cell r="AT48">
            <v>4.4428207286225829</v>
          </cell>
          <cell r="AU48">
            <v>4.346470982361768</v>
          </cell>
          <cell r="AV48">
            <v>4.2541869550861708</v>
          </cell>
          <cell r="AW48">
            <v>4.1657196818040028</v>
          </cell>
          <cell r="AX48">
            <v>4.0808397333579114</v>
          </cell>
          <cell r="AY48">
            <v>3.9993353860021075</v>
          </cell>
          <cell r="AZ48">
            <v>3.921010986688052</v>
          </cell>
          <cell r="BA48">
            <v>3.8456854909042204</v>
          </cell>
          <cell r="BB48">
            <v>3.7731911528821382</v>
          </cell>
          <cell r="BC48">
            <v>3.7033723505422564</v>
          </cell>
          <cell r="BD48">
            <v>3.6360845297676065</v>
          </cell>
          <cell r="BE48">
            <v>3.5711932545101956</v>
          </cell>
          <cell r="BF48">
            <v>3.5085733508969841</v>
          </cell>
          <cell r="BG48">
            <v>3.4481081349448917</v>
          </cell>
          <cell r="BH48">
            <v>3.3896887147482935</v>
          </cell>
          <cell r="BI48">
            <v>3.3332133590939352</v>
          </cell>
          <cell r="BJ48">
            <v>3.2785869254095661</v>
          </cell>
          <cell r="BK48">
            <v>3.2257203407828463</v>
          </cell>
          <cell r="BL48">
            <v>3.1745301305126539</v>
          </cell>
          <cell r="BM48">
            <v>3.124937989289891</v>
          </cell>
          <cell r="BN48">
            <v>3.0768703906611781</v>
          </cell>
          <cell r="BO48">
            <v>3.0302582309169672</v>
          </cell>
          <cell r="BP48">
            <v>2.9850365039743845</v>
          </cell>
          <cell r="BQ48">
            <v>2.9411440042023127</v>
          </cell>
          <cell r="BR48">
            <v>2.8985230544684231</v>
          </cell>
          <cell r="BS48">
            <v>2.8571192569808459</v>
          </cell>
          <cell r="BT48">
            <v>2.816881264755859</v>
          </cell>
          <cell r="BU48">
            <v>2.7777605717716676</v>
          </cell>
          <cell r="BV48">
            <v>2.7397113200708256</v>
          </cell>
          <cell r="BW48">
            <v>2.7026901222532582</v>
          </cell>
          <cell r="BX48">
            <v>2.6666558979610762</v>
          </cell>
          <cell r="BY48">
            <v>2.6315697230978432</v>
          </cell>
          <cell r="BZ48">
            <v>2.5973946906507654</v>
          </cell>
          <cell r="CA48">
            <v>2.5640957820963548</v>
          </cell>
          <cell r="CB48">
            <v>2.5316397484700222</v>
          </cell>
          <cell r="CC48">
            <v>2.4999950002692466</v>
          </cell>
          <cell r="CD48">
            <v>2.4691315054396736</v>
          </cell>
          <cell r="CE48">
            <v>2.4390206947648085</v>
          </cell>
          <cell r="CF48">
            <v>2.4096353740438481</v>
          </cell>
          <cell r="CG48">
            <v>2.3809496424994623</v>
          </cell>
          <cell r="CH48">
            <v>2.3529388169087668</v>
          </cell>
          <cell r="CI48">
            <v>2.3255793609969166</v>
          </cell>
          <cell r="CJ48">
            <v>2.2988488196743324</v>
          </cell>
          <cell r="CK48">
            <v>2.2727257577359974</v>
          </cell>
          <cell r="CL48">
            <v>2.2471897026750161</v>
          </cell>
          <cell r="CM48">
            <v>2.2222210912930702</v>
          </cell>
          <cell r="CN48">
            <v>2.1978012198179409</v>
          </cell>
          <cell r="CO48">
            <v>2.1739121972631179</v>
          </cell>
          <cell r="CP48">
            <v>2.1505369017870604</v>
          </cell>
          <cell r="CQ48">
            <v>2.1276589398300643</v>
          </cell>
          <cell r="CR48">
            <v>2.1052626078251953</v>
          </cell>
          <cell r="CS48">
            <v>2.0833328562965563</v>
          </cell>
          <cell r="CT48">
            <v>2.0618552561734118</v>
          </cell>
          <cell r="CU48">
            <v>2.0408159671625716</v>
          </cell>
          <cell r="CV48">
            <v>2.0202017080340884</v>
          </cell>
          <cell r="CW48">
            <v>1.9999997286868194</v>
          </cell>
          <cell r="CX48">
            <v>1.980197783870917</v>
          </cell>
          <cell r="CY48">
            <v>1.9607841084538844</v>
          </cell>
          <cell r="CZ48">
            <v>1.9417473941255992</v>
          </cell>
          <cell r="DA48">
            <v>1.9230767674457014</v>
          </cell>
          <cell r="DB48">
            <v>1.9047617691440739</v>
          </cell>
          <cell r="DC48">
            <v>1.8867923345918474</v>
          </cell>
          <cell r="DD48">
            <v>1.8691587753665067</v>
          </cell>
          <cell r="DE48">
            <v>1.851851761840325</v>
          </cell>
          <cell r="DF48">
            <v>1.8348623067265148</v>
          </cell>
          <cell r="DG48">
            <v>1.8181817495222476</v>
          </cell>
          <cell r="DH48">
            <v>1.8018017417920711</v>
          </cell>
          <cell r="DI48">
            <v>1.7857142332392626</v>
          </cell>
          <cell r="DJ48">
            <v>1.7699114585163724</v>
          </cell>
          <cell r="DK48">
            <v>1.7543859247296192</v>
          </cell>
          <cell r="DL48">
            <v>1.7391303995949488</v>
          </cell>
          <cell r="DM48">
            <v>1.7241379002064641</v>
          </cell>
          <cell r="DN48">
            <v>1.7094016823806275</v>
          </cell>
          <cell r="DO48">
            <v>1.6949152305421014</v>
          </cell>
          <cell r="DP48">
            <v>1.6806722481193948</v>
          </cell>
          <cell r="DQ48">
            <v>1.666666648420593</v>
          </cell>
          <cell r="DR48">
            <v>1.652892545961417</v>
          </cell>
          <cell r="DS48">
            <v>1.6393442482196738</v>
          </cell>
          <cell r="DT48">
            <v>1.6260162477918425</v>
          </cell>
          <cell r="DU48">
            <v>1.6129032149291107</v>
          </cell>
          <cell r="DV48">
            <v>1.5999999904316129</v>
          </cell>
          <cell r="DW48">
            <v>1.5873015788809903</v>
          </cell>
          <cell r="DX48">
            <v>1.5748031421926205</v>
          </cell>
          <cell r="DY48">
            <v>1.5624999934700485</v>
          </cell>
          <cell r="DZ48">
            <v>1.5503875911452216</v>
          </cell>
          <cell r="EA48">
            <v>1.5384615333891465</v>
          </cell>
          <cell r="EB48">
            <v>1.5267175527785182</v>
          </cell>
          <cell r="EC48">
            <v>1.5151515112047558</v>
          </cell>
          <cell r="ED48">
            <v>1.5037593950126822</v>
          </cell>
          <cell r="EE48">
            <v>1.4925373103568604</v>
          </cell>
          <cell r="EF48">
            <v>1.4814814787643005</v>
          </cell>
          <cell r="EG48">
            <v>1.4705882328929132</v>
          </cell>
          <cell r="EH48">
            <v>1.4598540124757202</v>
          </cell>
          <cell r="EI48">
            <v>1.4492753604413862</v>
          </cell>
          <cell r="EJ48">
            <v>1.4388489192022056</v>
          </cell>
          <cell r="EK48">
            <v>1.4285714271011689</v>
          </cell>
          <cell r="EL48">
            <v>1.4184397150102099</v>
          </cell>
          <cell r="EM48">
            <v>1.408450703072182</v>
          </cell>
          <cell r="EN48">
            <v>1.3986013975795346</v>
          </cell>
          <cell r="EO48">
            <v>1.3888888879830354</v>
          </cell>
          <cell r="EP48">
            <v>1.3793103440242689</v>
          </cell>
          <cell r="EQ48">
            <v>1.3698630129859755</v>
          </cell>
          <cell r="ER48">
            <v>1.3605442170546151</v>
          </cell>
          <cell r="ES48">
            <v>1.351351350789854</v>
          </cell>
          <cell r="ET48">
            <v>1.3422818786959509</v>
          </cell>
          <cell r="EU48">
            <v>1.3333333328902812</v>
          </cell>
          <cell r="EV48">
            <v>1.3245033108645057</v>
          </cell>
          <cell r="EW48">
            <v>1.3157894733341102</v>
          </cell>
          <cell r="EX48">
            <v>1.307189542172277</v>
          </cell>
          <cell r="EY48">
            <v>1.2987012984242525</v>
          </cell>
          <cell r="EZ48">
            <v>1.2903225803985787</v>
          </cell>
          <cell r="FA48">
            <v>1.2820512818317362</v>
          </cell>
          <cell r="FB48">
            <v>1.2738853501229295</v>
          </cell>
          <cell r="FC48">
            <v>1.265822784635904</v>
          </cell>
          <cell r="FD48">
            <v>1.2578616350648444</v>
          </cell>
          <cell r="FE48">
            <v>1.2499999998615534</v>
          </cell>
          <cell r="FF48">
            <v>1.2422360247212414</v>
          </cell>
          <cell r="FG48">
            <v>1.2345679011244011</v>
          </cell>
          <cell r="FH48">
            <v>1.2269938649323522</v>
          </cell>
          <cell r="FI48">
            <v>1.2195121950341701</v>
          </cell>
          <cell r="FJ48">
            <v>1.2121212120428162</v>
          </cell>
          <cell r="FK48">
            <v>1.2048192770383965</v>
          </cell>
          <cell r="FL48">
            <v>1.1976047903565714</v>
          </cell>
          <cell r="FM48">
            <v>1.1904761904202372</v>
          </cell>
          <cell r="FN48">
            <v>1.1834319526126857</v>
          </cell>
          <cell r="FO48">
            <v>1.1764705881905348</v>
          </cell>
          <cell r="FP48">
            <v>1.1695906432348022</v>
          </cell>
          <cell r="FQ48">
            <v>1.162790697638568</v>
          </cell>
          <cell r="FR48">
            <v>1.1560693641297495</v>
          </cell>
          <cell r="FS48">
            <v>1.1494252873275705</v>
          </cell>
          <cell r="FT48">
            <v>1.1428571428313832</v>
          </cell>
          <cell r="FU48">
            <v>1.1363636363405496</v>
          </cell>
          <cell r="FV48">
            <v>1.1299435028041616</v>
          </cell>
          <cell r="FW48">
            <v>1.1235955055994165</v>
          </cell>
          <cell r="FX48">
            <v>1.1173184357375396</v>
          </cell>
          <cell r="FY48">
            <v>1.1111111110961707</v>
          </cell>
          <cell r="FZ48">
            <v>1.1049723756771972</v>
          </cell>
          <cell r="GA48">
            <v>1.0989010988890582</v>
          </cell>
          <cell r="GB48">
            <v>1.0928961748525736</v>
          </cell>
          <cell r="GC48">
            <v>1.0869565217294148</v>
          </cell>
          <cell r="GD48">
            <v>1.0810810810723501</v>
          </cell>
          <cell r="GE48">
            <v>1.0752688171964526</v>
          </cell>
          <cell r="GF48">
            <v>1.0695187165704827</v>
          </cell>
          <cell r="GG48">
            <v>1.0638297872276952</v>
          </cell>
          <cell r="GH48">
            <v>1.0582010581953474</v>
          </cell>
          <cell r="GI48">
            <v>1.0526315789422289</v>
          </cell>
          <cell r="GJ48">
            <v>1.0471204188435408</v>
          </cell>
          <cell r="GK48">
            <v>1.0416666666625005</v>
          </cell>
          <cell r="GL48">
            <v>1.0362694300480608</v>
          </cell>
          <cell r="GM48">
            <v>1.0309278350481654</v>
          </cell>
          <cell r="GN48">
            <v>1.0256410256379787</v>
          </cell>
          <cell r="GO48">
            <v>1.0204081632625595</v>
          </cell>
          <cell r="GP48">
            <v>1.0152284263934621</v>
          </cell>
          <cell r="GQ48">
            <v>1.010101010098776</v>
          </cell>
          <cell r="GR48">
            <v>1.0050251256261251</v>
          </cell>
        </row>
        <row r="49">
          <cell r="B49">
            <v>40</v>
          </cell>
          <cell r="C49">
            <v>32.834686113956195</v>
          </cell>
          <cell r="D49">
            <v>29.915845204174367</v>
          </cell>
          <cell r="E49">
            <v>27.35547924073818</v>
          </cell>
          <cell r="F49">
            <v>25.102775052087768</v>
          </cell>
          <cell r="G49">
            <v>23.114771974206437</v>
          </cell>
          <cell r="H49">
            <v>21.3550723372975</v>
          </cell>
          <cell r="I49">
            <v>19.792773883426474</v>
          </cell>
          <cell r="J49">
            <v>18.401584420279779</v>
          </cell>
          <cell r="K49">
            <v>17.159086353994443</v>
          </cell>
          <cell r="L49">
            <v>16.046124685372135</v>
          </cell>
          <cell r="M49">
            <v>15.046296871524907</v>
          </cell>
          <cell r="N49">
            <v>14.145526867313457</v>
          </cell>
          <cell r="O49">
            <v>13.331708842638367</v>
          </cell>
          <cell r="P49">
            <v>12.594408662935932</v>
          </cell>
          <cell r="Q49">
            <v>11.924613333746326</v>
          </cell>
          <cell r="R49">
            <v>11.314520336555255</v>
          </cell>
          <cell r="S49">
            <v>10.757360195238983</v>
          </cell>
          <cell r="T49">
            <v>10.247246769226566</v>
          </cell>
          <cell r="U49">
            <v>9.7790507184782012</v>
          </cell>
          <cell r="V49">
            <v>9.3482923650180751</v>
          </cell>
          <cell r="W49">
            <v>8.9510508172007075</v>
          </cell>
          <cell r="X49">
            <v>8.5838867513909278</v>
          </cell>
          <cell r="Y49">
            <v>8.2437766818142126</v>
          </cell>
          <cell r="Z49">
            <v>7.9280569096689755</v>
          </cell>
          <cell r="AA49">
            <v>7.6343756407713546</v>
          </cell>
          <cell r="AB49">
            <v>7.3606520081037976</v>
          </cell>
          <cell r="AC49">
            <v>7.1050409407070942</v>
          </cell>
          <cell r="AD49">
            <v>6.8659029907869629</v>
          </cell>
          <cell r="AE49">
            <v>6.641778372755911</v>
          </cell>
          <cell r="AF49">
            <v>6.4313645861628901</v>
          </cell>
          <cell r="AG49">
            <v>6.233497093151942</v>
          </cell>
          <cell r="AH49">
            <v>6.0471326035862889</v>
          </cell>
          <cell r="AI49">
            <v>5.871334590032979</v>
          </cell>
          <cell r="AJ49">
            <v>5.7052607126975232</v>
          </cell>
          <cell r="AK49">
            <v>5.5481518830030989</v>
          </cell>
          <cell r="AL49">
            <v>5.3993227353744864</v>
          </cell>
          <cell r="AM49">
            <v>5.2581533111950787</v>
          </cell>
          <cell r="AN49">
            <v>5.1240817879185077</v>
          </cell>
          <cell r="AO49">
            <v>4.9965981108160165</v>
          </cell>
          <cell r="AP49">
            <v>4.8752384055588456</v>
          </cell>
          <cell r="AQ49">
            <v>4.759580067380714</v>
          </cell>
          <cell r="AR49">
            <v>4.6492374374462528</v>
          </cell>
          <cell r="AS49">
            <v>4.54385798969001</v>
          </cell>
          <cell r="AT49">
            <v>4.4431189621408844</v>
          </cell>
          <cell r="AU49">
            <v>4.3467243759038769</v>
          </cell>
          <cell r="AV49">
            <v>4.2544023927823247</v>
          </cell>
          <cell r="AW49">
            <v>4.1659029691967762</v>
          </cell>
          <cell r="AX49">
            <v>4.0809957697653907</v>
          </cell>
          <cell r="AY49">
            <v>3.9994683088016862</v>
          </cell>
          <cell r="AZ49">
            <v>3.9211242921817147</v>
          </cell>
          <cell r="BA49">
            <v>3.8457821356382702</v>
          </cell>
          <cell r="BB49">
            <v>3.7732736386420065</v>
          </cell>
          <cell r="BC49">
            <v>3.7034427957025646</v>
          </cell>
          <cell r="BD49">
            <v>3.6361447292294953</v>
          </cell>
          <cell r="BE49">
            <v>3.5712447300860899</v>
          </cell>
          <cell r="BF49">
            <v>3.5086173936941507</v>
          </cell>
          <cell r="BG49">
            <v>3.4481458410425518</v>
          </cell>
          <cell r="BH49">
            <v>3.3897210152496475</v>
          </cell>
          <cell r="BI49">
            <v>3.3332410454568726</v>
          </cell>
          <cell r="BJ49">
            <v>3.2786106708119283</v>
          </cell>
          <cell r="BK49">
            <v>3.2257407181548445</v>
          </cell>
          <cell r="BL49">
            <v>3.1745476277662767</v>
          </cell>
          <cell r="BM49">
            <v>3.1249530221893109</v>
          </cell>
          <cell r="BN49">
            <v>3.0768833137065497</v>
          </cell>
          <cell r="BO49">
            <v>3.0302693465541108</v>
          </cell>
          <cell r="BP49">
            <v>2.9850460703927975</v>
          </cell>
          <cell r="BQ49">
            <v>2.9411522419420244</v>
          </cell>
          <cell r="BR49">
            <v>2.8985301520211326</v>
          </cell>
          <cell r="BS49">
            <v>2.8571253755413677</v>
          </cell>
          <cell r="BT49">
            <v>2.8168865422552467</v>
          </cell>
          <cell r="BU49">
            <v>2.7777651263026968</v>
          </cell>
          <cell r="BV49">
            <v>2.7397152527991397</v>
          </cell>
          <cell r="BW49">
            <v>2.7026935198928892</v>
          </cell>
          <cell r="BX49">
            <v>2.6666588348807827</v>
          </cell>
          <cell r="BY49">
            <v>2.631572263114379</v>
          </cell>
          <cell r="BZ49">
            <v>2.5973968885565095</v>
          </cell>
          <cell r="CA49">
            <v>2.5640976849614061</v>
          </cell>
          <cell r="CB49">
            <v>2.5316413967527041</v>
          </cell>
          <cell r="CC49">
            <v>2.4999964287637479</v>
          </cell>
          <cell r="CD49">
            <v>2.4691327440851767</v>
          </cell>
          <cell r="CE49">
            <v>2.439021769336744</v>
          </cell>
          <cell r="CF49">
            <v>2.4096363067447686</v>
          </cell>
          <cell r="CG49">
            <v>2.3809504524644103</v>
          </cell>
          <cell r="CH49">
            <v>2.3529395206377313</v>
          </cell>
          <cell r="CI49">
            <v>2.3255799727251163</v>
          </cell>
          <cell r="CJ49">
            <v>2.2988493516894302</v>
          </cell>
          <cell r="CK49">
            <v>2.2727262206499979</v>
          </cell>
          <cell r="CL49">
            <v>2.2471901056574501</v>
          </cell>
          <cell r="CM49">
            <v>2.2222214422710826</v>
          </cell>
          <cell r="CN49">
            <v>2.1978015256480696</v>
          </cell>
          <cell r="CO49">
            <v>2.1739124638788478</v>
          </cell>
          <cell r="CP49">
            <v>2.1505371343256385</v>
          </cell>
          <cell r="CQ49">
            <v>2.1276591427415408</v>
          </cell>
          <cell r="CR49">
            <v>2.105262784966234</v>
          </cell>
          <cell r="CS49">
            <v>2.0833330110111867</v>
          </cell>
          <cell r="CT49">
            <v>2.0618553913625668</v>
          </cell>
          <cell r="CU49">
            <v>2.0408160853440078</v>
          </cell>
          <cell r="CV49">
            <v>2.0202018113940392</v>
          </cell>
          <cell r="CW49">
            <v>1.9999998191245463</v>
          </cell>
          <cell r="CX49">
            <v>1.9801978630371544</v>
          </cell>
          <cell r="CY49">
            <v>1.9607841777840294</v>
          </cell>
          <cell r="CZ49">
            <v>1.9417474548683822</v>
          </cell>
          <cell r="DA49">
            <v>1.9230768206879614</v>
          </cell>
          <cell r="DB49">
            <v>1.9047618158321795</v>
          </cell>
          <cell r="DC49">
            <v>1.8867923755502269</v>
          </cell>
          <cell r="DD49">
            <v>1.869158811313685</v>
          </cell>
          <cell r="DE49">
            <v>1.8518517934028085</v>
          </cell>
          <cell r="DF49">
            <v>1.8348623344508186</v>
          </cell>
          <cell r="DG49">
            <v>1.818181773885321</v>
          </cell>
          <cell r="DH49">
            <v>1.8018017632103351</v>
          </cell>
          <cell r="DI49">
            <v>1.7857142520764504</v>
          </cell>
          <cell r="DJ49">
            <v>1.769911475090334</v>
          </cell>
          <cell r="DK49">
            <v>1.7543859393182288</v>
          </cell>
          <cell r="DL49">
            <v>1.7391304124412372</v>
          </cell>
          <cell r="DM49">
            <v>1.7241379115230786</v>
          </cell>
          <cell r="DN49">
            <v>1.7094016923537081</v>
          </cell>
          <cell r="DO49">
            <v>1.6949152393346549</v>
          </cell>
          <cell r="DP49">
            <v>1.6806722558742286</v>
          </cell>
          <cell r="DQ49">
            <v>1.6666666552628706</v>
          </cell>
          <cell r="DR49">
            <v>1.652892552000883</v>
          </cell>
          <cell r="DS49">
            <v>1.6393442535525924</v>
          </cell>
          <cell r="DT49">
            <v>1.6260162525026889</v>
          </cell>
          <cell r="DU49">
            <v>1.6129032190920438</v>
          </cell>
          <cell r="DV49">
            <v>1.5999999941117617</v>
          </cell>
          <cell r="DW49">
            <v>1.5873015821355769</v>
          </cell>
          <cell r="DX49">
            <v>1.5748031450719391</v>
          </cell>
          <cell r="DY49">
            <v>1.5624999960183221</v>
          </cell>
          <cell r="DZ49">
            <v>1.5503875934013507</v>
          </cell>
          <cell r="EA49">
            <v>1.5384615353873612</v>
          </cell>
          <cell r="EB49">
            <v>1.5267175545489537</v>
          </cell>
          <cell r="EC49">
            <v>1.5151515127739492</v>
          </cell>
          <cell r="ED49">
            <v>1.5037593964040132</v>
          </cell>
          <cell r="EE49">
            <v>1.4925373115909344</v>
          </cell>
          <cell r="EF49">
            <v>1.4814814798592837</v>
          </cell>
          <cell r="EG49">
            <v>1.4705882338648295</v>
          </cell>
          <cell r="EH49">
            <v>1.4598540133387063</v>
          </cell>
          <cell r="EI49">
            <v>1.4492753612079208</v>
          </cell>
          <cell r="EJ49">
            <v>1.4388489198833072</v>
          </cell>
          <cell r="EK49">
            <v>1.42857142770657</v>
          </cell>
          <cell r="EL49">
            <v>1.4184397155485102</v>
          </cell>
          <cell r="EM49">
            <v>1.4084507035509837</v>
          </cell>
          <cell r="EN49">
            <v>1.3986013980055596</v>
          </cell>
          <cell r="EO49">
            <v>1.3888888883622299</v>
          </cell>
          <cell r="EP49">
            <v>1.379310344361895</v>
          </cell>
          <cell r="EQ49">
            <v>1.3698630132866911</v>
          </cell>
          <cell r="ER49">
            <v>1.3605442173225446</v>
          </cell>
          <cell r="ES49">
            <v>1.3513513510286519</v>
          </cell>
          <cell r="ET49">
            <v>1.3422818789088544</v>
          </cell>
          <cell r="EU49">
            <v>1.3333333330801607</v>
          </cell>
          <cell r="EV49">
            <v>1.3245033110339064</v>
          </cell>
          <cell r="EW49">
            <v>1.3157894734852897</v>
          </cell>
          <cell r="EX49">
            <v>1.3071895423072393</v>
          </cell>
          <cell r="EY49">
            <v>1.2987012985447755</v>
          </cell>
          <cell r="EZ49">
            <v>1.2903225805062415</v>
          </cell>
          <cell r="FA49">
            <v>1.2820512819279415</v>
          </cell>
          <cell r="FB49">
            <v>1.273885350208924</v>
          </cell>
          <cell r="FC49">
            <v>1.2658227847127954</v>
          </cell>
          <cell r="FD49">
            <v>1.257861635133618</v>
          </cell>
          <cell r="FE49">
            <v>1.2499999999230853</v>
          </cell>
          <cell r="FF49">
            <v>1.2422360247763111</v>
          </cell>
          <cell r="FG49">
            <v>1.2345679011737023</v>
          </cell>
          <cell r="FH49">
            <v>1.2269938649765026</v>
          </cell>
          <cell r="FI49">
            <v>1.2195121950737198</v>
          </cell>
          <cell r="FJ49">
            <v>1.2121212120782554</v>
          </cell>
          <cell r="FK49">
            <v>1.204819277070162</v>
          </cell>
          <cell r="FL49">
            <v>1.1976047903850526</v>
          </cell>
          <cell r="FM49">
            <v>1.190476190445781</v>
          </cell>
          <cell r="FN49">
            <v>1.1834319526356021</v>
          </cell>
          <cell r="FO49">
            <v>1.1764705882111</v>
          </cell>
          <cell r="FP49">
            <v>1.1695906432532626</v>
          </cell>
          <cell r="FQ49">
            <v>1.1627906976551441</v>
          </cell>
          <cell r="FR49">
            <v>1.1560693641446378</v>
          </cell>
          <cell r="FS49">
            <v>1.1494252873409467</v>
          </cell>
          <cell r="FT49">
            <v>1.1428571428434042</v>
          </cell>
          <cell r="FU49">
            <v>1.1363636363513563</v>
          </cell>
          <cell r="FV49">
            <v>1.1299435028138787</v>
          </cell>
          <cell r="FW49">
            <v>1.1235955056081568</v>
          </cell>
          <cell r="FX49">
            <v>1.1173184357454036</v>
          </cell>
          <cell r="FY49">
            <v>1.1111111111032477</v>
          </cell>
          <cell r="FZ49">
            <v>1.1049723756835681</v>
          </cell>
          <cell r="GA49">
            <v>1.0989010988947947</v>
          </cell>
          <cell r="GB49">
            <v>1.0928961748577408</v>
          </cell>
          <cell r="GC49">
            <v>1.0869565217340702</v>
          </cell>
          <cell r="GD49">
            <v>1.0810810810765454</v>
          </cell>
          <cell r="GE49">
            <v>1.0752688172002345</v>
          </cell>
          <cell r="GF49">
            <v>1.0695187165738929</v>
          </cell>
          <cell r="GG49">
            <v>1.0638297872307707</v>
          </cell>
          <cell r="GH49">
            <v>1.058201058198122</v>
          </cell>
          <cell r="GI49">
            <v>1.0526315789447327</v>
          </cell>
          <cell r="GJ49">
            <v>1.047120418845801</v>
          </cell>
          <cell r="GK49">
            <v>1.0416666666645411</v>
          </cell>
          <cell r="GL49">
            <v>1.0362694300499038</v>
          </cell>
          <cell r="GM49">
            <v>1.0309278350498301</v>
          </cell>
          <cell r="GN49">
            <v>1.0256410256394828</v>
          </cell>
          <cell r="GO49">
            <v>1.0204081632639188</v>
          </cell>
          <cell r="GP49">
            <v>1.0152284263946911</v>
          </cell>
          <cell r="GQ49">
            <v>1.0101010100998875</v>
          </cell>
          <cell r="GR49">
            <v>1.0050251256271303</v>
          </cell>
        </row>
        <row r="50">
          <cell r="B50">
            <v>41</v>
          </cell>
          <cell r="C50">
            <v>33.499689221738812</v>
          </cell>
          <cell r="D50">
            <v>30.458960792290014</v>
          </cell>
          <cell r="E50">
            <v>27.799489451704098</v>
          </cell>
          <cell r="F50">
            <v>25.466122002036844</v>
          </cell>
          <cell r="G50">
            <v>23.412399974957712</v>
          </cell>
          <cell r="H50">
            <v>21.599103707533814</v>
          </cell>
          <cell r="I50">
            <v>19.993051810986994</v>
          </cell>
          <cell r="J50">
            <v>18.566109493090696</v>
          </cell>
          <cell r="K50">
            <v>17.294367956185184</v>
          </cell>
          <cell r="L50">
            <v>16.157464156750841</v>
          </cell>
          <cell r="M50">
            <v>15.138015916532931</v>
          </cell>
          <cell r="N50">
            <v>14.221151988087755</v>
          </cell>
          <cell r="O50">
            <v>13.394120413680715</v>
          </cell>
          <cell r="P50">
            <v>12.645961546917148</v>
          </cell>
          <cell r="Q50">
            <v>11.967234568283633</v>
          </cell>
          <cell r="R50">
            <v>11.349788328622354</v>
          </cell>
          <cell r="S50">
            <v>10.786568986457784</v>
          </cell>
          <cell r="T50">
            <v>10.27145823673659</v>
          </cell>
          <cell r="U50">
            <v>9.7991370167983636</v>
          </cell>
          <cell r="V50">
            <v>9.364970466079706</v>
          </cell>
          <cell r="W50">
            <v>8.9649106461267642</v>
          </cell>
          <cell r="X50">
            <v>8.5954141268080075</v>
          </cell>
          <cell r="Y50">
            <v>8.2533720373341168</v>
          </cell>
          <cell r="Z50">
            <v>7.9360505863724224</v>
          </cell>
          <cell r="AA50">
            <v>7.6410403900631456</v>
          </cell>
          <cell r="AB50">
            <v>7.3662132229989403</v>
          </cell>
          <cell r="AC50">
            <v>7.1096850357079786</v>
          </cell>
          <cell r="AD50">
            <v>6.8697842714296629</v>
          </cell>
          <cell r="AE50">
            <v>6.6450246719616617</v>
          </cell>
          <cell r="AF50">
            <v>6.4340818927817232</v>
          </cell>
          <cell r="AG50">
            <v>6.2357733561654678</v>
          </cell>
          <cell r="AH50">
            <v>6.049040861447458</v>
          </cell>
          <cell r="AI50">
            <v>5.8729355470367333</v>
          </cell>
          <cell r="AJ50">
            <v>5.7066048618702316</v>
          </cell>
          <cell r="AK50">
            <v>5.5492812567822876</v>
          </cell>
          <cell r="AL50">
            <v>5.4002723505269934</v>
          </cell>
          <cell r="AM50">
            <v>5.258952362348805</v>
          </cell>
          <cell r="AN50">
            <v>5.1247546342414294</v>
          </cell>
          <cell r="AO50">
            <v>4.9971650923466804</v>
          </cell>
          <cell r="AP50">
            <v>4.8757165191359713</v>
          </cell>
          <cell r="AQ50">
            <v>4.7599835267609212</v>
          </cell>
          <cell r="AR50">
            <v>4.6495781378158458</v>
          </cell>
          <cell r="AS50">
            <v>4.5441458931885323</v>
          </cell>
          <cell r="AT50">
            <v>4.4433624180741909</v>
          </cell>
          <cell r="AU50">
            <v>4.346930386913721</v>
          </cell>
          <cell r="AV50">
            <v>4.2545768362609921</v>
          </cell>
          <cell r="AW50">
            <v>4.166050781610303</v>
          </cell>
          <cell r="AX50">
            <v>4.0811211002131653</v>
          </cell>
          <cell r="AY50">
            <v>3.9995746470413489</v>
          </cell>
          <cell r="AZ50">
            <v>3.9212145754435972</v>
          </cell>
          <cell r="BA50">
            <v>3.8458588378081506</v>
          </cell>
          <cell r="BB50">
            <v>3.7733388447762897</v>
          </cell>
          <cell r="BC50">
            <v>3.7034982643327279</v>
          </cell>
          <cell r="BD50">
            <v>3.6361919444937221</v>
          </cell>
          <cell r="BE50">
            <v>3.5712849453797575</v>
          </cell>
          <cell r="BF50">
            <v>3.5086516682444753</v>
          </cell>
          <cell r="BG50">
            <v>3.4481750705756218</v>
          </cell>
          <cell r="BH50">
            <v>3.3897459577217357</v>
          </cell>
          <cell r="BI50">
            <v>3.333262342659133</v>
          </cell>
          <cell r="BJ50">
            <v>3.2786288665225505</v>
          </cell>
          <cell r="BK50">
            <v>3.2257562734006444</v>
          </cell>
          <cell r="BL50">
            <v>3.1745609336625682</v>
          </cell>
          <cell r="BM50">
            <v>3.1249644107494783</v>
          </cell>
          <cell r="BN50">
            <v>3.0768930669483394</v>
          </cell>
          <cell r="BO50">
            <v>3.0302777041760227</v>
          </cell>
          <cell r="BP50">
            <v>2.9850532362492865</v>
          </cell>
          <cell r="BQ50">
            <v>2.9411583895089732</v>
          </cell>
          <cell r="BR50">
            <v>2.8985354290119942</v>
          </cell>
          <cell r="BS50">
            <v>2.85712990780842</v>
          </cell>
          <cell r="BT50">
            <v>2.8168904370887429</v>
          </cell>
          <cell r="BU50">
            <v>2.7777684752225711</v>
          </cell>
          <cell r="BV50">
            <v>2.7397181339187839</v>
          </cell>
          <cell r="BW50">
            <v>2.7026959999218167</v>
          </cell>
          <cell r="BX50">
            <v>2.6666609708223872</v>
          </cell>
          <cell r="BY50">
            <v>2.6315741037060718</v>
          </cell>
          <cell r="BZ50">
            <v>2.5973984754920645</v>
          </cell>
          <cell r="CA50">
            <v>2.5640990539290693</v>
          </cell>
          <cell r="CB50">
            <v>2.5316425783173506</v>
          </cell>
          <cell r="CC50">
            <v>2.4999974491169628</v>
          </cell>
          <cell r="CD50">
            <v>2.4691336256834</v>
          </cell>
          <cell r="CE50">
            <v>2.4390225314444991</v>
          </cell>
          <cell r="CF50">
            <v>2.4096369658973633</v>
          </cell>
          <cell r="CG50">
            <v>2.3809510228622606</v>
          </cell>
          <cell r="CH50">
            <v>2.3529400144826185</v>
          </cell>
          <cell r="CI50">
            <v>2.3255804005070746</v>
          </cell>
          <cell r="CJ50">
            <v>2.2988497224316586</v>
          </cell>
          <cell r="CK50">
            <v>2.2727265421180545</v>
          </cell>
          <cell r="CL50">
            <v>2.2471903845380279</v>
          </cell>
          <cell r="CM50">
            <v>2.2222216843248845</v>
          </cell>
          <cell r="CN50">
            <v>2.1978017358405975</v>
          </cell>
          <cell r="CO50">
            <v>2.1739126464923615</v>
          </cell>
          <cell r="CP50">
            <v>2.1505372930550433</v>
          </cell>
          <cell r="CQ50">
            <v>2.127659280776558</v>
          </cell>
          <cell r="CR50">
            <v>2.1052629050618537</v>
          </cell>
          <cell r="CS50">
            <v>2.0833331155480992</v>
          </cell>
          <cell r="CT50">
            <v>2.0618554823990349</v>
          </cell>
          <cell r="CU50">
            <v>2.0408161646604079</v>
          </cell>
          <cell r="CV50">
            <v>2.0202018805311299</v>
          </cell>
          <cell r="CW50">
            <v>1.9999998794163643</v>
          </cell>
          <cell r="CX50">
            <v>1.980197915639305</v>
          </cell>
          <cell r="CY50">
            <v>1.9607842236980326</v>
          </cell>
          <cell r="CZ50">
            <v>1.9417474949626286</v>
          </cell>
          <cell r="DA50">
            <v>1.923076855715764</v>
          </cell>
          <cell r="DB50">
            <v>1.904761846447331</v>
          </cell>
          <cell r="DC50">
            <v>1.8867924023204097</v>
          </cell>
          <cell r="DD50">
            <v>1.8691588347320425</v>
          </cell>
          <cell r="DE50">
            <v>1.8518518138979274</v>
          </cell>
          <cell r="DF50">
            <v>1.8348623523953516</v>
          </cell>
          <cell r="DG50">
            <v>1.8181817896034329</v>
          </cell>
          <cell r="DH50">
            <v>1.8018017769841381</v>
          </cell>
          <cell r="DI50">
            <v>1.7857142641515706</v>
          </cell>
          <cell r="DJ50">
            <v>1.7699114856807245</v>
          </cell>
          <cell r="DK50">
            <v>1.7543859486103368</v>
          </cell>
          <cell r="DL50">
            <v>1.7391304205976108</v>
          </cell>
          <cell r="DM50">
            <v>1.7241379186854928</v>
          </cell>
          <cell r="DN50">
            <v>1.7094016986458724</v>
          </cell>
          <cell r="DO50">
            <v>1.694915244864563</v>
          </cell>
          <cell r="DP50">
            <v>1.6806722607361935</v>
          </cell>
          <cell r="DQ50">
            <v>1.666666659539294</v>
          </cell>
          <cell r="DR50">
            <v>1.6528925557637901</v>
          </cell>
          <cell r="DS50">
            <v>1.6393442568649643</v>
          </cell>
          <cell r="DT50">
            <v>1.6260162554196216</v>
          </cell>
          <cell r="DU50">
            <v>1.6129032216617551</v>
          </cell>
          <cell r="DV50">
            <v>1.5999999963764688</v>
          </cell>
          <cell r="DW50">
            <v>1.5873015841322557</v>
          </cell>
          <cell r="DX50">
            <v>1.5748031468329904</v>
          </cell>
          <cell r="DY50">
            <v>1.5624999975721479</v>
          </cell>
          <cell r="DZ50">
            <v>1.5503875947728574</v>
          </cell>
          <cell r="EA50">
            <v>1.5384615365984007</v>
          </cell>
          <cell r="EB50">
            <v>1.5267175556187031</v>
          </cell>
          <cell r="EC50">
            <v>1.5151515137192464</v>
          </cell>
          <cell r="ED50">
            <v>1.5037593972396477</v>
          </cell>
          <cell r="EE50">
            <v>1.4925373123299008</v>
          </cell>
          <cell r="EF50">
            <v>1.4814814805130052</v>
          </cell>
          <cell r="EG50">
            <v>1.4705882344433507</v>
          </cell>
          <cell r="EH50">
            <v>1.4598540138508642</v>
          </cell>
          <cell r="EI50">
            <v>1.4492753616614917</v>
          </cell>
          <cell r="EJ50">
            <v>1.4388489202851369</v>
          </cell>
          <cell r="EK50">
            <v>1.4285714280626882</v>
          </cell>
          <cell r="EL50">
            <v>1.418439715864229</v>
          </cell>
          <cell r="EM50">
            <v>1.4084507038309848</v>
          </cell>
          <cell r="EN50">
            <v>1.3986013982539705</v>
          </cell>
          <cell r="EO50">
            <v>1.3888888885826918</v>
          </cell>
          <cell r="EP50">
            <v>1.3793103445576202</v>
          </cell>
          <cell r="EQ50">
            <v>1.3698630134605152</v>
          </cell>
          <cell r="ER50">
            <v>1.3605442174769711</v>
          </cell>
          <cell r="ES50">
            <v>1.3513513511658919</v>
          </cell>
          <cell r="ET50">
            <v>1.3422818790308622</v>
          </cell>
          <cell r="EU50">
            <v>1.3333333331886634</v>
          </cell>
          <cell r="EV50">
            <v>1.324503311130431</v>
          </cell>
          <cell r="EW50">
            <v>1.3157894735711873</v>
          </cell>
          <cell r="EX50">
            <v>1.3071895423837048</v>
          </cell>
          <cell r="EY50">
            <v>1.2987012986128674</v>
          </cell>
          <cell r="EZ50">
            <v>1.2903225805668965</v>
          </cell>
          <cell r="FA50">
            <v>1.2820512819819896</v>
          </cell>
          <cell r="FB50">
            <v>1.2738853502571001</v>
          </cell>
          <cell r="FC50">
            <v>1.2658227847557515</v>
          </cell>
          <cell r="FD50">
            <v>1.2578616351719321</v>
          </cell>
          <cell r="FE50">
            <v>1.2499999999572695</v>
          </cell>
          <cell r="FF50">
            <v>1.2422360248068205</v>
          </cell>
          <cell r="FG50">
            <v>1.2345679012009405</v>
          </cell>
          <cell r="FH50">
            <v>1.2269938650008281</v>
          </cell>
          <cell r="FI50">
            <v>1.2195121950954504</v>
          </cell>
          <cell r="FJ50">
            <v>1.2121212120976743</v>
          </cell>
          <cell r="FK50">
            <v>1.2048192770875201</v>
          </cell>
          <cell r="FL50">
            <v>1.1976047904005735</v>
          </cell>
          <cell r="FM50">
            <v>1.1904761904596637</v>
          </cell>
          <cell r="FN50">
            <v>1.1834319526480228</v>
          </cell>
          <cell r="FO50">
            <v>1.1764705882222162</v>
          </cell>
          <cell r="FP50">
            <v>1.1695906432632144</v>
          </cell>
          <cell r="FQ50">
            <v>1.1627906976640561</v>
          </cell>
          <cell r="FR50">
            <v>1.1560693641526207</v>
          </cell>
          <cell r="FS50">
            <v>1.1494252873480999</v>
          </cell>
          <cell r="FT50">
            <v>1.1428571428498155</v>
          </cell>
          <cell r="FU50">
            <v>1.1363636363571044</v>
          </cell>
          <cell r="FV50">
            <v>1.1299435028190339</v>
          </cell>
          <cell r="FW50">
            <v>1.1235955056127815</v>
          </cell>
          <cell r="FX50">
            <v>1.1173184357495534</v>
          </cell>
          <cell r="FY50">
            <v>1.1111111111069725</v>
          </cell>
          <cell r="FZ50">
            <v>1.1049723756869123</v>
          </cell>
          <cell r="GA50">
            <v>1.0989010988977983</v>
          </cell>
          <cell r="GB50">
            <v>1.0928961748604391</v>
          </cell>
          <cell r="GC50">
            <v>1.0869565217364949</v>
          </cell>
          <cell r="GD50">
            <v>1.0810810810787248</v>
          </cell>
          <cell r="GE50">
            <v>1.075268817202194</v>
          </cell>
          <cell r="GF50">
            <v>1.0695187165756552</v>
          </cell>
          <cell r="GG50">
            <v>1.0638297872323561</v>
          </cell>
          <cell r="GH50">
            <v>1.0582010581995487</v>
          </cell>
          <cell r="GI50">
            <v>1.0526315789460168</v>
          </cell>
          <cell r="GJ50">
            <v>1.0471204188469569</v>
          </cell>
          <cell r="GK50">
            <v>1.0416666666655821</v>
          </cell>
          <cell r="GL50">
            <v>1.0362694300508417</v>
          </cell>
          <cell r="GM50">
            <v>1.0309278350506752</v>
          </cell>
          <cell r="GN50">
            <v>1.0256410256402446</v>
          </cell>
          <cell r="GO50">
            <v>1.0204081632646056</v>
          </cell>
          <cell r="GP50">
            <v>1.0152284263953106</v>
          </cell>
          <cell r="GQ50">
            <v>1.010101010100446</v>
          </cell>
          <cell r="GR50">
            <v>1.0050251256276341</v>
          </cell>
        </row>
        <row r="51">
          <cell r="B51">
            <v>42</v>
          </cell>
          <cell r="C51">
            <v>34.158108140335472</v>
          </cell>
          <cell r="D51">
            <v>30.99405004166503</v>
          </cell>
          <cell r="E51">
            <v>28.234793580102053</v>
          </cell>
          <cell r="F51">
            <v>25.820606831255454</v>
          </cell>
          <cell r="G51">
            <v>23.701359198988065</v>
          </cell>
          <cell r="H51">
            <v>21.834882809211418</v>
          </cell>
          <cell r="I51">
            <v>20.185626741333646</v>
          </cell>
          <cell r="J51">
            <v>18.723549754153776</v>
          </cell>
          <cell r="K51">
            <v>17.423207577319225</v>
          </cell>
          <cell r="L51">
            <v>16.262999200711697</v>
          </cell>
          <cell r="M51">
            <v>15.224543317483898</v>
          </cell>
          <cell r="N51">
            <v>14.29216149116221</v>
          </cell>
          <cell r="O51">
            <v>13.452448984748331</v>
          </cell>
          <cell r="P51">
            <v>12.693917718062462</v>
          </cell>
          <cell r="Q51">
            <v>12.006698674336699</v>
          </cell>
          <cell r="R51">
            <v>11.38229339043535</v>
          </cell>
          <cell r="S51">
            <v>10.813366042621819</v>
          </cell>
          <cell r="T51">
            <v>10.293569165969487</v>
          </cell>
          <cell r="U51">
            <v>9.8173972879985119</v>
          </cell>
          <cell r="V51">
            <v>9.3800637702078777</v>
          </cell>
          <cell r="W51">
            <v>8.97739697849258</v>
          </cell>
          <cell r="X51">
            <v>8.6057525800968673</v>
          </cell>
          <cell r="Y51">
            <v>8.2619393190483201</v>
          </cell>
          <cell r="Z51">
            <v>7.9431560767754865</v>
          </cell>
          <cell r="AA51">
            <v>7.64693839828597</v>
          </cell>
          <cell r="AB51">
            <v>7.3711129718052346</v>
          </cell>
          <cell r="AC51">
            <v>7.1137588032526118</v>
          </cell>
          <cell r="AD51">
            <v>6.8731740361831113</v>
          </cell>
          <cell r="AE51">
            <v>6.6478475408362279</v>
          </cell>
          <cell r="AF51">
            <v>6.4364345392049556</v>
          </cell>
          <cell r="AG51">
            <v>6.2377356518667817</v>
          </cell>
          <cell r="AH51">
            <v>6.0506788510278611</v>
          </cell>
          <cell r="AI51">
            <v>5.8743038863561825</v>
          </cell>
          <cell r="AJ51">
            <v>5.7077488186129637</v>
          </cell>
          <cell r="AK51">
            <v>5.5502383532053274</v>
          </cell>
          <cell r="AL51">
            <v>5.4010737135248883</v>
          </cell>
          <cell r="AM51">
            <v>5.2596238339065593</v>
          </cell>
          <cell r="AN51">
            <v>5.1253176855576816</v>
          </cell>
          <cell r="AO51">
            <v>4.997637576955567</v>
          </cell>
          <cell r="AP51">
            <v>4.876113293888773</v>
          </cell>
          <cell r="AQ51">
            <v>4.7603169642652237</v>
          </cell>
          <cell r="AR51">
            <v>4.6498585496426719</v>
          </cell>
          <cell r="AS51">
            <v>4.5443818796627315</v>
          </cell>
          <cell r="AT51">
            <v>4.4435611576115841</v>
          </cell>
          <cell r="AU51">
            <v>4.3470978755396104</v>
          </cell>
          <cell r="AV51">
            <v>4.2547180860412892</v>
          </cell>
          <cell r="AW51">
            <v>4.1661699851695992</v>
          </cell>
          <cell r="AX51">
            <v>4.0812217672394899</v>
          </cell>
          <cell r="AY51">
            <v>3.999659717633079</v>
          </cell>
          <cell r="AZ51">
            <v>3.9212865142976874</v>
          </cell>
          <cell r="BA51">
            <v>3.8459197125461513</v>
          </cell>
          <cell r="BB51">
            <v>3.7733903911275015</v>
          </cell>
          <cell r="BC51">
            <v>3.7035419404194703</v>
          </cell>
          <cell r="BD51">
            <v>3.6362289760735074</v>
          </cell>
          <cell r="BE51">
            <v>3.5713163635779357</v>
          </cell>
          <cell r="BF51">
            <v>3.5086783410462843</v>
          </cell>
          <cell r="BG51">
            <v>3.4481977291283887</v>
          </cell>
          <cell r="BH51">
            <v>3.3897652183179425</v>
          </cell>
          <cell r="BI51">
            <v>3.3332787251224105</v>
          </cell>
          <cell r="BJ51">
            <v>3.2786428095958242</v>
          </cell>
          <cell r="BK51">
            <v>3.22576814763408</v>
          </cell>
          <cell r="BL51">
            <v>3.1745710522148807</v>
          </cell>
          <cell r="BM51">
            <v>3.1249730384465741</v>
          </cell>
          <cell r="BN51">
            <v>3.0769004278855387</v>
          </cell>
          <cell r="BO51">
            <v>3.0302839881022732</v>
          </cell>
          <cell r="BP51">
            <v>2.9850586039320497</v>
          </cell>
          <cell r="BQ51">
            <v>2.9411629772455021</v>
          </cell>
          <cell r="BR51">
            <v>2.8985393524252747</v>
          </cell>
          <cell r="BS51">
            <v>2.8571332650432746</v>
          </cell>
          <cell r="BT51">
            <v>2.8168933115046073</v>
          </cell>
          <cell r="BU51">
            <v>2.7777709376636555</v>
          </cell>
          <cell r="BV51">
            <v>2.739720244629146</v>
          </cell>
          <cell r="BW51">
            <v>2.7026978101619101</v>
          </cell>
          <cell r="BX51">
            <v>2.6666625242344635</v>
          </cell>
          <cell r="BY51">
            <v>2.6315754374681677</v>
          </cell>
          <cell r="BZ51">
            <v>2.5973996212939094</v>
          </cell>
          <cell r="CA51">
            <v>2.5641000387978914</v>
          </cell>
          <cell r="CB51">
            <v>2.5316434253170974</v>
          </cell>
          <cell r="CC51">
            <v>2.4999981779406872</v>
          </cell>
          <cell r="CD51">
            <v>2.4691342531554445</v>
          </cell>
          <cell r="CE51">
            <v>2.4390230719464534</v>
          </cell>
          <cell r="CF51">
            <v>2.4096374317295854</v>
          </cell>
          <cell r="CG51">
            <v>2.3809514245508878</v>
          </cell>
          <cell r="CH51">
            <v>2.3529403610404338</v>
          </cell>
          <cell r="CI51">
            <v>2.3255806996552968</v>
          </cell>
          <cell r="CJ51">
            <v>2.2988499807886122</v>
          </cell>
          <cell r="CK51">
            <v>2.27272676535976</v>
          </cell>
          <cell r="CL51">
            <v>2.2471905775349676</v>
          </cell>
          <cell r="CM51">
            <v>2.2222218512585412</v>
          </cell>
          <cell r="CN51">
            <v>2.1978018803028161</v>
          </cell>
          <cell r="CO51">
            <v>2.1739127715701105</v>
          </cell>
          <cell r="CP51">
            <v>2.1505374014027598</v>
          </cell>
          <cell r="CQ51">
            <v>2.1276593746779309</v>
          </cell>
          <cell r="CR51">
            <v>2.1052629864826127</v>
          </cell>
          <cell r="CS51">
            <v>2.0833331861811484</v>
          </cell>
          <cell r="CT51">
            <v>2.0618555437030537</v>
          </cell>
          <cell r="CU51">
            <v>2.0408162178928912</v>
          </cell>
          <cell r="CV51">
            <v>2.0202019267766755</v>
          </cell>
          <cell r="CW51">
            <v>1.9999999196109095</v>
          </cell>
          <cell r="CX51">
            <v>1.9801979505909004</v>
          </cell>
          <cell r="CY51">
            <v>1.9607842541046574</v>
          </cell>
          <cell r="CZ51">
            <v>1.9417475214274778</v>
          </cell>
          <cell r="DA51">
            <v>1.9230768787603711</v>
          </cell>
          <cell r="DB51">
            <v>1.9047618665228399</v>
          </cell>
          <cell r="DC51">
            <v>1.8867924198172612</v>
          </cell>
          <cell r="DD51">
            <v>1.869158849988301</v>
          </cell>
          <cell r="DE51">
            <v>1.8518518272064464</v>
          </cell>
          <cell r="DF51">
            <v>1.8348623640099362</v>
          </cell>
          <cell r="DG51">
            <v>1.8181817997441503</v>
          </cell>
          <cell r="DH51">
            <v>1.8018017858418893</v>
          </cell>
          <cell r="DI51">
            <v>1.7857142718920325</v>
          </cell>
          <cell r="DJ51">
            <v>1.7699114924477475</v>
          </cell>
          <cell r="DK51">
            <v>1.7543859545288771</v>
          </cell>
          <cell r="DL51">
            <v>1.7391304257762612</v>
          </cell>
          <cell r="DM51">
            <v>1.7241379232186664</v>
          </cell>
          <cell r="DN51">
            <v>1.7094017026156925</v>
          </cell>
          <cell r="DO51">
            <v>1.6949152483424923</v>
          </cell>
          <cell r="DP51">
            <v>1.6806722637844476</v>
          </cell>
          <cell r="DQ51">
            <v>1.6666666622120587</v>
          </cell>
          <cell r="DR51">
            <v>1.6528925581082803</v>
          </cell>
          <cell r="DS51">
            <v>1.6393442589223381</v>
          </cell>
          <cell r="DT51">
            <v>1.6260162572257721</v>
          </cell>
          <cell r="DU51">
            <v>1.6129032232479972</v>
          </cell>
          <cell r="DV51">
            <v>1.5999999977701347</v>
          </cell>
          <cell r="DW51">
            <v>1.5873015853572121</v>
          </cell>
          <cell r="DX51">
            <v>1.5748031479100857</v>
          </cell>
          <cell r="DY51">
            <v>1.5624999985196024</v>
          </cell>
          <cell r="DZ51">
            <v>1.5503875956066002</v>
          </cell>
          <cell r="EA51">
            <v>1.5384615373323642</v>
          </cell>
          <cell r="EB51">
            <v>1.5267175562650772</v>
          </cell>
          <cell r="EC51">
            <v>1.5151515142887026</v>
          </cell>
          <cell r="ED51">
            <v>1.50375939774153</v>
          </cell>
          <cell r="EE51">
            <v>1.4925373127723958</v>
          </cell>
          <cell r="EF51">
            <v>1.4814814809032868</v>
          </cell>
          <cell r="EG51">
            <v>1.4705882347877086</v>
          </cell>
          <cell r="EH51">
            <v>1.4598540141548155</v>
          </cell>
          <cell r="EI51">
            <v>1.4492753619298768</v>
          </cell>
          <cell r="EJ51">
            <v>1.4388489205222048</v>
          </cell>
          <cell r="EK51">
            <v>1.4285714282721695</v>
          </cell>
          <cell r="EL51">
            <v>1.4184397160494011</v>
          </cell>
          <cell r="EM51">
            <v>1.4084507039947278</v>
          </cell>
          <cell r="EN51">
            <v>1.3986013983988166</v>
          </cell>
          <cell r="EO51">
            <v>1.3888888887108675</v>
          </cell>
          <cell r="EP51">
            <v>1.3793103446710842</v>
          </cell>
          <cell r="EQ51">
            <v>1.3698630135609915</v>
          </cell>
          <cell r="ER51">
            <v>1.3605442175659774</v>
          </cell>
          <cell r="ES51">
            <v>1.3513513512447655</v>
          </cell>
          <cell r="ET51">
            <v>1.3422818791007805</v>
          </cell>
          <cell r="EU51">
            <v>1.3333333332506647</v>
          </cell>
          <cell r="EV51">
            <v>1.3245033111854307</v>
          </cell>
          <cell r="EW51">
            <v>1.3157894736199929</v>
          </cell>
          <cell r="EX51">
            <v>1.3071895424270281</v>
          </cell>
          <cell r="EY51">
            <v>1.2987012986513375</v>
          </cell>
          <cell r="EZ51">
            <v>1.2903225806010685</v>
          </cell>
          <cell r="FA51">
            <v>1.2820512820123537</v>
          </cell>
          <cell r="FB51">
            <v>1.2738853502840897</v>
          </cell>
          <cell r="FC51">
            <v>1.2658227847797494</v>
          </cell>
          <cell r="FD51">
            <v>1.2578616351932768</v>
          </cell>
          <cell r="FE51">
            <v>1.2499999999762608</v>
          </cell>
          <cell r="FF51">
            <v>1.2422360248237234</v>
          </cell>
          <cell r="FG51">
            <v>1.2345679012159891</v>
          </cell>
          <cell r="FH51">
            <v>1.2269938650142302</v>
          </cell>
          <cell r="FI51">
            <v>1.2195121951073904</v>
          </cell>
          <cell r="FJ51">
            <v>1.2121212121083147</v>
          </cell>
          <cell r="FK51">
            <v>1.2048192770970056</v>
          </cell>
          <cell r="FL51">
            <v>1.1976047904090319</v>
          </cell>
          <cell r="FM51">
            <v>1.1904761904672085</v>
          </cell>
          <cell r="FN51">
            <v>1.1834319526547548</v>
          </cell>
          <cell r="FO51">
            <v>1.1764705882282249</v>
          </cell>
          <cell r="FP51">
            <v>1.1695906432685792</v>
          </cell>
          <cell r="FQ51">
            <v>1.1627906976688474</v>
          </cell>
          <cell r="FR51">
            <v>1.1560693641569011</v>
          </cell>
          <cell r="FS51">
            <v>1.1494252873519251</v>
          </cell>
          <cell r="FT51">
            <v>1.142857142853235</v>
          </cell>
          <cell r="FU51">
            <v>1.1363636363601619</v>
          </cell>
          <cell r="FV51">
            <v>1.1299435028217686</v>
          </cell>
          <cell r="FW51">
            <v>1.1235955056152283</v>
          </cell>
          <cell r="FX51">
            <v>1.1173184357517432</v>
          </cell>
          <cell r="FY51">
            <v>1.1111111111089329</v>
          </cell>
          <cell r="FZ51">
            <v>1.1049723756886678</v>
          </cell>
          <cell r="GA51">
            <v>1.0989010988993708</v>
          </cell>
          <cell r="GB51">
            <v>1.0928961748618482</v>
          </cell>
          <cell r="GC51">
            <v>1.0869565217377577</v>
          </cell>
          <cell r="GD51">
            <v>1.081081081079857</v>
          </cell>
          <cell r="GE51">
            <v>1.0752688172032092</v>
          </cell>
          <cell r="GF51">
            <v>1.0695187165765661</v>
          </cell>
          <cell r="GG51">
            <v>1.0638297872331732</v>
          </cell>
          <cell r="GH51">
            <v>1.0582010582002821</v>
          </cell>
          <cell r="GI51">
            <v>1.0526315789466754</v>
          </cell>
          <cell r="GJ51">
            <v>1.0471204188475485</v>
          </cell>
          <cell r="GK51">
            <v>1.0416666666661134</v>
          </cell>
          <cell r="GL51">
            <v>1.0362694300513189</v>
          </cell>
          <cell r="GM51">
            <v>1.0309278350511042</v>
          </cell>
          <cell r="GN51">
            <v>1.0256410256406301</v>
          </cell>
          <cell r="GO51">
            <v>1.0204081632649522</v>
          </cell>
          <cell r="GP51">
            <v>1.0152284263956224</v>
          </cell>
          <cell r="GQ51">
            <v>1.0101010101007266</v>
          </cell>
          <cell r="GR51">
            <v>1.0050251256278868</v>
          </cell>
        </row>
        <row r="52">
          <cell r="B52">
            <v>43</v>
          </cell>
          <cell r="C52">
            <v>34.810008059738067</v>
          </cell>
          <cell r="D52">
            <v>31.521231568142884</v>
          </cell>
          <cell r="E52">
            <v>28.661562333433384</v>
          </cell>
          <cell r="F52">
            <v>26.166445689029715</v>
          </cell>
          <cell r="G52">
            <v>23.981902134939872</v>
          </cell>
          <cell r="H52">
            <v>22.062688704552098</v>
          </cell>
          <cell r="I52">
            <v>20.370794943590045</v>
          </cell>
          <cell r="J52">
            <v>18.874210291056244</v>
          </cell>
          <cell r="K52">
            <v>17.545911978399261</v>
          </cell>
          <cell r="L52">
            <v>16.363032417736203</v>
          </cell>
          <cell r="M52">
            <v>15.306172941022544</v>
          </cell>
          <cell r="N52">
            <v>14.358837080903482</v>
          </cell>
          <cell r="O52">
            <v>13.506961667989096</v>
          </cell>
          <cell r="P52">
            <v>12.738528109825547</v>
          </cell>
          <cell r="Q52">
            <v>12.04323951327472</v>
          </cell>
          <cell r="R52">
            <v>11.412251972751474</v>
          </cell>
          <cell r="S52">
            <v>10.837950497818184</v>
          </cell>
          <cell r="T52">
            <v>10.313761795405926</v>
          </cell>
          <cell r="U52">
            <v>9.8339975345441015</v>
          </cell>
          <cell r="V52">
            <v>9.3937228689664067</v>
          </cell>
          <cell r="W52">
            <v>8.988645926569891</v>
          </cell>
          <cell r="X52">
            <v>8.6150247355128844</v>
          </cell>
          <cell r="Y52">
            <v>8.269588677721714</v>
          </cell>
          <cell r="Z52">
            <v>7.9494720682448765</v>
          </cell>
          <cell r="AA52">
            <v>7.6521578745893537</v>
          </cell>
          <cell r="AB52">
            <v>7.3754299311059333</v>
          </cell>
          <cell r="AC52">
            <v>7.1173322835549238</v>
          </cell>
          <cell r="AD52">
            <v>6.8761345294175644</v>
          </cell>
          <cell r="AE52">
            <v>6.6503022094228061</v>
          </cell>
          <cell r="AF52">
            <v>6.4384714625151123</v>
          </cell>
          <cell r="AG52">
            <v>6.2394272860920541</v>
          </cell>
          <cell r="AH52">
            <v>6.0520848506676916</v>
          </cell>
          <cell r="AI52">
            <v>5.8754734071420369</v>
          </cell>
          <cell r="AJ52">
            <v>5.7087223988195435</v>
          </cell>
          <cell r="AK52">
            <v>5.5510494518689226</v>
          </cell>
          <cell r="AL52">
            <v>5.4017499692193152</v>
          </cell>
          <cell r="AM52">
            <v>5.2601880957197977</v>
          </cell>
          <cell r="AN52">
            <v>5.1257888582072644</v>
          </cell>
          <cell r="AO52">
            <v>4.9980313141296389</v>
          </cell>
          <cell r="AP52">
            <v>4.8764425675425507</v>
          </cell>
          <cell r="AQ52">
            <v>4.7605925324505982</v>
          </cell>
          <cell r="AR52">
            <v>4.6500893412696893</v>
          </cell>
          <cell r="AS52">
            <v>4.5445753111989609</v>
          </cell>
          <cell r="AT52">
            <v>4.4437233939686402</v>
          </cell>
          <cell r="AU52">
            <v>4.3472340451541545</v>
          </cell>
          <cell r="AV52">
            <v>4.254832458333027</v>
          </cell>
          <cell r="AW52">
            <v>4.1662661170722579</v>
          </cell>
          <cell r="AX52">
            <v>4.0813026242887478</v>
          </cell>
          <cell r="AY52">
            <v>3.9997277741064634</v>
          </cell>
          <cell r="AZ52">
            <v>3.9213438360937745</v>
          </cell>
          <cell r="BA52">
            <v>3.8459680258302789</v>
          </cell>
          <cell r="BB52">
            <v>3.7734311392312265</v>
          </cell>
          <cell r="BC52">
            <v>3.7035763310389531</v>
          </cell>
          <cell r="BD52">
            <v>3.6362580204498096</v>
          </cell>
          <cell r="BE52">
            <v>3.5713409090452624</v>
          </cell>
          <cell r="BF52">
            <v>3.508699098090494</v>
          </cell>
          <cell r="BG52">
            <v>3.4482152938979755</v>
          </cell>
          <cell r="BH52">
            <v>3.389780091365207</v>
          </cell>
          <cell r="BI52">
            <v>3.3332913270172386</v>
          </cell>
          <cell r="BJ52">
            <v>3.2786534939431604</v>
          </cell>
          <cell r="BK52">
            <v>3.2257772119344117</v>
          </cell>
          <cell r="BL52">
            <v>3.1745787469314677</v>
          </cell>
          <cell r="BM52">
            <v>3.1249795745807378</v>
          </cell>
          <cell r="BN52">
            <v>3.0769059833098407</v>
          </cell>
          <cell r="BO52">
            <v>3.0302887128588516</v>
          </cell>
          <cell r="BP52">
            <v>2.9850626246682022</v>
          </cell>
          <cell r="BQ52">
            <v>2.9411664009294793</v>
          </cell>
          <cell r="BR52">
            <v>2.8985422694611711</v>
          </cell>
          <cell r="BS52">
            <v>2.8571357518839067</v>
          </cell>
          <cell r="BT52">
            <v>2.8168954328447287</v>
          </cell>
          <cell r="BU52">
            <v>2.7777727482820995</v>
          </cell>
          <cell r="BV52">
            <v>2.7397217909371032</v>
          </cell>
          <cell r="BW52">
            <v>2.7026991315050437</v>
          </cell>
          <cell r="BX52">
            <v>2.6666636539887008</v>
          </cell>
          <cell r="BY52">
            <v>2.6315764039624403</v>
          </cell>
          <cell r="BZ52">
            <v>2.5974004485876603</v>
          </cell>
          <cell r="CA52">
            <v>2.5641007473366129</v>
          </cell>
          <cell r="CB52">
            <v>2.531644032485374</v>
          </cell>
          <cell r="CC52">
            <v>2.4999986985290623</v>
          </cell>
          <cell r="CD52">
            <v>2.4691346997547647</v>
          </cell>
          <cell r="CE52">
            <v>2.4390234552811729</v>
          </cell>
          <cell r="CF52">
            <v>2.4096377609396362</v>
          </cell>
          <cell r="CG52">
            <v>2.3809517074302025</v>
          </cell>
          <cell r="CH52">
            <v>2.3529406042389009</v>
          </cell>
          <cell r="CI52">
            <v>2.325580908849858</v>
          </cell>
          <cell r="CJ52">
            <v>2.2988501608283012</v>
          </cell>
          <cell r="CK52">
            <v>2.2727269203887221</v>
          </cell>
          <cell r="CL52">
            <v>2.247190711096863</v>
          </cell>
          <cell r="CM52">
            <v>2.222221966385201</v>
          </cell>
          <cell r="CN52">
            <v>2.1978019795895642</v>
          </cell>
          <cell r="CO52">
            <v>2.1739128572398019</v>
          </cell>
          <cell r="CP52">
            <v>2.1505374753602458</v>
          </cell>
          <cell r="CQ52">
            <v>2.1276594385564156</v>
          </cell>
          <cell r="CR52">
            <v>2.1052630416831275</v>
          </cell>
          <cell r="CS52">
            <v>2.0833332339061812</v>
          </cell>
          <cell r="CT52">
            <v>2.0618555849852216</v>
          </cell>
          <cell r="CU52">
            <v>2.0408162536193903</v>
          </cell>
          <cell r="CV52">
            <v>2.0202019577101509</v>
          </cell>
          <cell r="CW52">
            <v>1.9999999464072731</v>
          </cell>
          <cell r="CX52">
            <v>1.9801979738145516</v>
          </cell>
          <cell r="CY52">
            <v>1.9607842742414949</v>
          </cell>
          <cell r="CZ52">
            <v>1.9417475388960248</v>
          </cell>
          <cell r="DA52">
            <v>1.9230768939212968</v>
          </cell>
          <cell r="DB52">
            <v>1.9047618796871082</v>
          </cell>
          <cell r="DC52">
            <v>1.8867924312531117</v>
          </cell>
          <cell r="DD52">
            <v>1.8691588599272322</v>
          </cell>
          <cell r="DE52">
            <v>1.8518518358483418</v>
          </cell>
          <cell r="DF52">
            <v>1.8348623715274668</v>
          </cell>
          <cell r="DG52">
            <v>1.8181818062865485</v>
          </cell>
          <cell r="DH52">
            <v>1.8018017915381925</v>
          </cell>
          <cell r="DI52">
            <v>1.7857142768538667</v>
          </cell>
          <cell r="DJ52">
            <v>1.7699114967717235</v>
          </cell>
          <cell r="DK52">
            <v>1.7543859582986479</v>
          </cell>
          <cell r="DL52">
            <v>1.7391304290642926</v>
          </cell>
          <cell r="DM52">
            <v>1.7241379260877636</v>
          </cell>
          <cell r="DN52">
            <v>1.7094017051203108</v>
          </cell>
          <cell r="DO52">
            <v>1.6949152505298697</v>
          </cell>
          <cell r="DP52">
            <v>1.6806722656955784</v>
          </cell>
          <cell r="DQ52">
            <v>1.6666666638825369</v>
          </cell>
          <cell r="DR52">
            <v>1.6528925595690223</v>
          </cell>
          <cell r="DS52">
            <v>1.63934426020021</v>
          </cell>
          <cell r="DT52">
            <v>1.6260162583441313</v>
          </cell>
          <cell r="DU52">
            <v>1.6129032242271586</v>
          </cell>
          <cell r="DV52">
            <v>1.5999999986277751</v>
          </cell>
          <cell r="DW52">
            <v>1.587301586108719</v>
          </cell>
          <cell r="DX52">
            <v>1.5748031485688598</v>
          </cell>
          <cell r="DY52">
            <v>1.5624999990973185</v>
          </cell>
          <cell r="DZ52">
            <v>1.5503875961134348</v>
          </cell>
          <cell r="EA52">
            <v>1.5384615377771904</v>
          </cell>
          <cell r="EB52">
            <v>1.5267175566556357</v>
          </cell>
          <cell r="EC52">
            <v>1.5151515146317487</v>
          </cell>
          <cell r="ED52">
            <v>1.5037593980429609</v>
          </cell>
          <cell r="EE52">
            <v>1.4925373130373627</v>
          </cell>
          <cell r="EF52">
            <v>1.4814814811362906</v>
          </cell>
          <cell r="EG52">
            <v>1.4705882349926838</v>
          </cell>
          <cell r="EH52">
            <v>1.4598540143352019</v>
          </cell>
          <cell r="EI52">
            <v>1.4492753620886845</v>
          </cell>
          <cell r="EJ52">
            <v>1.4388489206620676</v>
          </cell>
          <cell r="EK52">
            <v>1.4285714283953939</v>
          </cell>
          <cell r="EL52">
            <v>1.4184397161580067</v>
          </cell>
          <cell r="EM52">
            <v>1.4084507040904841</v>
          </cell>
          <cell r="EN52">
            <v>1.398601398483275</v>
          </cell>
          <cell r="EO52">
            <v>1.3888888887853881</v>
          </cell>
          <cell r="EP52">
            <v>1.3793103447368604</v>
          </cell>
          <cell r="EQ52">
            <v>1.3698630136190701</v>
          </cell>
          <cell r="ER52">
            <v>1.3605442176172782</v>
          </cell>
          <cell r="ES52">
            <v>1.351351351290095</v>
          </cell>
          <cell r="ET52">
            <v>1.3422818791408484</v>
          </cell>
          <cell r="EU52">
            <v>1.3333333332860942</v>
          </cell>
          <cell r="EV52">
            <v>1.3245033112167695</v>
          </cell>
          <cell r="EW52">
            <v>1.3157894736477234</v>
          </cell>
          <cell r="EX52">
            <v>1.307189542451574</v>
          </cell>
          <cell r="EY52">
            <v>1.2987012986730719</v>
          </cell>
          <cell r="EZ52">
            <v>1.2903225806203202</v>
          </cell>
          <cell r="FA52">
            <v>1.2820512820294121</v>
          </cell>
          <cell r="FB52">
            <v>1.2738853502992098</v>
          </cell>
          <cell r="FC52">
            <v>1.2658227847931562</v>
          </cell>
          <cell r="FD52">
            <v>1.2578616352051681</v>
          </cell>
          <cell r="FE52">
            <v>1.2499999999868114</v>
          </cell>
          <cell r="FF52">
            <v>1.2422360248330877</v>
          </cell>
          <cell r="FG52">
            <v>1.2345679012243034</v>
          </cell>
          <cell r="FH52">
            <v>1.2269938650216146</v>
          </cell>
          <cell r="FI52">
            <v>1.2195121951139507</v>
          </cell>
          <cell r="FJ52">
            <v>1.2121212121141451</v>
          </cell>
          <cell r="FK52">
            <v>1.2048192771021888</v>
          </cell>
          <cell r="FL52">
            <v>1.1976047904136415</v>
          </cell>
          <cell r="FM52">
            <v>1.190476190471309</v>
          </cell>
          <cell r="FN52">
            <v>1.1834319526584038</v>
          </cell>
          <cell r="FO52">
            <v>1.176470588231473</v>
          </cell>
          <cell r="FP52">
            <v>1.1695906432714711</v>
          </cell>
          <cell r="FQ52">
            <v>1.1627906976714233</v>
          </cell>
          <cell r="FR52">
            <v>1.1560693641591964</v>
          </cell>
          <cell r="FS52">
            <v>1.1494252873539705</v>
          </cell>
          <cell r="FT52">
            <v>1.1428571428550587</v>
          </cell>
          <cell r="FU52">
            <v>1.1363636363617882</v>
          </cell>
          <cell r="FV52">
            <v>1.1299435028232194</v>
          </cell>
          <cell r="FW52">
            <v>1.123595505616523</v>
          </cell>
          <cell r="FX52">
            <v>1.1173184357528987</v>
          </cell>
          <cell r="FY52">
            <v>1.1111111111099645</v>
          </cell>
          <cell r="FZ52">
            <v>1.1049723756895895</v>
          </cell>
          <cell r="GA52">
            <v>1.0989010989001942</v>
          </cell>
          <cell r="GB52">
            <v>1.0928961748625838</v>
          </cell>
          <cell r="GC52">
            <v>1.0869565217384154</v>
          </cell>
          <cell r="GD52">
            <v>1.0810810810804452</v>
          </cell>
          <cell r="GE52">
            <v>1.0752688172037355</v>
          </cell>
          <cell r="GF52">
            <v>1.0695187165770366</v>
          </cell>
          <cell r="GG52">
            <v>1.0638297872335947</v>
          </cell>
          <cell r="GH52">
            <v>1.0582010582006594</v>
          </cell>
          <cell r="GI52">
            <v>1.0526315789470131</v>
          </cell>
          <cell r="GJ52">
            <v>1.0471204188478509</v>
          </cell>
          <cell r="GK52">
            <v>1.0416666666663845</v>
          </cell>
          <cell r="GL52">
            <v>1.0362694300515618</v>
          </cell>
          <cell r="GM52">
            <v>1.030927835051322</v>
          </cell>
          <cell r="GN52">
            <v>1.0256410256408253</v>
          </cell>
          <cell r="GO52">
            <v>1.0204081632651274</v>
          </cell>
          <cell r="GP52">
            <v>1.0152284263957796</v>
          </cell>
          <cell r="GQ52">
            <v>1.0101010101008676</v>
          </cell>
          <cell r="GR52">
            <v>1.0050251256280134</v>
          </cell>
        </row>
        <row r="53">
          <cell r="B53">
            <v>44</v>
          </cell>
          <cell r="C53">
            <v>35.455453524493137</v>
          </cell>
          <cell r="D53">
            <v>32.04062223462352</v>
          </cell>
          <cell r="E53">
            <v>29.079963071993518</v>
          </cell>
          <cell r="F53">
            <v>26.503849452711911</v>
          </cell>
          <cell r="G53">
            <v>24.254273917417351</v>
          </cell>
          <cell r="H53">
            <v>22.282791018890912</v>
          </cell>
          <cell r="I53">
            <v>20.548841291913508</v>
          </cell>
          <cell r="J53">
            <v>19.018383053642339</v>
          </cell>
          <cell r="K53">
            <v>17.6627733127612</v>
          </cell>
          <cell r="L53">
            <v>16.457850632925314</v>
          </cell>
          <cell r="M53">
            <v>15.38318201983259</v>
          </cell>
          <cell r="N53">
            <v>14.421443268453974</v>
          </cell>
          <cell r="O53">
            <v>13.557908100924388</v>
          </cell>
          <cell r="P53">
            <v>12.780026148674926</v>
          </cell>
          <cell r="Q53">
            <v>12.077073623402518</v>
          </cell>
          <cell r="R53">
            <v>11.439863569356197</v>
          </cell>
          <cell r="S53">
            <v>10.860505043869892</v>
          </cell>
          <cell r="T53">
            <v>10.332202552882123</v>
          </cell>
          <cell r="U53">
            <v>9.849088667767365</v>
          </cell>
          <cell r="V53">
            <v>9.4060840443134897</v>
          </cell>
          <cell r="W53">
            <v>8.9987801140269283</v>
          </cell>
          <cell r="X53">
            <v>8.6233405699667127</v>
          </cell>
          <cell r="Y53">
            <v>8.2764184622515309</v>
          </cell>
          <cell r="Z53">
            <v>7.9550862828843352</v>
          </cell>
          <cell r="AA53">
            <v>7.6567768801675697</v>
          </cell>
          <cell r="AB53">
            <v>7.3792334194765932</v>
          </cell>
          <cell r="AC53">
            <v>7.1204669153990547</v>
          </cell>
          <cell r="AD53">
            <v>6.8787201130284412</v>
          </cell>
          <cell r="AE53">
            <v>6.6524367038459191</v>
          </cell>
          <cell r="AF53">
            <v>6.4402350324806168</v>
          </cell>
          <cell r="AG53">
            <v>6.2408855914586674</v>
          </cell>
          <cell r="AH53">
            <v>6.0532917173113239</v>
          </cell>
          <cell r="AI53">
            <v>5.876472997557296</v>
          </cell>
          <cell r="AJ53">
            <v>5.7095509777187603</v>
          </cell>
          <cell r="AK53">
            <v>5.5517368236177305</v>
          </cell>
          <cell r="AL53">
            <v>5.4023206491302238</v>
          </cell>
          <cell r="AM53">
            <v>5.2606622653107538</v>
          </cell>
          <cell r="AN53">
            <v>5.1261831449433179</v>
          </cell>
          <cell r="AO53">
            <v>4.9983594284413657</v>
          </cell>
          <cell r="AP53">
            <v>4.8767158236867632</v>
          </cell>
          <cell r="AQ53">
            <v>4.760820274752561</v>
          </cell>
          <cell r="AR53">
            <v>4.6502792932260819</v>
          </cell>
          <cell r="AS53">
            <v>4.544733861638492</v>
          </cell>
          <cell r="AT53">
            <v>4.4438558318111347</v>
          </cell>
          <cell r="AU53">
            <v>4.3473447521578494</v>
          </cell>
          <cell r="AV53">
            <v>4.2549250674761359</v>
          </cell>
          <cell r="AW53">
            <v>4.1663436428002081</v>
          </cell>
          <cell r="AX53">
            <v>4.0813675697098377</v>
          </cell>
          <cell r="AY53">
            <v>3.9997822192851706</v>
          </cell>
          <cell r="AZ53">
            <v>3.9213895108316925</v>
          </cell>
          <cell r="BA53">
            <v>3.8460063697065707</v>
          </cell>
          <cell r="BB53">
            <v>3.7734633511709301</v>
          </cell>
          <cell r="BC53">
            <v>3.7036034102668918</v>
          </cell>
          <cell r="BD53">
            <v>3.6362808003527918</v>
          </cell>
          <cell r="BE53">
            <v>3.571360085191611</v>
          </cell>
          <cell r="BF53">
            <v>3.508715251432291</v>
          </cell>
          <cell r="BG53">
            <v>3.4482289099984307</v>
          </cell>
          <cell r="BH53">
            <v>3.3897915763437889</v>
          </cell>
          <cell r="BI53">
            <v>3.3333010207824909</v>
          </cell>
          <cell r="BJ53">
            <v>3.2786616811824985</v>
          </cell>
          <cell r="BK53">
            <v>3.225784131247643</v>
          </cell>
          <cell r="BL53">
            <v>3.1745845984269718</v>
          </cell>
          <cell r="BM53">
            <v>3.1249845261975286</v>
          </cell>
          <cell r="BN53">
            <v>3.0769101760828983</v>
          </cell>
          <cell r="BO53">
            <v>3.0302922653074069</v>
          </cell>
          <cell r="BP53">
            <v>2.9850656364555821</v>
          </cell>
          <cell r="BQ53">
            <v>2.9411689559175218</v>
          </cell>
          <cell r="BR53">
            <v>2.8985444382610939</v>
          </cell>
          <cell r="BS53">
            <v>2.8571375939880794</v>
          </cell>
          <cell r="BT53">
            <v>2.8168969984093941</v>
          </cell>
          <cell r="BU53">
            <v>2.7777740796191908</v>
          </cell>
          <cell r="BV53">
            <v>2.7397229237634453</v>
          </cell>
          <cell r="BW53">
            <v>2.7027000959890835</v>
          </cell>
          <cell r="BX53">
            <v>2.6666644756281461</v>
          </cell>
          <cell r="BY53">
            <v>2.6315771043206095</v>
          </cell>
          <cell r="BZ53">
            <v>2.5974010459116679</v>
          </cell>
          <cell r="CA53">
            <v>2.5641012570766999</v>
          </cell>
          <cell r="CB53">
            <v>2.5316444677314514</v>
          </cell>
          <cell r="CC53">
            <v>2.499999070377902</v>
          </cell>
          <cell r="CD53">
            <v>2.4691350176190494</v>
          </cell>
          <cell r="CE53">
            <v>2.4390237271497677</v>
          </cell>
          <cell r="CF53">
            <v>2.4096379935969163</v>
          </cell>
          <cell r="CG53">
            <v>2.3809519066409881</v>
          </cell>
          <cell r="CH53">
            <v>2.3529407749044919</v>
          </cell>
          <cell r="CI53">
            <v>2.3255810551397609</v>
          </cell>
          <cell r="CJ53">
            <v>2.2988502862914988</v>
          </cell>
          <cell r="CK53">
            <v>2.2727270280477239</v>
          </cell>
          <cell r="CL53">
            <v>2.247190803527241</v>
          </cell>
          <cell r="CM53">
            <v>2.2222220457828974</v>
          </cell>
          <cell r="CN53">
            <v>2.1978020478278792</v>
          </cell>
          <cell r="CO53">
            <v>2.1739129159176724</v>
          </cell>
          <cell r="CP53">
            <v>2.1505375258431711</v>
          </cell>
          <cell r="CQ53">
            <v>2.1276594820111674</v>
          </cell>
          <cell r="CR53">
            <v>2.1052630791072051</v>
          </cell>
          <cell r="CS53">
            <v>2.0833332661528252</v>
          </cell>
          <cell r="CT53">
            <v>2.0618556127846608</v>
          </cell>
          <cell r="CU53">
            <v>2.0408162775969063</v>
          </cell>
          <cell r="CV53">
            <v>2.0202019784014387</v>
          </cell>
          <cell r="CW53">
            <v>1.9999999642715154</v>
          </cell>
          <cell r="CX53">
            <v>1.9801979892455492</v>
          </cell>
          <cell r="CY53">
            <v>1.9607842875771491</v>
          </cell>
          <cell r="CZ53">
            <v>1.941747550426419</v>
          </cell>
          <cell r="DA53">
            <v>1.9230769038955899</v>
          </cell>
          <cell r="DB53">
            <v>1.9047618883194151</v>
          </cell>
          <cell r="DC53">
            <v>1.8867924387275241</v>
          </cell>
          <cell r="DD53">
            <v>1.8691588664021053</v>
          </cell>
          <cell r="DE53">
            <v>1.8518518414599621</v>
          </cell>
          <cell r="DF53">
            <v>1.8348623763931824</v>
          </cell>
          <cell r="DG53">
            <v>1.8181818105074505</v>
          </cell>
          <cell r="DH53">
            <v>1.80180179520141</v>
          </cell>
          <cell r="DI53">
            <v>1.78571428003453</v>
          </cell>
          <cell r="DJ53">
            <v>1.7699114995346477</v>
          </cell>
          <cell r="DK53">
            <v>1.7543859606997758</v>
          </cell>
          <cell r="DL53">
            <v>1.739130431151932</v>
          </cell>
          <cell r="DM53">
            <v>1.7241379279036477</v>
          </cell>
          <cell r="DN53">
            <v>1.7094017067005116</v>
          </cell>
          <cell r="DO53">
            <v>1.6949152519055783</v>
          </cell>
          <cell r="DP53">
            <v>1.6806722668937795</v>
          </cell>
          <cell r="DQ53">
            <v>1.6666666649265858</v>
          </cell>
          <cell r="DR53">
            <v>1.6528925604791416</v>
          </cell>
          <cell r="DS53">
            <v>1.6393442609939193</v>
          </cell>
          <cell r="DT53">
            <v>1.6260162590366138</v>
          </cell>
          <cell r="DU53">
            <v>1.6129032248315793</v>
          </cell>
          <cell r="DV53">
            <v>1.599999999155554</v>
          </cell>
          <cell r="DW53">
            <v>1.5873015865697664</v>
          </cell>
          <cell r="DX53">
            <v>1.5748031489717798</v>
          </cell>
          <cell r="DY53">
            <v>1.5624999994495845</v>
          </cell>
          <cell r="DZ53">
            <v>1.550387596421541</v>
          </cell>
          <cell r="EA53">
            <v>1.5384615380467819</v>
          </cell>
          <cell r="EB53">
            <v>1.5267175568916227</v>
          </cell>
          <cell r="EC53">
            <v>1.5151515148384027</v>
          </cell>
          <cell r="ED53">
            <v>1.5037593982240005</v>
          </cell>
          <cell r="EE53">
            <v>1.4925373131960256</v>
          </cell>
          <cell r="EF53">
            <v>1.4814814812753971</v>
          </cell>
          <cell r="EG53">
            <v>1.4705882351146926</v>
          </cell>
          <cell r="EH53">
            <v>1.4598540144422565</v>
          </cell>
          <cell r="EI53">
            <v>1.4492753621826537</v>
          </cell>
          <cell r="EJ53">
            <v>1.4388489207445829</v>
          </cell>
          <cell r="EK53">
            <v>1.4285714284678788</v>
          </cell>
          <cell r="EL53">
            <v>1.4184397162217048</v>
          </cell>
          <cell r="EM53">
            <v>1.408450704146482</v>
          </cell>
          <cell r="EN53">
            <v>1.3986013985325219</v>
          </cell>
          <cell r="EO53">
            <v>1.3888888888287139</v>
          </cell>
          <cell r="EP53">
            <v>1.3793103447749917</v>
          </cell>
          <cell r="EQ53">
            <v>1.3698630136526417</v>
          </cell>
          <cell r="ER53">
            <v>1.3605442176468461</v>
          </cell>
          <cell r="ES53">
            <v>1.3513513513161466</v>
          </cell>
          <cell r="ET53">
            <v>1.34228187916381</v>
          </cell>
          <cell r="EU53">
            <v>1.3333333333063395</v>
          </cell>
          <cell r="EV53">
            <v>1.3245033112346267</v>
          </cell>
          <cell r="EW53">
            <v>1.3157894736634792</v>
          </cell>
          <cell r="EX53">
            <v>1.3071895424654811</v>
          </cell>
          <cell r="EY53">
            <v>1.2987012986853514</v>
          </cell>
          <cell r="EZ53">
            <v>1.2903225806311664</v>
          </cell>
          <cell r="FA53">
            <v>1.2820512820389955</v>
          </cell>
          <cell r="FB53">
            <v>1.2738853503076806</v>
          </cell>
          <cell r="FC53">
            <v>1.2658227848006458</v>
          </cell>
          <cell r="FD53">
            <v>1.2578616352117928</v>
          </cell>
          <cell r="FE53">
            <v>1.2499999999926732</v>
          </cell>
          <cell r="FF53">
            <v>1.2422360248382756</v>
          </cell>
          <cell r="FG53">
            <v>1.2345679012288968</v>
          </cell>
          <cell r="FH53">
            <v>1.2269938650256829</v>
          </cell>
          <cell r="FI53">
            <v>1.2195121951175554</v>
          </cell>
          <cell r="FJ53">
            <v>1.2121212121173399</v>
          </cell>
          <cell r="FK53">
            <v>1.2048192771050215</v>
          </cell>
          <cell r="FL53">
            <v>1.1976047904161533</v>
          </cell>
          <cell r="FM53">
            <v>1.1904761904735375</v>
          </cell>
          <cell r="FN53">
            <v>1.1834319526603814</v>
          </cell>
          <cell r="FO53">
            <v>1.1764705882332287</v>
          </cell>
          <cell r="FP53">
            <v>1.1695906432730303</v>
          </cell>
          <cell r="FQ53">
            <v>1.1627906976728084</v>
          </cell>
          <cell r="FR53">
            <v>1.1560693641604269</v>
          </cell>
          <cell r="FS53">
            <v>1.1494252873550646</v>
          </cell>
          <cell r="FT53">
            <v>1.1428571428560312</v>
          </cell>
          <cell r="FU53">
            <v>1.1363636363626535</v>
          </cell>
          <cell r="FV53">
            <v>1.1299435028239893</v>
          </cell>
          <cell r="FW53">
            <v>1.1235955056172078</v>
          </cell>
          <cell r="FX53">
            <v>1.1173184357535084</v>
          </cell>
          <cell r="FY53">
            <v>1.1111111111105076</v>
          </cell>
          <cell r="FZ53">
            <v>1.1049723756900733</v>
          </cell>
          <cell r="GA53">
            <v>1.0989010989006252</v>
          </cell>
          <cell r="GB53">
            <v>1.092896174862968</v>
          </cell>
          <cell r="GC53">
            <v>1.086956521738758</v>
          </cell>
          <cell r="GD53">
            <v>1.0810810810807507</v>
          </cell>
          <cell r="GE53">
            <v>1.0752688172040079</v>
          </cell>
          <cell r="GF53">
            <v>1.0695187165772799</v>
          </cell>
          <cell r="GG53">
            <v>1.0638297872338116</v>
          </cell>
          <cell r="GH53">
            <v>1.0582010582008532</v>
          </cell>
          <cell r="GI53">
            <v>1.0526315789471863</v>
          </cell>
          <cell r="GJ53">
            <v>1.0471204188480057</v>
          </cell>
          <cell r="GK53">
            <v>1.0416666666665226</v>
          </cell>
          <cell r="GL53">
            <v>1.0362694300516853</v>
          </cell>
          <cell r="GM53">
            <v>1.0309278350514324</v>
          </cell>
          <cell r="GN53">
            <v>1.0256410256409241</v>
          </cell>
          <cell r="GO53">
            <v>1.020408163265216</v>
          </cell>
          <cell r="GP53">
            <v>1.0152284263958586</v>
          </cell>
          <cell r="GQ53">
            <v>1.0101010101009387</v>
          </cell>
          <cell r="GR53">
            <v>1.0050251256280769</v>
          </cell>
        </row>
        <row r="54">
          <cell r="B54">
            <v>45</v>
          </cell>
          <cell r="C54">
            <v>36.09450844009222</v>
          </cell>
          <cell r="D54">
            <v>32.552337176968983</v>
          </cell>
          <cell r="E54">
            <v>29.490159874503444</v>
          </cell>
          <cell r="F54">
            <v>26.833023856304305</v>
          </cell>
          <cell r="G54">
            <v>24.518712541181891</v>
          </cell>
          <cell r="H54">
            <v>22.49545025979798</v>
          </cell>
          <cell r="I54">
            <v>20.720039703762989</v>
          </cell>
          <cell r="J54">
            <v>19.156347419753434</v>
          </cell>
          <cell r="K54">
            <v>17.774069821677333</v>
          </cell>
          <cell r="L54">
            <v>16.547725718412618</v>
          </cell>
          <cell r="M54">
            <v>15.455832094181689</v>
          </cell>
          <cell r="N54">
            <v>14.480228421083543</v>
          </cell>
          <cell r="O54">
            <v>13.60552158964896</v>
          </cell>
          <cell r="P54">
            <v>12.818628975511562</v>
          </cell>
          <cell r="Q54">
            <v>12.10840150315048</v>
          </cell>
          <cell r="R54">
            <v>11.465312045489583</v>
          </cell>
          <cell r="S54">
            <v>10.881197287954031</v>
          </cell>
          <cell r="T54">
            <v>10.34904342728961</v>
          </cell>
          <cell r="U54">
            <v>9.8628078797885141</v>
          </cell>
          <cell r="V54">
            <v>9.4172706283380005</v>
          </cell>
          <cell r="W54">
            <v>9.0079100126368736</v>
          </cell>
          <cell r="X54">
            <v>8.6307987174589353</v>
          </cell>
          <cell r="Y54">
            <v>8.2825164841531524</v>
          </cell>
          <cell r="Z54">
            <v>7.9600766958971869</v>
          </cell>
          <cell r="AA54">
            <v>7.660864495723513</v>
          </cell>
          <cell r="AB54">
            <v>7.3825845105520633</v>
          </cell>
          <cell r="AC54">
            <v>7.1232165924553108</v>
          </cell>
          <cell r="AD54">
            <v>6.8809782646536597</v>
          </cell>
          <cell r="AE54">
            <v>6.6542927859529728</v>
          </cell>
          <cell r="AF54">
            <v>6.4417619328836508</v>
          </cell>
          <cell r="AG54">
            <v>6.2421427512574716</v>
          </cell>
          <cell r="AH54">
            <v>6.0543276543444833</v>
          </cell>
          <cell r="AI54">
            <v>5.8773273483395689</v>
          </cell>
          <cell r="AJ54">
            <v>5.7102561512500092</v>
          </cell>
          <cell r="AK54">
            <v>5.552319342048925</v>
          </cell>
          <cell r="AL54">
            <v>5.4028022355529313</v>
          </cell>
          <cell r="AM54">
            <v>5.2610607271518948</v>
          </cell>
          <cell r="AN54">
            <v>5.1265130920027762</v>
          </cell>
          <cell r="AO54">
            <v>4.9986328570344716</v>
          </cell>
          <cell r="AP54">
            <v>4.8769425922711731</v>
          </cell>
          <cell r="AQ54">
            <v>4.761008491531042</v>
          </cell>
          <cell r="AR54">
            <v>4.6504356322848404</v>
          </cell>
          <cell r="AS54">
            <v>4.5448638210151575</v>
          </cell>
          <cell r="AT54">
            <v>4.4439639443356205</v>
          </cell>
          <cell r="AU54">
            <v>4.3474347578519099</v>
          </cell>
          <cell r="AV54">
            <v>4.2550000546365476</v>
          </cell>
          <cell r="AW54">
            <v>4.1664061635485545</v>
          </cell>
          <cell r="AX54">
            <v>4.0814197347066967</v>
          </cell>
          <cell r="AY54">
            <v>3.9998257754281363</v>
          </cell>
          <cell r="AZ54">
            <v>3.9214259050451736</v>
          </cell>
          <cell r="BA54">
            <v>3.8460368013544208</v>
          </cell>
          <cell r="BB54">
            <v>3.7734888151548849</v>
          </cell>
          <cell r="BC54">
            <v>3.7036247324936156</v>
          </cell>
          <cell r="BD54">
            <v>3.6362986669433659</v>
          </cell>
          <cell r="BE54">
            <v>3.5713750665559458</v>
          </cell>
          <cell r="BF54">
            <v>3.5087278221262963</v>
          </cell>
          <cell r="BG54">
            <v>3.448239465115063</v>
          </cell>
          <cell r="BH54">
            <v>3.3898004450531189</v>
          </cell>
          <cell r="BI54">
            <v>3.3333084775249935</v>
          </cell>
          <cell r="BJ54">
            <v>3.2786679549291176</v>
          </cell>
          <cell r="BK54">
            <v>3.2257894131661398</v>
          </cell>
          <cell r="BL54">
            <v>3.1745890482334387</v>
          </cell>
          <cell r="BM54">
            <v>3.1249882774223705</v>
          </cell>
          <cell r="BN54">
            <v>3.0769133404399236</v>
          </cell>
          <cell r="BO54">
            <v>3.0302949363213587</v>
          </cell>
          <cell r="BP54">
            <v>2.9850678924760916</v>
          </cell>
          <cell r="BQ54">
            <v>2.9411708626250164</v>
          </cell>
          <cell r="BR54">
            <v>2.8985460507517424</v>
          </cell>
          <cell r="BS54">
            <v>2.8571389585096885</v>
          </cell>
          <cell r="BT54">
            <v>2.8168981538076707</v>
          </cell>
          <cell r="BU54">
            <v>2.777775058543523</v>
          </cell>
          <cell r="BV54">
            <v>2.739723753672854</v>
          </cell>
          <cell r="BW54">
            <v>2.7027007999920318</v>
          </cell>
          <cell r="BX54">
            <v>2.6666650731841059</v>
          </cell>
          <cell r="BY54">
            <v>2.6315776118265282</v>
          </cell>
          <cell r="BZ54">
            <v>2.5974014771925398</v>
          </cell>
          <cell r="CA54">
            <v>2.5641016237961867</v>
          </cell>
          <cell r="CB54">
            <v>2.531644779735807</v>
          </cell>
          <cell r="CC54">
            <v>2.4999993359842154</v>
          </cell>
          <cell r="CD54">
            <v>2.4691352438569747</v>
          </cell>
          <cell r="CE54">
            <v>2.4390239199643746</v>
          </cell>
          <cell r="CF54">
            <v>2.409638158019022</v>
          </cell>
          <cell r="CG54">
            <v>2.3809520469302732</v>
          </cell>
          <cell r="CH54">
            <v>2.3529408946698189</v>
          </cell>
          <cell r="CI54">
            <v>2.325581157440392</v>
          </cell>
          <cell r="CJ54">
            <v>2.2988503737222987</v>
          </cell>
          <cell r="CK54">
            <v>2.2727271028109191</v>
          </cell>
          <cell r="CL54">
            <v>2.2471908674929004</v>
          </cell>
          <cell r="CM54">
            <v>2.2222221005399292</v>
          </cell>
          <cell r="CN54">
            <v>2.1978020947270647</v>
          </cell>
          <cell r="CO54">
            <v>2.1739129561079946</v>
          </cell>
          <cell r="CP54">
            <v>2.1505375603025056</v>
          </cell>
          <cell r="CQ54">
            <v>2.1276595115722223</v>
          </cell>
          <cell r="CR54">
            <v>2.105263104479461</v>
          </cell>
          <cell r="CS54">
            <v>2.0833332879410977</v>
          </cell>
          <cell r="CT54">
            <v>2.0618556315048222</v>
          </cell>
          <cell r="CU54">
            <v>2.0408162936891987</v>
          </cell>
          <cell r="CV54">
            <v>2.0202019922417649</v>
          </cell>
          <cell r="CW54">
            <v>1.9999999761810101</v>
          </cell>
          <cell r="CX54">
            <v>1.9801979994987038</v>
          </cell>
          <cell r="CY54">
            <v>1.9607842964087079</v>
          </cell>
          <cell r="CZ54">
            <v>1.9417475580372403</v>
          </cell>
          <cell r="DA54">
            <v>1.9230769104576249</v>
          </cell>
          <cell r="DB54">
            <v>1.9047618939799444</v>
          </cell>
          <cell r="DC54">
            <v>1.8867924436127608</v>
          </cell>
          <cell r="DD54">
            <v>1.8691588706202642</v>
          </cell>
          <cell r="DE54">
            <v>1.8518518451038715</v>
          </cell>
          <cell r="DF54">
            <v>1.834862379542513</v>
          </cell>
          <cell r="DG54">
            <v>1.8181818132306133</v>
          </cell>
          <cell r="DH54">
            <v>1.8018017975571767</v>
          </cell>
          <cell r="DI54">
            <v>1.7857142820734164</v>
          </cell>
          <cell r="DJ54">
            <v>1.7699115013000943</v>
          </cell>
          <cell r="DK54">
            <v>1.7543859622291567</v>
          </cell>
          <cell r="DL54">
            <v>1.7391304324774173</v>
          </cell>
          <cell r="DM54">
            <v>1.7241379290529417</v>
          </cell>
          <cell r="DN54">
            <v>1.7094017076974837</v>
          </cell>
          <cell r="DO54">
            <v>1.694915252770804</v>
          </cell>
          <cell r="DP54">
            <v>1.680672267645003</v>
          </cell>
          <cell r="DQ54">
            <v>1.666666665579116</v>
          </cell>
          <cell r="DR54">
            <v>1.6528925610461942</v>
          </cell>
          <cell r="DS54">
            <v>1.6393442614869063</v>
          </cell>
          <cell r="DT54">
            <v>1.6260162594653955</v>
          </cell>
          <cell r="DU54">
            <v>1.6129032252046787</v>
          </cell>
          <cell r="DV54">
            <v>1.5999999994803409</v>
          </cell>
          <cell r="DW54">
            <v>1.5873015868526175</v>
          </cell>
          <cell r="DX54">
            <v>1.574803149218214</v>
          </cell>
          <cell r="DY54">
            <v>1.5624999996643807</v>
          </cell>
          <cell r="DZ54">
            <v>1.5503875966088394</v>
          </cell>
          <cell r="EA54">
            <v>1.538461538210171</v>
          </cell>
          <cell r="EB54">
            <v>1.5267175570342131</v>
          </cell>
          <cell r="EC54">
            <v>1.5151515149628931</v>
          </cell>
          <cell r="ED54">
            <v>1.5037593983327331</v>
          </cell>
          <cell r="EE54">
            <v>1.4925373132910331</v>
          </cell>
          <cell r="EF54">
            <v>1.4814814813584463</v>
          </cell>
          <cell r="EG54">
            <v>1.470588235187317</v>
          </cell>
          <cell r="EH54">
            <v>1.4598540145057901</v>
          </cell>
          <cell r="EI54">
            <v>1.4492753622382566</v>
          </cell>
          <cell r="EJ54">
            <v>1.4388489207932642</v>
          </cell>
          <cell r="EK54">
            <v>1.4285714285105169</v>
          </cell>
          <cell r="EL54">
            <v>1.4184397162590645</v>
          </cell>
          <cell r="EM54">
            <v>1.4084507041792294</v>
          </cell>
          <cell r="EN54">
            <v>1.3986013985612373</v>
          </cell>
          <cell r="EO54">
            <v>1.3888888888539035</v>
          </cell>
          <cell r="EP54">
            <v>1.3793103447970965</v>
          </cell>
          <cell r="EQ54">
            <v>1.3698630136720473</v>
          </cell>
          <cell r="ER54">
            <v>1.3605442176638882</v>
          </cell>
          <cell r="ES54">
            <v>1.3513513513311186</v>
          </cell>
          <cell r="ET54">
            <v>1.3422818791769684</v>
          </cell>
          <cell r="EU54">
            <v>1.3333333333179083</v>
          </cell>
          <cell r="EV54">
            <v>1.3245033112448015</v>
          </cell>
          <cell r="EW54">
            <v>1.3157894736724314</v>
          </cell>
          <cell r="EX54">
            <v>1.3071895424733604</v>
          </cell>
          <cell r="EY54">
            <v>1.298701298692289</v>
          </cell>
          <cell r="EZ54">
            <v>1.2903225806372769</v>
          </cell>
          <cell r="FA54">
            <v>1.2820512820443795</v>
          </cell>
          <cell r="FB54">
            <v>1.2738853503124259</v>
          </cell>
          <cell r="FC54">
            <v>1.26582278480483</v>
          </cell>
          <cell r="FD54">
            <v>1.2578616352154834</v>
          </cell>
          <cell r="FE54">
            <v>1.2499999999959295</v>
          </cell>
          <cell r="FF54">
            <v>1.2422360248411499</v>
          </cell>
          <cell r="FG54">
            <v>1.2345679012314348</v>
          </cell>
          <cell r="FH54">
            <v>1.2269938650279244</v>
          </cell>
          <cell r="FI54">
            <v>1.2195121951195358</v>
          </cell>
          <cell r="FJ54">
            <v>1.2121212121190903</v>
          </cell>
          <cell r="FK54">
            <v>1.2048192771065689</v>
          </cell>
          <cell r="FL54">
            <v>1.1976047904175222</v>
          </cell>
          <cell r="FM54">
            <v>1.1904761904747487</v>
          </cell>
          <cell r="FN54">
            <v>1.1834319526614534</v>
          </cell>
          <cell r="FO54">
            <v>1.1764705882341777</v>
          </cell>
          <cell r="FP54">
            <v>1.1695906432738707</v>
          </cell>
          <cell r="FQ54">
            <v>1.1627906976735527</v>
          </cell>
          <cell r="FR54">
            <v>1.1560693641610869</v>
          </cell>
          <cell r="FS54">
            <v>1.1494252873556496</v>
          </cell>
          <cell r="FT54">
            <v>1.1428571428565502</v>
          </cell>
          <cell r="FU54">
            <v>1.1363636363631135</v>
          </cell>
          <cell r="FV54">
            <v>1.1299435028243974</v>
          </cell>
          <cell r="FW54">
            <v>1.1235955056175704</v>
          </cell>
          <cell r="FX54">
            <v>1.1173184357538304</v>
          </cell>
          <cell r="FY54">
            <v>1.1111111111107934</v>
          </cell>
          <cell r="FZ54">
            <v>1.1049723756903271</v>
          </cell>
          <cell r="GA54">
            <v>1.0989010989008507</v>
          </cell>
          <cell r="GB54">
            <v>1.0928961748631687</v>
          </cell>
          <cell r="GC54">
            <v>1.0869565217389365</v>
          </cell>
          <cell r="GD54">
            <v>1.0810810810809095</v>
          </cell>
          <cell r="GE54">
            <v>1.0752688172041491</v>
          </cell>
          <cell r="GF54">
            <v>1.0695187165774056</v>
          </cell>
          <cell r="GG54">
            <v>1.0638297872339235</v>
          </cell>
          <cell r="GH54">
            <v>1.0582010582009527</v>
          </cell>
          <cell r="GI54">
            <v>1.0526315789472749</v>
          </cell>
          <cell r="GJ54">
            <v>1.0471204188480847</v>
          </cell>
          <cell r="GK54">
            <v>1.0416666666665932</v>
          </cell>
          <cell r="GL54">
            <v>1.0362694300517483</v>
          </cell>
          <cell r="GM54">
            <v>1.0309278350514886</v>
          </cell>
          <cell r="GN54">
            <v>1.0256410256409745</v>
          </cell>
          <cell r="GO54">
            <v>1.0204081632652606</v>
          </cell>
          <cell r="GP54">
            <v>1.0152284263958986</v>
          </cell>
          <cell r="GQ54">
            <v>1.0101010101009742</v>
          </cell>
          <cell r="GR54">
            <v>1.0050251256281086</v>
          </cell>
        </row>
        <row r="55">
          <cell r="B55">
            <v>46</v>
          </cell>
          <cell r="C55">
            <v>36.727236079299239</v>
          </cell>
          <cell r="D55">
            <v>33.056489829526086</v>
          </cell>
          <cell r="E55">
            <v>29.892313602454365</v>
          </cell>
          <cell r="F55">
            <v>27.154169615906639</v>
          </cell>
          <cell r="G55">
            <v>24.775449069108632</v>
          </cell>
          <cell r="H55">
            <v>22.700918125408677</v>
          </cell>
          <cell r="I55">
            <v>20.884653561310564</v>
          </cell>
          <cell r="J55">
            <v>19.288370736606158</v>
          </cell>
          <cell r="K55">
            <v>17.880066496835557</v>
          </cell>
          <cell r="L55">
            <v>16.632915372902957</v>
          </cell>
          <cell r="M55">
            <v>15.524369900171404</v>
          </cell>
          <cell r="N55">
            <v>14.535425747496284</v>
          </cell>
          <cell r="O55">
            <v>13.65002017724202</v>
          </cell>
          <cell r="P55">
            <v>12.854538581871219</v>
          </cell>
          <cell r="Q55">
            <v>12.137408799213407</v>
          </cell>
          <cell r="R55">
            <v>11.488766862202381</v>
          </cell>
          <cell r="S55">
            <v>10.900180998122963</v>
          </cell>
          <cell r="T55">
            <v>10.36442322126905</v>
          </cell>
          <cell r="U55">
            <v>9.8752798907168309</v>
          </cell>
          <cell r="V55">
            <v>9.4273942337900465</v>
          </cell>
          <cell r="W55">
            <v>9.016135146519705</v>
          </cell>
          <cell r="X55">
            <v>8.6374876389766246</v>
          </cell>
          <cell r="Y55">
            <v>8.2879611465653138</v>
          </cell>
          <cell r="Z55">
            <v>7.9645126185752773</v>
          </cell>
          <cell r="AA55">
            <v>7.6644818546225784</v>
          </cell>
          <cell r="AB55">
            <v>7.3855370137022591</v>
          </cell>
          <cell r="AC55">
            <v>7.12562858987308</v>
          </cell>
          <cell r="AD55">
            <v>6.8829504494791784</v>
          </cell>
          <cell r="AE55">
            <v>6.6559067703938899</v>
          </cell>
          <cell r="AF55">
            <v>6.4430839245745899</v>
          </cell>
          <cell r="AG55">
            <v>6.2432265097047166</v>
          </cell>
          <cell r="AH55">
            <v>6.05521687068196</v>
          </cell>
          <cell r="AI55">
            <v>5.8780575626833915</v>
          </cell>
          <cell r="AJ55">
            <v>5.7108562989361786</v>
          </cell>
          <cell r="AK55">
            <v>5.5528130017363759</v>
          </cell>
          <cell r="AL55">
            <v>5.4032086375974107</v>
          </cell>
          <cell r="AM55">
            <v>5.261395569035205</v>
          </cell>
          <cell r="AN55">
            <v>5.1267891983286829</v>
          </cell>
          <cell r="AO55">
            <v>4.9988607141953931</v>
          </cell>
          <cell r="AP55">
            <v>4.8771307819677787</v>
          </cell>
          <cell r="AQ55">
            <v>4.7611640425876374</v>
          </cell>
          <cell r="AR55">
            <v>4.6505643064072757</v>
          </cell>
          <cell r="AS55">
            <v>4.5449703450943906</v>
          </cell>
          <cell r="AT55">
            <v>4.4440521994576496</v>
          </cell>
          <cell r="AU55">
            <v>4.3475079332129347</v>
          </cell>
          <cell r="AV55">
            <v>4.2550607729850585</v>
          </cell>
          <cell r="AW55">
            <v>4.166456583506899</v>
          </cell>
          <cell r="AX55">
            <v>4.0814616343025678</v>
          </cell>
          <cell r="AY55">
            <v>3.9998606203425093</v>
          </cell>
          <cell r="AZ55">
            <v>3.9214549044184648</v>
          </cell>
          <cell r="BA55">
            <v>3.8460609534558898</v>
          </cell>
          <cell r="BB55">
            <v>3.7735089447864705</v>
          </cell>
          <cell r="BC55">
            <v>3.7036415216485161</v>
          </cell>
          <cell r="BD55">
            <v>3.6363126799555809</v>
          </cell>
          <cell r="BE55">
            <v>3.5713867707468325</v>
          </cell>
          <cell r="BF55">
            <v>3.5087376047675458</v>
          </cell>
          <cell r="BG55">
            <v>3.448247647376018</v>
          </cell>
          <cell r="BH55">
            <v>3.389807293477312</v>
          </cell>
          <cell r="BI55">
            <v>3.3333142134807638</v>
          </cell>
          <cell r="BJ55">
            <v>3.2786727623977909</v>
          </cell>
          <cell r="BK55">
            <v>3.2257934451649919</v>
          </cell>
          <cell r="BL55">
            <v>3.1745924321166834</v>
          </cell>
          <cell r="BM55">
            <v>3.1249911192593713</v>
          </cell>
          <cell r="BN55">
            <v>3.0769157286339044</v>
          </cell>
          <cell r="BO55">
            <v>3.0302969446025254</v>
          </cell>
          <cell r="BP55">
            <v>2.9850695823790945</v>
          </cell>
          <cell r="BQ55">
            <v>2.9411722855410569</v>
          </cell>
          <cell r="BR55">
            <v>2.8985472496295484</v>
          </cell>
          <cell r="BS55">
            <v>2.8571399692664361</v>
          </cell>
          <cell r="BT55">
            <v>2.816899006500126</v>
          </cell>
          <cell r="BU55">
            <v>2.7777757783408257</v>
          </cell>
          <cell r="BV55">
            <v>2.7397243616650941</v>
          </cell>
          <cell r="BW55">
            <v>2.7027013138627969</v>
          </cell>
          <cell r="BX55">
            <v>2.6666655077702588</v>
          </cell>
          <cell r="BY55">
            <v>2.6315779795844407</v>
          </cell>
          <cell r="BZ55">
            <v>2.5974017885866716</v>
          </cell>
          <cell r="CA55">
            <v>2.5641018876231558</v>
          </cell>
          <cell r="CB55">
            <v>2.5316450033948437</v>
          </cell>
          <cell r="CC55">
            <v>2.4999995257030108</v>
          </cell>
          <cell r="CD55">
            <v>2.4691354048804093</v>
          </cell>
          <cell r="CE55">
            <v>2.4390240567123223</v>
          </cell>
          <cell r="CF55">
            <v>2.4096382742183899</v>
          </cell>
          <cell r="CG55">
            <v>2.3809521457255447</v>
          </cell>
          <cell r="CH55">
            <v>2.3529409787156621</v>
          </cell>
          <cell r="CI55">
            <v>2.3255812289792952</v>
          </cell>
          <cell r="CJ55">
            <v>2.2988504346496859</v>
          </cell>
          <cell r="CK55">
            <v>2.2727271547298051</v>
          </cell>
          <cell r="CL55">
            <v>2.2471909117597928</v>
          </cell>
          <cell r="CM55">
            <v>2.2222221383033993</v>
          </cell>
          <cell r="CN55">
            <v>2.1978021269601817</v>
          </cell>
          <cell r="CO55">
            <v>2.173912983635613</v>
          </cell>
          <cell r="CP55">
            <v>2.150537583824236</v>
          </cell>
          <cell r="CQ55">
            <v>2.1276595316817839</v>
          </cell>
          <cell r="CR55">
            <v>2.1052631216809905</v>
          </cell>
          <cell r="CS55">
            <v>2.0833333026629042</v>
          </cell>
          <cell r="CT55">
            <v>2.0618556441109916</v>
          </cell>
          <cell r="CU55">
            <v>2.0408163044893954</v>
          </cell>
          <cell r="CV55">
            <v>2.0202020014995083</v>
          </cell>
          <cell r="CW55">
            <v>1.9999999841206735</v>
          </cell>
          <cell r="CX55">
            <v>1.9801980063114313</v>
          </cell>
          <cell r="CY55">
            <v>1.9607843022574223</v>
          </cell>
          <cell r="CZ55">
            <v>1.9417475630608847</v>
          </cell>
          <cell r="DA55">
            <v>1.9230769147747533</v>
          </cell>
          <cell r="DB55">
            <v>1.9047618976917668</v>
          </cell>
          <cell r="DC55">
            <v>1.886792446805726</v>
          </cell>
          <cell r="DD55">
            <v>1.8691588733682503</v>
          </cell>
          <cell r="DE55">
            <v>1.8518518474700463</v>
          </cell>
          <cell r="DF55">
            <v>1.8348623815809144</v>
          </cell>
          <cell r="DG55">
            <v>1.8181818149874922</v>
          </cell>
          <cell r="DH55">
            <v>1.8018017990721393</v>
          </cell>
          <cell r="DI55">
            <v>1.7857142833803952</v>
          </cell>
          <cell r="DJ55">
            <v>1.7699115024281755</v>
          </cell>
          <cell r="DK55">
            <v>1.7543859632032845</v>
          </cell>
          <cell r="DL55">
            <v>1.7391304333189952</v>
          </cell>
          <cell r="DM55">
            <v>1.724137929780343</v>
          </cell>
          <cell r="DN55">
            <v>1.7094017083264883</v>
          </cell>
          <cell r="DO55">
            <v>1.6949152533149709</v>
          </cell>
          <cell r="DP55">
            <v>1.6806722681159894</v>
          </cell>
          <cell r="DQ55">
            <v>1.6666666659869473</v>
          </cell>
          <cell r="DR55">
            <v>1.6528925613994978</v>
          </cell>
          <cell r="DS55">
            <v>1.6393442617931098</v>
          </cell>
          <cell r="DT55">
            <v>1.6260162597308949</v>
          </cell>
          <cell r="DU55">
            <v>1.6129032254349869</v>
          </cell>
          <cell r="DV55">
            <v>1.5999999996802099</v>
          </cell>
          <cell r="DW55">
            <v>1.5873015870261455</v>
          </cell>
          <cell r="DX55">
            <v>1.5748031493689381</v>
          </cell>
          <cell r="DY55">
            <v>1.5624999997953541</v>
          </cell>
          <cell r="DZ55">
            <v>1.5503875967226988</v>
          </cell>
          <cell r="EA55">
            <v>1.5384615383091946</v>
          </cell>
          <cell r="EB55">
            <v>1.5267175571203704</v>
          </cell>
          <cell r="EC55">
            <v>1.5151515150378874</v>
          </cell>
          <cell r="ED55">
            <v>1.503759398398038</v>
          </cell>
          <cell r="EE55">
            <v>1.4925373133479241</v>
          </cell>
          <cell r="EF55">
            <v>1.4814814814080275</v>
          </cell>
          <cell r="EG55">
            <v>1.4705882352305457</v>
          </cell>
          <cell r="EH55">
            <v>1.4598540145434955</v>
          </cell>
          <cell r="EI55">
            <v>1.4492753622711578</v>
          </cell>
          <cell r="EJ55">
            <v>1.4388489208219848</v>
          </cell>
          <cell r="EK55">
            <v>1.4285714285355984</v>
          </cell>
          <cell r="EL55">
            <v>1.4184397162809761</v>
          </cell>
          <cell r="EM55">
            <v>1.4084507041983796</v>
          </cell>
          <cell r="EN55">
            <v>1.3986013985779808</v>
          </cell>
          <cell r="EO55">
            <v>1.3888888888685487</v>
          </cell>
          <cell r="EP55">
            <v>1.3793103448099111</v>
          </cell>
          <cell r="EQ55">
            <v>1.3698630136832644</v>
          </cell>
          <cell r="ER55">
            <v>1.3605442176737108</v>
          </cell>
          <cell r="ES55">
            <v>1.3513513513397235</v>
          </cell>
          <cell r="ET55">
            <v>1.342281879184509</v>
          </cell>
          <cell r="EU55">
            <v>1.333333333324519</v>
          </cell>
          <cell r="EV55">
            <v>1.3245033112505991</v>
          </cell>
          <cell r="EW55">
            <v>1.3157894736775178</v>
          </cell>
          <cell r="EX55">
            <v>1.3071895424778244</v>
          </cell>
          <cell r="EY55">
            <v>1.2987012986962083</v>
          </cell>
          <cell r="EZ55">
            <v>1.2903225806407195</v>
          </cell>
          <cell r="FA55">
            <v>1.2820512820474042</v>
          </cell>
          <cell r="FB55">
            <v>1.2738853503150847</v>
          </cell>
          <cell r="FC55">
            <v>1.2658227848071677</v>
          </cell>
          <cell r="FD55">
            <v>1.2578616352175396</v>
          </cell>
          <cell r="FE55">
            <v>1.2499999999977385</v>
          </cell>
          <cell r="FF55">
            <v>1.2422360248427422</v>
          </cell>
          <cell r="FG55">
            <v>1.2345679012328368</v>
          </cell>
          <cell r="FH55">
            <v>1.2269938650291596</v>
          </cell>
          <cell r="FI55">
            <v>1.2195121951206243</v>
          </cell>
          <cell r="FJ55">
            <v>1.2121212121200495</v>
          </cell>
          <cell r="FK55">
            <v>1.2048192771074149</v>
          </cell>
          <cell r="FL55">
            <v>1.1976047904182683</v>
          </cell>
          <cell r="FM55">
            <v>1.1904761904754069</v>
          </cell>
          <cell r="FN55">
            <v>1.1834319526620343</v>
          </cell>
          <cell r="FO55">
            <v>1.1764705882346906</v>
          </cell>
          <cell r="FP55">
            <v>1.1695906432743239</v>
          </cell>
          <cell r="FQ55">
            <v>1.162790697673953</v>
          </cell>
          <cell r="FR55">
            <v>1.1560693641614408</v>
          </cell>
          <cell r="FS55">
            <v>1.1494252873559623</v>
          </cell>
          <cell r="FT55">
            <v>1.1428571428568266</v>
          </cell>
          <cell r="FU55">
            <v>1.1363636363633582</v>
          </cell>
          <cell r="FV55">
            <v>1.1299435028246139</v>
          </cell>
          <cell r="FW55">
            <v>1.123595505617762</v>
          </cell>
          <cell r="FX55">
            <v>1.117318435754</v>
          </cell>
          <cell r="FY55">
            <v>1.111111111110944</v>
          </cell>
          <cell r="FZ55">
            <v>1.1049723756904604</v>
          </cell>
          <cell r="GA55">
            <v>1.0989010989009691</v>
          </cell>
          <cell r="GB55">
            <v>1.0928961748632735</v>
          </cell>
          <cell r="GC55">
            <v>1.0869565217390293</v>
          </cell>
          <cell r="GD55">
            <v>1.0810810810809919</v>
          </cell>
          <cell r="GE55">
            <v>1.0752688172042224</v>
          </cell>
          <cell r="GF55">
            <v>1.0695187165774704</v>
          </cell>
          <cell r="GG55">
            <v>1.0638297872339812</v>
          </cell>
          <cell r="GH55">
            <v>1.058201058201004</v>
          </cell>
          <cell r="GI55">
            <v>1.0526315789473204</v>
          </cell>
          <cell r="GJ55">
            <v>1.0471204188481251</v>
          </cell>
          <cell r="GK55">
            <v>1.0416666666666292</v>
          </cell>
          <cell r="GL55">
            <v>1.0362694300517803</v>
          </cell>
          <cell r="GM55">
            <v>1.0309278350515172</v>
          </cell>
          <cell r="GN55">
            <v>1.0256410256409998</v>
          </cell>
          <cell r="GO55">
            <v>1.0204081632652831</v>
          </cell>
          <cell r="GP55">
            <v>1.0152284263959188</v>
          </cell>
          <cell r="GQ55">
            <v>1.010101010100992</v>
          </cell>
          <cell r="GR55">
            <v>1.0050251256281246</v>
          </cell>
        </row>
        <row r="56">
          <cell r="B56">
            <v>47</v>
          </cell>
          <cell r="C56">
            <v>37.35369908841507</v>
          </cell>
          <cell r="D56">
            <v>33.553191950272009</v>
          </cell>
          <cell r="E56">
            <v>30.286581963190542</v>
          </cell>
          <cell r="F56">
            <v>27.467482552104041</v>
          </cell>
          <cell r="G56">
            <v>25.024707834086051</v>
          </cell>
          <cell r="H56">
            <v>22.899437802327224</v>
          </cell>
          <cell r="I56">
            <v>21.042936116644775</v>
          </cell>
          <cell r="J56">
            <v>19.414708838857564</v>
          </cell>
          <cell r="K56">
            <v>17.981015711271958</v>
          </cell>
          <cell r="L56">
            <v>16.713663860571522</v>
          </cell>
          <cell r="M56">
            <v>15.589028207708873</v>
          </cell>
          <cell r="N56">
            <v>14.587254223001207</v>
          </cell>
          <cell r="O56">
            <v>13.691607642282262</v>
          </cell>
          <cell r="P56">
            <v>12.887942866856946</v>
          </cell>
          <cell r="Q56">
            <v>12.164267406679082</v>
          </cell>
          <cell r="R56">
            <v>11.510384204794821</v>
          </cell>
          <cell r="S56">
            <v>10.91759724598437</v>
          </cell>
          <cell r="T56">
            <v>10.378468695222878</v>
          </cell>
          <cell r="U56">
            <v>9.8866180824698464</v>
          </cell>
          <cell r="V56">
            <v>9.4365558676832979</v>
          </cell>
          <cell r="W56">
            <v>9.0235451770447792</v>
          </cell>
          <cell r="X56">
            <v>8.6434866717279135</v>
          </cell>
          <cell r="Y56">
            <v>8.2928224522904603</v>
          </cell>
          <cell r="Z56">
            <v>7.9684556609558017</v>
          </cell>
          <cell r="AA56">
            <v>7.667683057188122</v>
          </cell>
          <cell r="AB56">
            <v>7.3881383380636647</v>
          </cell>
          <cell r="AC56">
            <v>7.1277443770816484</v>
          </cell>
          <cell r="AD56">
            <v>6.8846728816412046</v>
          </cell>
          <cell r="AE56">
            <v>6.6573102351251219</v>
          </cell>
          <cell r="AF56">
            <v>6.4442285061251852</v>
          </cell>
          <cell r="AG56">
            <v>6.2441607842282041</v>
          </cell>
          <cell r="AH56">
            <v>6.0559801465081202</v>
          </cell>
          <cell r="AI56">
            <v>5.8786816775071724</v>
          </cell>
          <cell r="AJ56">
            <v>5.7113670629244071</v>
          </cell>
          <cell r="AK56">
            <v>5.5532313574037095</v>
          </cell>
          <cell r="AL56">
            <v>5.4035515929092073</v>
          </cell>
          <cell r="AM56">
            <v>5.2616769487690798</v>
          </cell>
          <cell r="AN56">
            <v>5.1270202496474333</v>
          </cell>
          <cell r="AO56">
            <v>4.9990505951628279</v>
          </cell>
          <cell r="AP56">
            <v>4.8772869559898577</v>
          </cell>
          <cell r="AQ56">
            <v>4.7612925971798656</v>
          </cell>
          <cell r="AR56">
            <v>4.6506702110347948</v>
          </cell>
          <cell r="AS56">
            <v>4.5450576599134358</v>
          </cell>
          <cell r="AT56">
            <v>4.4441242444552236</v>
          </cell>
          <cell r="AU56">
            <v>4.3475674253763694</v>
          </cell>
          <cell r="AV56">
            <v>4.2551099376397232</v>
          </cell>
          <cell r="AW56">
            <v>4.1664972447636286</v>
          </cell>
          <cell r="AX56">
            <v>4.0814952885964395</v>
          </cell>
          <cell r="AY56">
            <v>3.9998884962740076</v>
          </cell>
          <cell r="AZ56">
            <v>3.921478011488817</v>
          </cell>
          <cell r="BA56">
            <v>3.8460801217903886</v>
          </cell>
          <cell r="BB56">
            <v>3.7735248575387117</v>
          </cell>
          <cell r="BC56">
            <v>3.7036547414555243</v>
          </cell>
          <cell r="BD56">
            <v>3.6363236705533968</v>
          </cell>
          <cell r="BE56">
            <v>3.5713959146459633</v>
          </cell>
          <cell r="BF56">
            <v>3.508745217717935</v>
          </cell>
          <cell r="BG56">
            <v>3.4482539902139671</v>
          </cell>
          <cell r="BH56">
            <v>3.3898125818357618</v>
          </cell>
          <cell r="BI56">
            <v>3.3333186257544338</v>
          </cell>
          <cell r="BJ56">
            <v>3.2786764462818327</v>
          </cell>
          <cell r="BK56">
            <v>3.2257965230267116</v>
          </cell>
          <cell r="BL56">
            <v>3.1745950054119265</v>
          </cell>
          <cell r="BM56">
            <v>3.1249932721661908</v>
          </cell>
          <cell r="BN56">
            <v>3.0769175310444563</v>
          </cell>
          <cell r="BO56">
            <v>3.0302984545883649</v>
          </cell>
          <cell r="BP56">
            <v>2.9850708482240407</v>
          </cell>
          <cell r="BQ56">
            <v>2.9411733474186992</v>
          </cell>
          <cell r="BR56">
            <v>2.8985481409885119</v>
          </cell>
          <cell r="BS56">
            <v>2.8571407179751378</v>
          </cell>
          <cell r="BT56">
            <v>2.816899635793451</v>
          </cell>
          <cell r="BU56">
            <v>2.7777763076035482</v>
          </cell>
          <cell r="BV56">
            <v>2.7397248070806555</v>
          </cell>
          <cell r="BW56">
            <v>2.7027016889509463</v>
          </cell>
          <cell r="BX56">
            <v>2.6666658238329157</v>
          </cell>
          <cell r="BY56">
            <v>2.6315782460756818</v>
          </cell>
          <cell r="BZ56">
            <v>2.5974020134199796</v>
          </cell>
          <cell r="CA56">
            <v>2.5641020774267309</v>
          </cell>
          <cell r="CB56">
            <v>2.5316451637239026</v>
          </cell>
          <cell r="CC56">
            <v>2.4999996612164366</v>
          </cell>
          <cell r="CD56">
            <v>2.4691355194878355</v>
          </cell>
          <cell r="CE56">
            <v>2.4390241536966824</v>
          </cell>
          <cell r="CF56">
            <v>2.409638356338085</v>
          </cell>
          <cell r="CG56">
            <v>2.3809522152996792</v>
          </cell>
          <cell r="CH56">
            <v>2.3529410376952016</v>
          </cell>
          <cell r="CI56">
            <v>2.3255812790064998</v>
          </cell>
          <cell r="CJ56">
            <v>2.2988504771077949</v>
          </cell>
          <cell r="CK56">
            <v>2.2727271907845865</v>
          </cell>
          <cell r="CL56">
            <v>2.2471909423943202</v>
          </cell>
          <cell r="CM56">
            <v>2.2222221643471718</v>
          </cell>
          <cell r="CN56">
            <v>2.1978021491135271</v>
          </cell>
          <cell r="CO56">
            <v>2.1739130024901456</v>
          </cell>
          <cell r="CP56">
            <v>2.1505375998800247</v>
          </cell>
          <cell r="CQ56">
            <v>2.1276595453617579</v>
          </cell>
          <cell r="CR56">
            <v>2.1052631333430445</v>
          </cell>
          <cell r="CS56">
            <v>2.0833333126100704</v>
          </cell>
          <cell r="CT56">
            <v>2.061855652599994</v>
          </cell>
          <cell r="CU56">
            <v>2.0408163117378488</v>
          </cell>
          <cell r="CV56">
            <v>2.0202020076919789</v>
          </cell>
          <cell r="CW56">
            <v>1.9999999894137823</v>
          </cell>
          <cell r="CX56">
            <v>1.9801980108381603</v>
          </cell>
          <cell r="CY56">
            <v>1.9607843061307433</v>
          </cell>
          <cell r="CZ56">
            <v>1.9417475663768213</v>
          </cell>
          <cell r="DA56">
            <v>1.9230769176149691</v>
          </cell>
          <cell r="DB56">
            <v>1.9047619001257485</v>
          </cell>
          <cell r="DC56">
            <v>1.8867924488926313</v>
          </cell>
          <cell r="DD56">
            <v>1.8691588751584693</v>
          </cell>
          <cell r="DE56">
            <v>1.8518518490065237</v>
          </cell>
          <cell r="DF56">
            <v>1.8348623829002682</v>
          </cell>
          <cell r="DG56">
            <v>1.8181818161209629</v>
          </cell>
          <cell r="DH56">
            <v>1.8018018000463918</v>
          </cell>
          <cell r="DI56">
            <v>1.7857142842182019</v>
          </cell>
          <cell r="DJ56">
            <v>1.7699115031489938</v>
          </cell>
          <cell r="DK56">
            <v>1.7543859638237482</v>
          </cell>
          <cell r="DL56">
            <v>1.7391304338533302</v>
          </cell>
          <cell r="DM56">
            <v>1.7241379302407234</v>
          </cell>
          <cell r="DN56">
            <v>1.7094017087233366</v>
          </cell>
          <cell r="DO56">
            <v>1.6949152536572145</v>
          </cell>
          <cell r="DP56">
            <v>1.6806722684112785</v>
          </cell>
          <cell r="DQ56">
            <v>1.6666666662418421</v>
          </cell>
          <cell r="DR56">
            <v>1.6528925616196251</v>
          </cell>
          <cell r="DS56">
            <v>1.6393442619832979</v>
          </cell>
          <cell r="DT56">
            <v>1.626016259895291</v>
          </cell>
          <cell r="DU56">
            <v>1.6129032255771523</v>
          </cell>
          <cell r="DV56">
            <v>1.599999999803206</v>
          </cell>
          <cell r="DW56">
            <v>1.5873015871326048</v>
          </cell>
          <cell r="DX56">
            <v>1.5748031494611243</v>
          </cell>
          <cell r="DY56">
            <v>1.5624999998752158</v>
          </cell>
          <cell r="DZ56">
            <v>1.5503875967919141</v>
          </cell>
          <cell r="EA56">
            <v>1.5384615383692086</v>
          </cell>
          <cell r="EB56">
            <v>1.5267175571724294</v>
          </cell>
          <cell r="EC56">
            <v>1.5151515150830648</v>
          </cell>
          <cell r="ED56">
            <v>1.5037593984372599</v>
          </cell>
          <cell r="EE56">
            <v>1.4925373133819904</v>
          </cell>
          <cell r="EF56">
            <v>1.4814814814376283</v>
          </cell>
          <cell r="EG56">
            <v>1.4705882352562774</v>
          </cell>
          <cell r="EH56">
            <v>1.4598540145658727</v>
          </cell>
          <cell r="EI56">
            <v>1.4492753622906258</v>
          </cell>
          <cell r="EJ56">
            <v>1.4388489208389292</v>
          </cell>
          <cell r="EK56">
            <v>1.4285714285503519</v>
          </cell>
          <cell r="EL56">
            <v>1.4184397162938278</v>
          </cell>
          <cell r="EM56">
            <v>1.4084507042095789</v>
          </cell>
          <cell r="EN56">
            <v>1.3986013985877441</v>
          </cell>
          <cell r="EO56">
            <v>1.388888888877063</v>
          </cell>
          <cell r="EP56">
            <v>1.3793103448173398</v>
          </cell>
          <cell r="EQ56">
            <v>1.3698630136897483</v>
          </cell>
          <cell r="ER56">
            <v>1.3605442176793723</v>
          </cell>
          <cell r="ES56">
            <v>1.3513513513446687</v>
          </cell>
          <cell r="ET56">
            <v>1.3422818791888305</v>
          </cell>
          <cell r="EU56">
            <v>1.3333333333282966</v>
          </cell>
          <cell r="EV56">
            <v>1.3245033112539026</v>
          </cell>
          <cell r="EW56">
            <v>1.3157894736804079</v>
          </cell>
          <cell r="EX56">
            <v>1.3071895424803539</v>
          </cell>
          <cell r="EY56">
            <v>1.2987012986984228</v>
          </cell>
          <cell r="EZ56">
            <v>1.2903225806426586</v>
          </cell>
          <cell r="FA56">
            <v>1.2820512820491035</v>
          </cell>
          <cell r="FB56">
            <v>1.2738853503165739</v>
          </cell>
          <cell r="FC56">
            <v>1.2658227848084735</v>
          </cell>
          <cell r="FD56">
            <v>1.2578616352186849</v>
          </cell>
          <cell r="FE56">
            <v>1.2499999999987437</v>
          </cell>
          <cell r="FF56">
            <v>1.2422360248436246</v>
          </cell>
          <cell r="FG56">
            <v>1.2345679012336115</v>
          </cell>
          <cell r="FH56">
            <v>1.2269938650298402</v>
          </cell>
          <cell r="FI56">
            <v>1.219512195121222</v>
          </cell>
          <cell r="FJ56">
            <v>1.2121212121205751</v>
          </cell>
          <cell r="FK56">
            <v>1.204819277107877</v>
          </cell>
          <cell r="FL56">
            <v>1.1976047904186748</v>
          </cell>
          <cell r="FM56">
            <v>1.1904761904757648</v>
          </cell>
          <cell r="FN56">
            <v>1.1834319526623494</v>
          </cell>
          <cell r="FO56">
            <v>1.176470588234968</v>
          </cell>
          <cell r="FP56">
            <v>1.1695906432745682</v>
          </cell>
          <cell r="FQ56">
            <v>1.1627906976741684</v>
          </cell>
          <cell r="FR56">
            <v>1.1560693641616304</v>
          </cell>
          <cell r="FS56">
            <v>1.1494252873561297</v>
          </cell>
          <cell r="FT56">
            <v>1.1428571428569743</v>
          </cell>
          <cell r="FU56">
            <v>1.1363636363634884</v>
          </cell>
          <cell r="FV56">
            <v>1.1299435028247289</v>
          </cell>
          <cell r="FW56">
            <v>1.1235955056178635</v>
          </cell>
          <cell r="FX56">
            <v>1.1173184357540897</v>
          </cell>
          <cell r="FY56">
            <v>1.1111111111110232</v>
          </cell>
          <cell r="FZ56">
            <v>1.1049723756905303</v>
          </cell>
          <cell r="GA56">
            <v>1.0989010989010308</v>
          </cell>
          <cell r="GB56">
            <v>1.0928961748633281</v>
          </cell>
          <cell r="GC56">
            <v>1.0869565217390778</v>
          </cell>
          <cell r="GD56">
            <v>1.0810810810810347</v>
          </cell>
          <cell r="GE56">
            <v>1.0752688172042602</v>
          </cell>
          <cell r="GF56">
            <v>1.069518716577504</v>
          </cell>
          <cell r="GG56">
            <v>1.063829787234011</v>
          </cell>
          <cell r="GH56">
            <v>1.0582010582010304</v>
          </cell>
          <cell r="GI56">
            <v>1.0526315789473439</v>
          </cell>
          <cell r="GJ56">
            <v>1.047120418848146</v>
          </cell>
          <cell r="GK56">
            <v>1.0416666666666476</v>
          </cell>
          <cell r="GL56">
            <v>1.0362694300517965</v>
          </cell>
          <cell r="GM56">
            <v>1.0309278350515314</v>
          </cell>
          <cell r="GN56">
            <v>1.0256410256410124</v>
          </cell>
          <cell r="GO56">
            <v>1.0204081632652946</v>
          </cell>
          <cell r="GP56">
            <v>1.0152284263959288</v>
          </cell>
          <cell r="GQ56">
            <v>1.0101010101010011</v>
          </cell>
          <cell r="GR56">
            <v>1.0050251256281326</v>
          </cell>
        </row>
        <row r="57">
          <cell r="B57">
            <v>48</v>
          </cell>
          <cell r="C57">
            <v>37.97395949348028</v>
          </cell>
          <cell r="D57">
            <v>34.042553645588178</v>
          </cell>
          <cell r="E57">
            <v>30.673119571755436</v>
          </cell>
          <cell r="F57">
            <v>27.773153709369794</v>
          </cell>
          <cell r="G57">
            <v>25.266706635035003</v>
          </cell>
          <cell r="H57">
            <v>23.091244253456257</v>
          </cell>
          <cell r="I57">
            <v>21.195130881389208</v>
          </cell>
          <cell r="J57">
            <v>19.535606544361308</v>
          </cell>
          <cell r="K57">
            <v>18.077157820259007</v>
          </cell>
          <cell r="L57">
            <v>16.790202711442202</v>
          </cell>
          <cell r="M57">
            <v>15.650026611046105</v>
          </cell>
          <cell r="N57">
            <v>14.635919458217096</v>
          </cell>
          <cell r="O57">
            <v>13.730474432039495</v>
          </cell>
          <cell r="P57">
            <v>12.919016620332044</v>
          </cell>
          <cell r="Q57">
            <v>12.189136487665815</v>
          </cell>
          <cell r="R57">
            <v>11.53030802285237</v>
          </cell>
          <cell r="S57">
            <v>10.933575455031532</v>
          </cell>
          <cell r="T57">
            <v>10.391295612075687</v>
          </cell>
          <cell r="U57">
            <v>9.8969255295180414</v>
          </cell>
          <cell r="V57">
            <v>9.444846939079909</v>
          </cell>
          <cell r="W57">
            <v>9.0302208802205222</v>
          </cell>
          <cell r="X57">
            <v>8.6488669701595633</v>
          </cell>
          <cell r="Y57">
            <v>8.2971629038307668</v>
          </cell>
          <cell r="Z57">
            <v>7.9719605875162687</v>
          </cell>
          <cell r="AA57">
            <v>7.6705159798124978</v>
          </cell>
          <cell r="AB57">
            <v>7.3904302538005853</v>
          </cell>
          <cell r="AC57">
            <v>7.1296003307733757</v>
          </cell>
          <cell r="AD57">
            <v>6.8861771892062915</v>
          </cell>
          <cell r="AE57">
            <v>6.6585306392392356</v>
          </cell>
          <cell r="AF57">
            <v>6.4452194858226717</v>
          </cell>
          <cell r="AG57">
            <v>6.2449661933001757</v>
          </cell>
          <cell r="AH57">
            <v>6.0566353188910904</v>
          </cell>
          <cell r="AI57">
            <v>5.8792151089804898</v>
          </cell>
          <cell r="AJ57">
            <v>5.7118017556803462</v>
          </cell>
          <cell r="AK57">
            <v>5.5535858961048383</v>
          </cell>
          <cell r="AL57">
            <v>5.4038410066744369</v>
          </cell>
          <cell r="AM57">
            <v>5.2619134023269583</v>
          </cell>
          <cell r="AN57">
            <v>5.1272135980313251</v>
          </cell>
          <cell r="AO57">
            <v>4.999208829302356</v>
          </cell>
          <cell r="AP57">
            <v>4.8774165609874345</v>
          </cell>
          <cell r="AQ57">
            <v>4.7613988406445173</v>
          </cell>
          <cell r="AR57">
            <v>4.65075737533728</v>
          </cell>
          <cell r="AS57">
            <v>4.5451292294372427</v>
          </cell>
          <cell r="AT57">
            <v>4.444183056698142</v>
          </cell>
          <cell r="AU57">
            <v>4.3476157929889183</v>
          </cell>
          <cell r="AV57">
            <v>4.2551497470766995</v>
          </cell>
          <cell r="AW57">
            <v>4.1665300360997</v>
          </cell>
          <cell r="AX57">
            <v>4.0815223201577835</v>
          </cell>
          <cell r="AY57">
            <v>3.999910797019206</v>
          </cell>
          <cell r="AZ57">
            <v>3.9214964234970653</v>
          </cell>
          <cell r="BA57">
            <v>3.8460953347542768</v>
          </cell>
          <cell r="BB57">
            <v>3.7735374367894954</v>
          </cell>
          <cell r="BC57">
            <v>3.7036651507523812</v>
          </cell>
          <cell r="BD57">
            <v>3.6363322906301154</v>
          </cell>
          <cell r="BE57">
            <v>3.5714030583171588</v>
          </cell>
          <cell r="BF57">
            <v>3.5087511421929451</v>
          </cell>
          <cell r="BG57">
            <v>3.4482589071426104</v>
          </cell>
          <cell r="BH57">
            <v>3.3898166655102409</v>
          </cell>
          <cell r="BI57">
            <v>3.3333220198111029</v>
          </cell>
          <cell r="BJ57">
            <v>3.278679269181481</v>
          </cell>
          <cell r="BK57">
            <v>3.2257988725394742</v>
          </cell>
          <cell r="BL57">
            <v>3.1745969622904382</v>
          </cell>
          <cell r="BM57">
            <v>3.124994903156205</v>
          </cell>
          <cell r="BN57">
            <v>3.0769188913543064</v>
          </cell>
          <cell r="BO57">
            <v>3.0302995899160639</v>
          </cell>
          <cell r="BP57">
            <v>2.9850717964225026</v>
          </cell>
          <cell r="BQ57">
            <v>2.9411741398647009</v>
          </cell>
          <cell r="BR57">
            <v>2.8985488037089309</v>
          </cell>
          <cell r="BS57">
            <v>2.8571412725741765</v>
          </cell>
          <cell r="BT57">
            <v>2.8169001002165688</v>
          </cell>
          <cell r="BU57">
            <v>2.7777766967673148</v>
          </cell>
          <cell r="BV57">
            <v>2.7397251333924211</v>
          </cell>
          <cell r="BW57">
            <v>2.7027019627379172</v>
          </cell>
          <cell r="BX57">
            <v>2.6666660536966655</v>
          </cell>
          <cell r="BY57">
            <v>2.6315784391852768</v>
          </cell>
          <cell r="BZ57">
            <v>2.5974021757544974</v>
          </cell>
          <cell r="CA57">
            <v>2.5641022139760654</v>
          </cell>
          <cell r="CB57">
            <v>2.5316452786551271</v>
          </cell>
          <cell r="CC57">
            <v>2.4999997580117403</v>
          </cell>
          <cell r="CD57">
            <v>2.4691356010589574</v>
          </cell>
          <cell r="CE57">
            <v>2.4390242224799166</v>
          </cell>
          <cell r="CF57">
            <v>2.4096384143732053</v>
          </cell>
          <cell r="CG57">
            <v>2.3809522642955487</v>
          </cell>
          <cell r="CH57">
            <v>2.3529410790843523</v>
          </cell>
          <cell r="CI57">
            <v>2.3255813139905595</v>
          </cell>
          <cell r="CJ57">
            <v>2.2988505066953273</v>
          </cell>
          <cell r="CK57">
            <v>2.2727272158226297</v>
          </cell>
          <cell r="CL57">
            <v>2.2471909635946852</v>
          </cell>
          <cell r="CM57">
            <v>2.2222221823083941</v>
          </cell>
          <cell r="CN57">
            <v>2.1978021643391941</v>
          </cell>
          <cell r="CO57">
            <v>2.1739130154042092</v>
          </cell>
          <cell r="CP57">
            <v>2.1505376108396073</v>
          </cell>
          <cell r="CQ57">
            <v>2.1276595546678627</v>
          </cell>
          <cell r="CR57">
            <v>2.1052631412495217</v>
          </cell>
          <cell r="CS57">
            <v>2.0833333193311288</v>
          </cell>
          <cell r="CT57">
            <v>2.0618556583164946</v>
          </cell>
          <cell r="CU57">
            <v>2.0408163166025832</v>
          </cell>
          <cell r="CV57">
            <v>2.0202020118340993</v>
          </cell>
          <cell r="CW57">
            <v>1.9999999929425216</v>
          </cell>
          <cell r="CX57">
            <v>1.9801980138459536</v>
          </cell>
          <cell r="CY57">
            <v>1.9607843086958565</v>
          </cell>
          <cell r="CZ57">
            <v>1.9417475685655587</v>
          </cell>
          <cell r="DA57">
            <v>1.9230769194835322</v>
          </cell>
          <cell r="DB57">
            <v>1.9047619017218023</v>
          </cell>
          <cell r="DC57">
            <v>1.8867924502566218</v>
          </cell>
          <cell r="DD57">
            <v>1.8691588763247355</v>
          </cell>
          <cell r="DE57">
            <v>1.8518518500042362</v>
          </cell>
          <cell r="DF57">
            <v>1.8348623837542188</v>
          </cell>
          <cell r="DG57">
            <v>1.8181818168522341</v>
          </cell>
          <cell r="DH57">
            <v>1.8018018006729206</v>
          </cell>
          <cell r="DI57">
            <v>1.7857142847552576</v>
          </cell>
          <cell r="DJ57">
            <v>1.7699115036095809</v>
          </cell>
          <cell r="DK57">
            <v>1.7543859642189479</v>
          </cell>
          <cell r="DL57">
            <v>1.7391304341925906</v>
          </cell>
          <cell r="DM57">
            <v>1.7241379305321034</v>
          </cell>
          <cell r="DN57">
            <v>1.7094017089737139</v>
          </cell>
          <cell r="DO57">
            <v>1.6949152538724621</v>
          </cell>
          <cell r="DP57">
            <v>1.6806722685964131</v>
          </cell>
          <cell r="DQ57">
            <v>1.6666666664011516</v>
          </cell>
          <cell r="DR57">
            <v>1.6528925617567758</v>
          </cell>
          <cell r="DS57">
            <v>1.6393442621014271</v>
          </cell>
          <cell r="DT57">
            <v>1.6260162599970844</v>
          </cell>
          <cell r="DU57">
            <v>1.612903225664909</v>
          </cell>
          <cell r="DV57">
            <v>1.5999999998788961</v>
          </cell>
          <cell r="DW57">
            <v>1.587301587197917</v>
          </cell>
          <cell r="DX57">
            <v>1.5748031495175072</v>
          </cell>
          <cell r="DY57">
            <v>1.5624999999239122</v>
          </cell>
          <cell r="DZ57">
            <v>1.5503875968339902</v>
          </cell>
          <cell r="EA57">
            <v>1.5384615384055809</v>
          </cell>
          <cell r="EB57">
            <v>1.5267175572038847</v>
          </cell>
          <cell r="EC57">
            <v>1.5151515151102799</v>
          </cell>
          <cell r="ED57">
            <v>1.5037593984608169</v>
          </cell>
          <cell r="EE57">
            <v>1.4925373134023894</v>
          </cell>
          <cell r="EF57">
            <v>1.4814814814553003</v>
          </cell>
          <cell r="EG57">
            <v>1.4705882352715935</v>
          </cell>
          <cell r="EH57">
            <v>1.459854014579153</v>
          </cell>
          <cell r="EI57">
            <v>1.4492753623021455</v>
          </cell>
          <cell r="EJ57">
            <v>1.4388489208489259</v>
          </cell>
          <cell r="EK57">
            <v>1.4285714285590305</v>
          </cell>
          <cell r="EL57">
            <v>1.4184397163013651</v>
          </cell>
          <cell r="EM57">
            <v>1.4084507042161281</v>
          </cell>
          <cell r="EN57">
            <v>1.3986013985934369</v>
          </cell>
          <cell r="EO57">
            <v>1.3888888888820135</v>
          </cell>
          <cell r="EP57">
            <v>1.3793103448216462</v>
          </cell>
          <cell r="EQ57">
            <v>1.3698630136934962</v>
          </cell>
          <cell r="ER57">
            <v>1.3605442176826354</v>
          </cell>
          <cell r="ES57">
            <v>1.3513513513475108</v>
          </cell>
          <cell r="ET57">
            <v>1.3422818791913067</v>
          </cell>
          <cell r="EU57">
            <v>1.3333333333304553</v>
          </cell>
          <cell r="EV57">
            <v>1.3245033112557851</v>
          </cell>
          <cell r="EW57">
            <v>1.3157894736820499</v>
          </cell>
          <cell r="EX57">
            <v>1.3071895424817868</v>
          </cell>
          <cell r="EY57">
            <v>1.298701298699674</v>
          </cell>
          <cell r="EZ57">
            <v>1.2903225806437515</v>
          </cell>
          <cell r="FA57">
            <v>1.282051282050058</v>
          </cell>
          <cell r="FB57">
            <v>1.2738853503174083</v>
          </cell>
          <cell r="FC57">
            <v>1.265822784809203</v>
          </cell>
          <cell r="FD57">
            <v>1.257861635219323</v>
          </cell>
          <cell r="FE57">
            <v>1.2499999999993019</v>
          </cell>
          <cell r="FF57">
            <v>1.2422360248441133</v>
          </cell>
          <cell r="FG57">
            <v>1.2345679012340394</v>
          </cell>
          <cell r="FH57">
            <v>1.226993865030215</v>
          </cell>
          <cell r="FI57">
            <v>1.2195121951215506</v>
          </cell>
          <cell r="FJ57">
            <v>1.2121212121208631</v>
          </cell>
          <cell r="FK57">
            <v>1.2048192771081296</v>
          </cell>
          <cell r="FL57">
            <v>1.1976047904188964</v>
          </cell>
          <cell r="FM57">
            <v>1.1904761904759591</v>
          </cell>
          <cell r="FN57">
            <v>1.1834319526625199</v>
          </cell>
          <cell r="FO57">
            <v>1.1764705882351179</v>
          </cell>
          <cell r="FP57">
            <v>1.1695906432746999</v>
          </cell>
          <cell r="FQ57">
            <v>1.1627906976742841</v>
          </cell>
          <cell r="FR57">
            <v>1.1560693641617321</v>
          </cell>
          <cell r="FS57">
            <v>1.149425287356219</v>
          </cell>
          <cell r="FT57">
            <v>1.1428571428570529</v>
          </cell>
          <cell r="FU57">
            <v>1.1363636363635576</v>
          </cell>
          <cell r="FV57">
            <v>1.1299435028247899</v>
          </cell>
          <cell r="FW57">
            <v>1.1235955056179172</v>
          </cell>
          <cell r="FX57">
            <v>1.117318435754137</v>
          </cell>
          <cell r="FY57">
            <v>1.1111111111110648</v>
          </cell>
          <cell r="FZ57">
            <v>1.1049723756905669</v>
          </cell>
          <cell r="GA57">
            <v>1.0989010989010632</v>
          </cell>
          <cell r="GB57">
            <v>1.0928961748633568</v>
          </cell>
          <cell r="GC57">
            <v>1.0869565217391028</v>
          </cell>
          <cell r="GD57">
            <v>1.0810810810810572</v>
          </cell>
          <cell r="GE57">
            <v>1.0752688172042799</v>
          </cell>
          <cell r="GF57">
            <v>1.0695187165775215</v>
          </cell>
          <cell r="GG57">
            <v>1.0638297872340263</v>
          </cell>
          <cell r="GH57">
            <v>1.0582010582010439</v>
          </cell>
          <cell r="GI57">
            <v>1.0526315789473559</v>
          </cell>
          <cell r="GJ57">
            <v>1.0471204188481564</v>
          </cell>
          <cell r="GK57">
            <v>1.041666666666657</v>
          </cell>
          <cell r="GL57">
            <v>1.0362694300518049</v>
          </cell>
          <cell r="GM57">
            <v>1.0309278350515387</v>
          </cell>
          <cell r="GN57">
            <v>1.0256410256410189</v>
          </cell>
          <cell r="GO57">
            <v>1.0204081632653004</v>
          </cell>
          <cell r="GP57">
            <v>1.0152284263959339</v>
          </cell>
          <cell r="GQ57">
            <v>1.0101010101010055</v>
          </cell>
          <cell r="GR57">
            <v>1.0050251256281366</v>
          </cell>
        </row>
        <row r="58">
          <cell r="B58">
            <v>49</v>
          </cell>
          <cell r="C58">
            <v>38.588078706416127</v>
          </cell>
          <cell r="D58">
            <v>34.524683394668145</v>
          </cell>
          <cell r="E58">
            <v>31.052078011524941</v>
          </cell>
          <cell r="F58">
            <v>28.07136947255589</v>
          </cell>
          <cell r="G58">
            <v>25.501656927218445</v>
          </cell>
          <cell r="H58">
            <v>23.276564496092998</v>
          </cell>
          <cell r="I58">
            <v>21.341472001335774</v>
          </cell>
          <cell r="J58">
            <v>19.651298128575412</v>
          </cell>
          <cell r="K58">
            <v>18.168721733580007</v>
          </cell>
          <cell r="L58">
            <v>16.862751385253272</v>
          </cell>
          <cell r="M58">
            <v>15.707572274571797</v>
          </cell>
          <cell r="N58">
            <v>14.681614514757836</v>
          </cell>
          <cell r="O58">
            <v>13.766798534616351</v>
          </cell>
          <cell r="P58">
            <v>12.94792243751818</v>
          </cell>
          <cell r="Q58">
            <v>12.212163414505385</v>
          </cell>
          <cell r="R58">
            <v>11.548670988804027</v>
          </cell>
          <cell r="S58">
            <v>10.948234362414251</v>
          </cell>
          <cell r="T58">
            <v>10.403009691393322</v>
          </cell>
          <cell r="U58">
            <v>9.9062959359254918</v>
          </cell>
          <cell r="V58">
            <v>9.4523501711130393</v>
          </cell>
          <cell r="W58">
            <v>9.036235027225695</v>
          </cell>
          <cell r="X58">
            <v>8.6536923499188916</v>
          </cell>
          <cell r="Y58">
            <v>8.3010383069917566</v>
          </cell>
          <cell r="Z58">
            <v>7.9750760777922389</v>
          </cell>
          <cell r="AA58">
            <v>7.6730229909845109</v>
          </cell>
          <cell r="AB58">
            <v>7.3924495628198983</v>
          </cell>
          <cell r="AC58">
            <v>7.1312283603275235</v>
          </cell>
          <cell r="AD58">
            <v>6.8874909949399932</v>
          </cell>
          <cell r="AE58">
            <v>6.6595918602080317</v>
          </cell>
          <cell r="AF58">
            <v>6.4460774769027456</v>
          </cell>
          <cell r="AG58">
            <v>6.2456605114656689</v>
          </cell>
          <cell r="AH58">
            <v>6.0571976986189613</v>
          </cell>
          <cell r="AI58">
            <v>5.879671033316658</v>
          </cell>
          <cell r="AJ58">
            <v>5.7121717069619971</v>
          </cell>
          <cell r="AK58">
            <v>5.5538863526312188</v>
          </cell>
          <cell r="AL58">
            <v>5.4040852376999462</v>
          </cell>
          <cell r="AM58">
            <v>5.2621121027957631</v>
          </cell>
          <cell r="AN58">
            <v>5.1273753958421135</v>
          </cell>
          <cell r="AO58">
            <v>4.9993406910852967</v>
          </cell>
          <cell r="AP58">
            <v>4.8775241170020198</v>
          </cell>
          <cell r="AQ58">
            <v>4.7614866451607583</v>
          </cell>
          <cell r="AR58">
            <v>4.6508291155039343</v>
          </cell>
          <cell r="AS58">
            <v>4.5451878929813461</v>
          </cell>
          <cell r="AT58">
            <v>4.4442310666923612</v>
          </cell>
          <cell r="AU58">
            <v>4.3476551162511532</v>
          </cell>
          <cell r="AV58">
            <v>4.2551819814386231</v>
          </cell>
          <cell r="AW58">
            <v>4.1665564807255651</v>
          </cell>
          <cell r="AX58">
            <v>4.0815440322552474</v>
          </cell>
          <cell r="AY58">
            <v>3.9999286376153647</v>
          </cell>
          <cell r="AZ58">
            <v>3.921511094419972</v>
          </cell>
          <cell r="BA58">
            <v>3.8461074085351399</v>
          </cell>
          <cell r="BB58">
            <v>3.7735473808612614</v>
          </cell>
          <cell r="BC58">
            <v>3.7036733470491194</v>
          </cell>
          <cell r="BD58">
            <v>3.6363390514745997</v>
          </cell>
          <cell r="BE58">
            <v>3.5714086393102802</v>
          </cell>
          <cell r="BF58">
            <v>3.5087557526793347</v>
          </cell>
          <cell r="BG58">
            <v>3.4482627187152017</v>
          </cell>
          <cell r="BH58">
            <v>3.3898198189268274</v>
          </cell>
          <cell r="BI58">
            <v>3.3333246306239253</v>
          </cell>
          <cell r="BJ58">
            <v>3.2786814323229736</v>
          </cell>
          <cell r="BK58">
            <v>3.2258006660606675</v>
          </cell>
          <cell r="BL58">
            <v>3.1745984504109797</v>
          </cell>
          <cell r="BM58">
            <v>3.1249961387547005</v>
          </cell>
          <cell r="BN58">
            <v>3.07691991800325</v>
          </cell>
          <cell r="BO58">
            <v>3.0303004435459129</v>
          </cell>
          <cell r="BP58">
            <v>2.9850725066835224</v>
          </cell>
          <cell r="BQ58">
            <v>2.9411747312423135</v>
          </cell>
          <cell r="BR58">
            <v>2.8985492964378667</v>
          </cell>
          <cell r="BS58">
            <v>2.8571416833882788</v>
          </cell>
          <cell r="BT58">
            <v>2.8169004429642577</v>
          </cell>
          <cell r="BU58">
            <v>2.7777769829171435</v>
          </cell>
          <cell r="BV58">
            <v>2.7397253724486608</v>
          </cell>
          <cell r="BW58">
            <v>2.7027021625824212</v>
          </cell>
          <cell r="BX58">
            <v>2.6666662208703023</v>
          </cell>
          <cell r="BY58">
            <v>2.6315785791197657</v>
          </cell>
          <cell r="BZ58">
            <v>2.5974022929635363</v>
          </cell>
          <cell r="CA58">
            <v>2.5641023122129969</v>
          </cell>
          <cell r="CB58">
            <v>2.5316453610431018</v>
          </cell>
          <cell r="CC58">
            <v>2.4999998271512429</v>
          </cell>
          <cell r="CD58">
            <v>2.469135659116696</v>
          </cell>
          <cell r="CE58">
            <v>2.439024271262352</v>
          </cell>
          <cell r="CF58">
            <v>2.4096384553874239</v>
          </cell>
          <cell r="CG58">
            <v>2.3809522987996821</v>
          </cell>
          <cell r="CH58">
            <v>2.3529411081293699</v>
          </cell>
          <cell r="CI58">
            <v>2.3255813384549366</v>
          </cell>
          <cell r="CJ58">
            <v>2.2988505273138169</v>
          </cell>
          <cell r="CK58">
            <v>2.2727272332101593</v>
          </cell>
          <cell r="CL58">
            <v>2.2471909782662181</v>
          </cell>
          <cell r="CM58">
            <v>2.2222221946954446</v>
          </cell>
          <cell r="CN58">
            <v>2.1978021748035697</v>
          </cell>
          <cell r="CO58">
            <v>2.1739130242494582</v>
          </cell>
          <cell r="CP58">
            <v>2.1505376183205507</v>
          </cell>
          <cell r="CQ58">
            <v>2.1276595609985463</v>
          </cell>
          <cell r="CR58">
            <v>2.105263146609845</v>
          </cell>
          <cell r="CS58">
            <v>2.0833333238723846</v>
          </cell>
          <cell r="CT58">
            <v>2.0618556621659896</v>
          </cell>
          <cell r="CU58">
            <v>2.0408163198675058</v>
          </cell>
          <cell r="CV58">
            <v>2.0202020146047488</v>
          </cell>
          <cell r="CW58">
            <v>1.9999999952950143</v>
          </cell>
          <cell r="CX58">
            <v>1.9801980158444874</v>
          </cell>
          <cell r="CY58">
            <v>1.9607843103946072</v>
          </cell>
          <cell r="CZ58">
            <v>1.9417475700102698</v>
          </cell>
          <cell r="DA58">
            <v>1.9230769207128502</v>
          </cell>
          <cell r="DB58">
            <v>1.9047619027683949</v>
          </cell>
          <cell r="DC58">
            <v>1.8867924511481189</v>
          </cell>
          <cell r="DD58">
            <v>1.8691588770845184</v>
          </cell>
          <cell r="DE58">
            <v>1.8518518506521013</v>
          </cell>
          <cell r="DF58">
            <v>1.8348623843069376</v>
          </cell>
          <cell r="DG58">
            <v>1.8181818173240218</v>
          </cell>
          <cell r="DH58">
            <v>1.8018018010758332</v>
          </cell>
          <cell r="DI58">
            <v>1.785714285099524</v>
          </cell>
          <cell r="DJ58">
            <v>1.7699115039038855</v>
          </cell>
          <cell r="DK58">
            <v>1.7543859644706676</v>
          </cell>
          <cell r="DL58">
            <v>1.7391304344079941</v>
          </cell>
          <cell r="DM58">
            <v>1.7241379307165212</v>
          </cell>
          <cell r="DN58">
            <v>1.7094017091316809</v>
          </cell>
          <cell r="DO58">
            <v>1.6949152540078378</v>
          </cell>
          <cell r="DP58">
            <v>1.6806722687124847</v>
          </cell>
          <cell r="DQ58">
            <v>1.6666666665007197</v>
          </cell>
          <cell r="DR58">
            <v>1.6528925618422279</v>
          </cell>
          <cell r="DS58">
            <v>1.6393442621747996</v>
          </cell>
          <cell r="DT58">
            <v>1.626016260060114</v>
          </cell>
          <cell r="DU58">
            <v>1.6129032257190794</v>
          </cell>
          <cell r="DV58">
            <v>1.5999999999254744</v>
          </cell>
          <cell r="DW58">
            <v>1.5873015872379859</v>
          </cell>
          <cell r="DX58">
            <v>1.5748031495519921</v>
          </cell>
          <cell r="DY58">
            <v>1.5624999999536051</v>
          </cell>
          <cell r="DZ58">
            <v>1.5503875968595684</v>
          </cell>
          <cell r="EA58">
            <v>1.5384615384276248</v>
          </cell>
          <cell r="EB58">
            <v>1.526717557222891</v>
          </cell>
          <cell r="EC58">
            <v>1.5151515151266748</v>
          </cell>
          <cell r="ED58">
            <v>1.5037593984749649</v>
          </cell>
          <cell r="EE58">
            <v>1.4925373134146045</v>
          </cell>
          <cell r="EF58">
            <v>1.481481481465851</v>
          </cell>
          <cell r="EG58">
            <v>1.4705882352807105</v>
          </cell>
          <cell r="EH58">
            <v>1.4598540145870345</v>
          </cell>
          <cell r="EI58">
            <v>1.449275362308962</v>
          </cell>
          <cell r="EJ58">
            <v>1.4388489208548236</v>
          </cell>
          <cell r="EK58">
            <v>1.4285714285641358</v>
          </cell>
          <cell r="EL58">
            <v>1.4184397163057862</v>
          </cell>
          <cell r="EM58">
            <v>1.4084507042199579</v>
          </cell>
          <cell r="EN58">
            <v>1.3986013985967563</v>
          </cell>
          <cell r="EO58">
            <v>1.3888888888848916</v>
          </cell>
          <cell r="EP58">
            <v>1.3793103448241428</v>
          </cell>
          <cell r="EQ58">
            <v>1.3698630136956627</v>
          </cell>
          <cell r="ER58">
            <v>1.3605442176845159</v>
          </cell>
          <cell r="ES58">
            <v>1.3513513513491442</v>
          </cell>
          <cell r="ET58">
            <v>1.342281879192726</v>
          </cell>
          <cell r="EU58">
            <v>1.3333333333316886</v>
          </cell>
          <cell r="EV58">
            <v>1.3245033112568574</v>
          </cell>
          <cell r="EW58">
            <v>1.3157894736829827</v>
          </cell>
          <cell r="EX58">
            <v>1.3071895424825988</v>
          </cell>
          <cell r="EY58">
            <v>1.2987012987003808</v>
          </cell>
          <cell r="EZ58">
            <v>1.290322580644367</v>
          </cell>
          <cell r="FA58">
            <v>1.2820512820505945</v>
          </cell>
          <cell r="FB58">
            <v>1.2738853503178758</v>
          </cell>
          <cell r="FC58">
            <v>1.2658227848096106</v>
          </cell>
          <cell r="FD58">
            <v>1.2578616352196785</v>
          </cell>
          <cell r="FE58">
            <v>1.2499999999996121</v>
          </cell>
          <cell r="FF58">
            <v>1.242236024844384</v>
          </cell>
          <cell r="FG58">
            <v>1.2345679012342758</v>
          </cell>
          <cell r="FH58">
            <v>1.2269938650304215</v>
          </cell>
          <cell r="FI58">
            <v>1.2195121951217311</v>
          </cell>
          <cell r="FJ58">
            <v>1.212121212121021</v>
          </cell>
          <cell r="FK58">
            <v>1.2048192771082675</v>
          </cell>
          <cell r="FL58">
            <v>1.1976047904190172</v>
          </cell>
          <cell r="FM58">
            <v>1.1904761904760648</v>
          </cell>
          <cell r="FN58">
            <v>1.1834319526626125</v>
          </cell>
          <cell r="FO58">
            <v>1.1764705882351989</v>
          </cell>
          <cell r="FP58">
            <v>1.1695906432747709</v>
          </cell>
          <cell r="FQ58">
            <v>1.1627906976743463</v>
          </cell>
          <cell r="FR58">
            <v>1.1560693641617865</v>
          </cell>
          <cell r="FS58">
            <v>1.1494252873562669</v>
          </cell>
          <cell r="FT58">
            <v>1.1428571428570951</v>
          </cell>
          <cell r="FU58">
            <v>1.1363636363635945</v>
          </cell>
          <cell r="FV58">
            <v>1.1299435028248221</v>
          </cell>
          <cell r="FW58">
            <v>1.1235955056179456</v>
          </cell>
          <cell r="FX58">
            <v>1.1173184357541619</v>
          </cell>
          <cell r="FY58">
            <v>1.1111111111110867</v>
          </cell>
          <cell r="FZ58">
            <v>1.1049723756905865</v>
          </cell>
          <cell r="GA58">
            <v>1.0989010989010803</v>
          </cell>
          <cell r="GB58">
            <v>1.0928961748633716</v>
          </cell>
          <cell r="GC58">
            <v>1.0869565217391162</v>
          </cell>
          <cell r="GD58">
            <v>1.0810810810810685</v>
          </cell>
          <cell r="GE58">
            <v>1.0752688172042899</v>
          </cell>
          <cell r="GF58">
            <v>1.0695187165775304</v>
          </cell>
          <cell r="GG58">
            <v>1.0638297872340343</v>
          </cell>
          <cell r="GH58">
            <v>1.0582010582010508</v>
          </cell>
          <cell r="GI58">
            <v>1.0526315789473621</v>
          </cell>
          <cell r="GJ58">
            <v>1.0471204188481618</v>
          </cell>
          <cell r="GK58">
            <v>1.0416666666666616</v>
          </cell>
          <cell r="GL58">
            <v>1.0362694300518092</v>
          </cell>
          <cell r="GM58">
            <v>1.0309278350515425</v>
          </cell>
          <cell r="GN58">
            <v>1.0256410256410222</v>
          </cell>
          <cell r="GO58">
            <v>1.0204081632653033</v>
          </cell>
          <cell r="GP58">
            <v>1.0152284263959366</v>
          </cell>
          <cell r="GQ58">
            <v>1.0101010101010077</v>
          </cell>
          <cell r="GR58">
            <v>1.0050251256281386</v>
          </cell>
        </row>
        <row r="59">
          <cell r="B59">
            <v>50</v>
          </cell>
          <cell r="C59">
            <v>39.196117531105081</v>
          </cell>
          <cell r="D59">
            <v>34.999688073564684</v>
          </cell>
          <cell r="E59">
            <v>31.423605893651899</v>
          </cell>
          <cell r="F59">
            <v>28.362311680542334</v>
          </cell>
          <cell r="G59">
            <v>25.7297640070082</v>
          </cell>
          <cell r="H59">
            <v>23.455617870621253</v>
          </cell>
          <cell r="I59">
            <v>21.482184616669013</v>
          </cell>
          <cell r="J59">
            <v>19.762007778541061</v>
          </cell>
          <cell r="K59">
            <v>18.255925460552387</v>
          </cell>
          <cell r="L59">
            <v>16.931517900714002</v>
          </cell>
          <cell r="M59">
            <v>15.761860636388489</v>
          </cell>
          <cell r="N59">
            <v>14.724520671134117</v>
          </cell>
          <cell r="O59">
            <v>13.800746294033972</v>
          </cell>
          <cell r="P59">
            <v>12.974811569784354</v>
          </cell>
          <cell r="Q59">
            <v>12.233484643060541</v>
          </cell>
          <cell r="R59">
            <v>11.565595381386199</v>
          </cell>
          <cell r="S59">
            <v>10.961682901297477</v>
          </cell>
          <cell r="T59">
            <v>10.413707480724494</v>
          </cell>
          <cell r="U59">
            <v>9.9148144872049926</v>
          </cell>
          <cell r="V59">
            <v>9.459140426346643</v>
          </cell>
          <cell r="W59">
            <v>9.0416531776808071</v>
          </cell>
          <cell r="X59">
            <v>8.6580200447703071</v>
          </cell>
          <cell r="Y59">
            <v>8.3044984883854962</v>
          </cell>
          <cell r="Z59">
            <v>7.9778454024819894</v>
          </cell>
          <cell r="AA59">
            <v>7.6752415849420448</v>
          </cell>
          <cell r="AB59">
            <v>7.3942286897091618</v>
          </cell>
          <cell r="AC59">
            <v>7.1326564564276511</v>
          </cell>
          <cell r="AD59">
            <v>6.8886384235283789</v>
          </cell>
          <cell r="AE59">
            <v>6.6605146610504615</v>
          </cell>
          <cell r="AF59">
            <v>6.4468203263227242</v>
          </cell>
          <cell r="AG59">
            <v>6.2462590616083355</v>
          </cell>
          <cell r="AH59">
            <v>6.0576804279991094</v>
          </cell>
          <cell r="AI59">
            <v>5.8800607122364594</v>
          </cell>
          <cell r="AJ59">
            <v>5.7124865591165932</v>
          </cell>
          <cell r="AK59">
            <v>5.5541409768061172</v>
          </cell>
          <cell r="AL59">
            <v>5.4042913398311789</v>
          </cell>
          <cell r="AM59">
            <v>5.2622790779796329</v>
          </cell>
          <cell r="AN59">
            <v>5.1275107914996756</v>
          </cell>
          <cell r="AO59">
            <v>4.9994505759044143</v>
          </cell>
          <cell r="AP59">
            <v>4.87761337510541</v>
          </cell>
          <cell r="AQ59">
            <v>4.7615592108766602</v>
          </cell>
          <cell r="AR59">
            <v>4.6508881609085879</v>
          </cell>
          <cell r="AS59">
            <v>4.5452359778535625</v>
          </cell>
          <cell r="AT59">
            <v>4.4442702585243765</v>
          </cell>
          <cell r="AU59">
            <v>4.3476870863830515</v>
          </cell>
          <cell r="AV59">
            <v>4.2552080821365372</v>
          </cell>
          <cell r="AW59">
            <v>4.1665778070367452</v>
          </cell>
          <cell r="AX59">
            <v>4.0815614716909616</v>
          </cell>
          <cell r="AY59">
            <v>3.9999429100922916</v>
          </cell>
          <cell r="AZ59">
            <v>3.9215227843983844</v>
          </cell>
          <cell r="BA59">
            <v>3.8461169909009048</v>
          </cell>
          <cell r="BB59">
            <v>3.773555241787558</v>
          </cell>
          <cell r="BC59">
            <v>3.7036798008260781</v>
          </cell>
          <cell r="BD59">
            <v>3.6363443540977252</v>
          </cell>
          <cell r="BE59">
            <v>3.5714129994611561</v>
          </cell>
          <cell r="BF59">
            <v>3.5087593406064865</v>
          </cell>
          <cell r="BG59">
            <v>3.4482656734226373</v>
          </cell>
          <cell r="BH59">
            <v>3.3898222539975502</v>
          </cell>
          <cell r="BI59">
            <v>3.3333266389414815</v>
          </cell>
          <cell r="BJ59">
            <v>3.2786830899026618</v>
          </cell>
          <cell r="BK59">
            <v>3.225802035160815</v>
          </cell>
          <cell r="BL59">
            <v>3.1745995820615818</v>
          </cell>
          <cell r="BM59">
            <v>3.1249970748141673</v>
          </cell>
          <cell r="BN59">
            <v>3.0769206928326414</v>
          </cell>
          <cell r="BO59">
            <v>3.0303010853728667</v>
          </cell>
          <cell r="BP59">
            <v>2.985073038714249</v>
          </cell>
          <cell r="BQ59">
            <v>2.941175172568891</v>
          </cell>
          <cell r="BR59">
            <v>2.8985496627790832</v>
          </cell>
          <cell r="BS59">
            <v>2.8571419876950213</v>
          </cell>
          <cell r="BT59">
            <v>2.816900695914581</v>
          </cell>
          <cell r="BU59">
            <v>2.777777193321429</v>
          </cell>
          <cell r="BV59">
            <v>2.7397255475814362</v>
          </cell>
          <cell r="BW59">
            <v>2.702702308454322</v>
          </cell>
          <cell r="BX59">
            <v>2.6666663424511294</v>
          </cell>
          <cell r="BY59">
            <v>2.6315786805215695</v>
          </cell>
          <cell r="BZ59">
            <v>2.5974023775910009</v>
          </cell>
          <cell r="CA59">
            <v>2.5641023828870479</v>
          </cell>
          <cell r="CB59">
            <v>2.5316454201025818</v>
          </cell>
          <cell r="CC59">
            <v>2.4999998765366023</v>
          </cell>
          <cell r="CD59">
            <v>2.4691357004389292</v>
          </cell>
          <cell r="CE59">
            <v>2.4390243058598244</v>
          </cell>
          <cell r="CF59">
            <v>2.4096384843727376</v>
          </cell>
          <cell r="CG59">
            <v>2.3809523230983678</v>
          </cell>
          <cell r="CH59">
            <v>2.3529411285118385</v>
          </cell>
          <cell r="CI59">
            <v>2.325581355562893</v>
          </cell>
          <cell r="CJ59">
            <v>2.2988505416821026</v>
          </cell>
          <cell r="CK59">
            <v>2.2727272452848331</v>
          </cell>
          <cell r="CL59">
            <v>2.2471909884195278</v>
          </cell>
          <cell r="CM59">
            <v>2.2222222032382377</v>
          </cell>
          <cell r="CN59">
            <v>2.1978021819955806</v>
          </cell>
          <cell r="CO59">
            <v>2.1739130303078484</v>
          </cell>
          <cell r="CP59">
            <v>2.1505376234269975</v>
          </cell>
          <cell r="CQ59">
            <v>2.1276595653051333</v>
          </cell>
          <cell r="CR59">
            <v>2.1052631502439629</v>
          </cell>
          <cell r="CS59">
            <v>2.0833333269408003</v>
          </cell>
          <cell r="CT59">
            <v>2.0618556647582422</v>
          </cell>
          <cell r="CU59">
            <v>2.0408163220587285</v>
          </cell>
          <cell r="CV59">
            <v>2.0202020164580259</v>
          </cell>
          <cell r="CW59">
            <v>1.9999999968633428</v>
          </cell>
          <cell r="CX59">
            <v>1.9801980171724169</v>
          </cell>
          <cell r="CY59">
            <v>1.9607843115196073</v>
          </cell>
          <cell r="CZ59">
            <v>1.9417475709638745</v>
          </cell>
          <cell r="DA59">
            <v>1.9230769215216119</v>
          </cell>
          <cell r="DB59">
            <v>1.904761903454685</v>
          </cell>
          <cell r="DC59">
            <v>1.8867924517307966</v>
          </cell>
          <cell r="DD59">
            <v>1.8691588775794905</v>
          </cell>
          <cell r="DE59">
            <v>1.8518518510727928</v>
          </cell>
          <cell r="DF59">
            <v>1.8348623846646845</v>
          </cell>
          <cell r="DG59">
            <v>1.818181817628401</v>
          </cell>
          <cell r="DH59">
            <v>1.8018018013349408</v>
          </cell>
          <cell r="DI59">
            <v>1.7857142853202075</v>
          </cell>
          <cell r="DJ59">
            <v>1.7699115040919398</v>
          </cell>
          <cell r="DK59">
            <v>1.7543859646309985</v>
          </cell>
          <cell r="DL59">
            <v>1.7391304345447582</v>
          </cell>
          <cell r="DM59">
            <v>1.7241379308332414</v>
          </cell>
          <cell r="DN59">
            <v>1.7094017092313443</v>
          </cell>
          <cell r="DO59">
            <v>1.6949152540929797</v>
          </cell>
          <cell r="DP59">
            <v>1.6806722687852569</v>
          </cell>
          <cell r="DQ59">
            <v>1.6666666665629499</v>
          </cell>
          <cell r="DR59">
            <v>1.6528925618954691</v>
          </cell>
          <cell r="DS59">
            <v>1.6393442622203724</v>
          </cell>
          <cell r="DT59">
            <v>1.6260162600991419</v>
          </cell>
          <cell r="DU59">
            <v>1.6129032257525182</v>
          </cell>
          <cell r="DV59">
            <v>1.5999999999541379</v>
          </cell>
          <cell r="DW59">
            <v>1.587301587262568</v>
          </cell>
          <cell r="DX59">
            <v>1.5748031495730839</v>
          </cell>
          <cell r="DY59">
            <v>1.5624999999717104</v>
          </cell>
          <cell r="DZ59">
            <v>1.5503875968751177</v>
          </cell>
          <cell r="EA59">
            <v>1.5384615384409848</v>
          </cell>
          <cell r="EB59">
            <v>1.5267175572343752</v>
          </cell>
          <cell r="EC59">
            <v>1.5151515151365509</v>
          </cell>
          <cell r="ED59">
            <v>1.5037593984834623</v>
          </cell>
          <cell r="EE59">
            <v>1.4925373134219189</v>
          </cell>
          <cell r="EF59">
            <v>1.4814814814721498</v>
          </cell>
          <cell r="EG59">
            <v>1.470588235286137</v>
          </cell>
          <cell r="EH59">
            <v>1.4598540145917118</v>
          </cell>
          <cell r="EI59">
            <v>1.4492753623129953</v>
          </cell>
          <cell r="EJ59">
            <v>1.4388489208583031</v>
          </cell>
          <cell r="EK59">
            <v>1.4285714285671387</v>
          </cell>
          <cell r="EL59">
            <v>1.4184397163083791</v>
          </cell>
          <cell r="EM59">
            <v>1.4084507042221976</v>
          </cell>
          <cell r="EN59">
            <v>1.3986013985986918</v>
          </cell>
          <cell r="EO59">
            <v>1.3888888888865649</v>
          </cell>
          <cell r="EP59">
            <v>1.3793103448255901</v>
          </cell>
          <cell r="EQ59">
            <v>1.3698630136969145</v>
          </cell>
          <cell r="ER59">
            <v>1.3605442176856002</v>
          </cell>
          <cell r="ES59">
            <v>1.3513513513500828</v>
          </cell>
          <cell r="ET59">
            <v>1.3422818791935394</v>
          </cell>
          <cell r="EU59">
            <v>1.3333333333323936</v>
          </cell>
          <cell r="EV59">
            <v>1.3245033112574689</v>
          </cell>
          <cell r="EW59">
            <v>1.315789473683513</v>
          </cell>
          <cell r="EX59">
            <v>1.3071895424830589</v>
          </cell>
          <cell r="EY59">
            <v>1.29870129870078</v>
          </cell>
          <cell r="EZ59">
            <v>1.2903225806447138</v>
          </cell>
          <cell r="FA59">
            <v>1.2820512820508958</v>
          </cell>
          <cell r="FB59">
            <v>1.2738853503181378</v>
          </cell>
          <cell r="FC59">
            <v>1.2658227848098385</v>
          </cell>
          <cell r="FD59">
            <v>1.2578616352198766</v>
          </cell>
          <cell r="FE59">
            <v>1.2499999999997844</v>
          </cell>
          <cell r="FF59">
            <v>1.2422360248445341</v>
          </cell>
          <cell r="FG59">
            <v>1.2345679012344066</v>
          </cell>
          <cell r="FH59">
            <v>1.2269938650305354</v>
          </cell>
          <cell r="FI59">
            <v>1.2195121951218304</v>
          </cell>
          <cell r="FJ59">
            <v>1.2121212121211073</v>
          </cell>
          <cell r="FK59">
            <v>1.204819277108343</v>
          </cell>
          <cell r="FL59">
            <v>1.197604790419083</v>
          </cell>
          <cell r="FM59">
            <v>1.1904761904761221</v>
          </cell>
          <cell r="FN59">
            <v>1.1834319526626627</v>
          </cell>
          <cell r="FO59">
            <v>1.1764705882352426</v>
          </cell>
          <cell r="FP59">
            <v>1.1695906432748091</v>
          </cell>
          <cell r="FQ59">
            <v>1.1627906976743796</v>
          </cell>
          <cell r="FR59">
            <v>1.1560693641618158</v>
          </cell>
          <cell r="FS59">
            <v>1.1494252873562925</v>
          </cell>
          <cell r="FT59">
            <v>1.1428571428571173</v>
          </cell>
          <cell r="FU59">
            <v>1.136363636363614</v>
          </cell>
          <cell r="FV59">
            <v>1.1299435028248395</v>
          </cell>
          <cell r="FW59">
            <v>1.1235955056179605</v>
          </cell>
          <cell r="FX59">
            <v>1.1173184357541752</v>
          </cell>
          <cell r="FY59">
            <v>1.1111111111110983</v>
          </cell>
          <cell r="FZ59">
            <v>1.1049723756905965</v>
          </cell>
          <cell r="GA59">
            <v>1.0989010989010892</v>
          </cell>
          <cell r="GB59">
            <v>1.0928961748633794</v>
          </cell>
          <cell r="GC59">
            <v>1.086956521739123</v>
          </cell>
          <cell r="GD59">
            <v>1.0810810810810747</v>
          </cell>
          <cell r="GE59">
            <v>1.0752688172042955</v>
          </cell>
          <cell r="GF59">
            <v>1.0695187165775351</v>
          </cell>
          <cell r="GG59">
            <v>1.0638297872340383</v>
          </cell>
          <cell r="GH59">
            <v>1.0582010582010544</v>
          </cell>
          <cell r="GI59">
            <v>1.052631578947365</v>
          </cell>
          <cell r="GJ59">
            <v>1.0471204188481646</v>
          </cell>
          <cell r="GK59">
            <v>1.0416666666666643</v>
          </cell>
          <cell r="GL59">
            <v>1.0362694300518114</v>
          </cell>
          <cell r="GM59">
            <v>1.0309278350515445</v>
          </cell>
          <cell r="GN59">
            <v>1.025641025641024</v>
          </cell>
          <cell r="GO59">
            <v>1.0204081632653046</v>
          </cell>
          <cell r="GP59">
            <v>1.0152284263959379</v>
          </cell>
          <cell r="GQ59">
            <v>1.0101010101010088</v>
          </cell>
          <cell r="GR59">
            <v>1.0050251256281397</v>
          </cell>
        </row>
        <row r="60">
          <cell r="B60">
            <v>51</v>
          </cell>
          <cell r="C60">
            <v>39.798136169410952</v>
          </cell>
          <cell r="D60">
            <v>35.467672978881453</v>
          </cell>
          <cell r="E60">
            <v>31.787848915345002</v>
          </cell>
          <cell r="F60">
            <v>28.646157737114471</v>
          </cell>
          <cell r="G60">
            <v>25.9512271912701</v>
          </cell>
          <cell r="H60">
            <v>23.628616300117152</v>
          </cell>
          <cell r="I60">
            <v>21.617485208335591</v>
          </cell>
          <cell r="J60">
            <v>19.867950027312023</v>
          </cell>
          <cell r="K60">
            <v>18.338976629097512</v>
          </cell>
          <cell r="L60">
            <v>16.996699431956401</v>
          </cell>
          <cell r="M60">
            <v>15.813076072064613</v>
          </cell>
          <cell r="N60">
            <v>14.76480814190997</v>
          </cell>
          <cell r="O60">
            <v>13.832473171994369</v>
          </cell>
          <cell r="P60">
            <v>12.99982471607847</v>
          </cell>
          <cell r="Q60">
            <v>12.253226521352353</v>
          </cell>
          <cell r="R60">
            <v>11.581193899895114</v>
          </cell>
          <cell r="S60">
            <v>10.974021010364659</v>
          </cell>
          <cell r="T60">
            <v>10.423477151346569</v>
          </cell>
          <cell r="U60">
            <v>9.9225586247318134</v>
          </cell>
          <cell r="V60">
            <v>9.4652854537073683</v>
          </cell>
          <cell r="W60">
            <v>9.0465343943070344</v>
          </cell>
          <cell r="X60">
            <v>8.6619013854442208</v>
          </cell>
          <cell r="Y60">
            <v>8.3075879360584786</v>
          </cell>
          <cell r="Z60">
            <v>7.9803070244284351</v>
          </cell>
          <cell r="AA60">
            <v>7.677204942426588</v>
          </cell>
          <cell r="AB60">
            <v>7.3957962023869275</v>
          </cell>
          <cell r="AC60">
            <v>7.1339091723049579</v>
          </cell>
          <cell r="AD60">
            <v>6.8896405445662703</v>
          </cell>
          <cell r="AE60">
            <v>6.661317096565619</v>
          </cell>
          <cell r="AF60">
            <v>6.4474634859937003</v>
          </cell>
          <cell r="AG60">
            <v>6.2467750531106336</v>
          </cell>
          <cell r="AH60">
            <v>6.0580947879820668</v>
          </cell>
          <cell r="AI60">
            <v>5.8803937711422734</v>
          </cell>
          <cell r="AJ60">
            <v>5.7127545183971007</v>
          </cell>
          <cell r="AK60">
            <v>5.5543567600051844</v>
          </cell>
          <cell r="AL60">
            <v>5.4044652656803196</v>
          </cell>
          <cell r="AM60">
            <v>5.2624193932601964</v>
          </cell>
          <cell r="AN60">
            <v>5.127624093305168</v>
          </cell>
          <cell r="AO60">
            <v>4.9995421465870118</v>
          </cell>
          <cell r="AP60">
            <v>4.8776874482202581</v>
          </cell>
          <cell r="AQ60">
            <v>4.7616191825426943</v>
          </cell>
          <cell r="AR60">
            <v>4.6509367579494549</v>
          </cell>
          <cell r="AS60">
            <v>4.5452753916832478</v>
          </cell>
          <cell r="AT60">
            <v>4.4443022518566337</v>
          </cell>
          <cell r="AU60">
            <v>4.3477130783602043</v>
          </cell>
          <cell r="AV60">
            <v>4.2552292163048877</v>
          </cell>
          <cell r="AW60">
            <v>4.1665950056747949</v>
          </cell>
          <cell r="AX60">
            <v>4.0815754792698495</v>
          </cell>
          <cell r="AY60">
            <v>3.9999543280738332</v>
          </cell>
          <cell r="AZ60">
            <v>3.9215320991222185</v>
          </cell>
          <cell r="BA60">
            <v>3.846124595953099</v>
          </cell>
          <cell r="BB60">
            <v>3.7735614559585442</v>
          </cell>
          <cell r="BC60">
            <v>3.7036848825402187</v>
          </cell>
          <cell r="BD60">
            <v>3.6363485130178237</v>
          </cell>
          <cell r="BE60">
            <v>3.5714164058290283</v>
          </cell>
          <cell r="BF60">
            <v>3.5087621327676937</v>
          </cell>
          <cell r="BG60">
            <v>3.4482679638935174</v>
          </cell>
          <cell r="BH60">
            <v>3.3898241343610422</v>
          </cell>
          <cell r="BI60">
            <v>3.333328183801139</v>
          </cell>
          <cell r="BJ60">
            <v>3.2786843600786679</v>
          </cell>
          <cell r="BK60">
            <v>3.2258030802754312</v>
          </cell>
          <cell r="BL60">
            <v>3.1746004426323813</v>
          </cell>
          <cell r="BM60">
            <v>3.1249977839501266</v>
          </cell>
          <cell r="BN60">
            <v>3.0769212776095411</v>
          </cell>
          <cell r="BO60">
            <v>3.0303015679495235</v>
          </cell>
          <cell r="BP60">
            <v>2.9850734372391377</v>
          </cell>
          <cell r="BQ60">
            <v>2.9411755019170829</v>
          </cell>
          <cell r="BR60">
            <v>2.8985499351517348</v>
          </cell>
          <cell r="BS60">
            <v>2.8571422131074233</v>
          </cell>
          <cell r="BT60">
            <v>2.8169008825937869</v>
          </cell>
          <cell r="BU60">
            <v>2.7777773480304622</v>
          </cell>
          <cell r="BV60">
            <v>2.739725675883836</v>
          </cell>
          <cell r="BW60">
            <v>2.7027024149301622</v>
          </cell>
          <cell r="BX60">
            <v>2.6666664308735486</v>
          </cell>
          <cell r="BY60">
            <v>2.6315787540011368</v>
          </cell>
          <cell r="BZ60">
            <v>2.5974024386938632</v>
          </cell>
          <cell r="CA60">
            <v>2.5641024337316893</v>
          </cell>
          <cell r="CB60">
            <v>2.5316454624391271</v>
          </cell>
          <cell r="CC60">
            <v>2.4999999118118583</v>
          </cell>
          <cell r="CD60">
            <v>2.4691357298497718</v>
          </cell>
          <cell r="CE60">
            <v>2.4390243303970385</v>
          </cell>
          <cell r="CF60">
            <v>2.4096385048570585</v>
          </cell>
          <cell r="CG60">
            <v>2.380952340210118</v>
          </cell>
          <cell r="CH60">
            <v>2.3529411428153253</v>
          </cell>
          <cell r="CI60">
            <v>2.3255813675264987</v>
          </cell>
          <cell r="CJ60">
            <v>2.2988505516948452</v>
          </cell>
          <cell r="CK60">
            <v>2.2727272536700229</v>
          </cell>
          <cell r="CL60">
            <v>2.2471909954460405</v>
          </cell>
          <cell r="CM60">
            <v>2.2222222091298187</v>
          </cell>
          <cell r="CN60">
            <v>2.1978021869385431</v>
          </cell>
          <cell r="CO60">
            <v>2.17391303445743</v>
          </cell>
          <cell r="CP60">
            <v>2.1505376269126262</v>
          </cell>
          <cell r="CQ60">
            <v>2.127659568234785</v>
          </cell>
          <cell r="CR60">
            <v>2.1052631527077712</v>
          </cell>
          <cell r="CS60">
            <v>2.0833333290140543</v>
          </cell>
          <cell r="CT60">
            <v>2.0618556665038668</v>
          </cell>
          <cell r="CU60">
            <v>2.0408163235293482</v>
          </cell>
          <cell r="CV60">
            <v>2.020202017697676</v>
          </cell>
          <cell r="CW60">
            <v>1.9999999979088954</v>
          </cell>
          <cell r="CX60">
            <v>1.980198018054762</v>
          </cell>
          <cell r="CY60">
            <v>1.9607843122646407</v>
          </cell>
          <cell r="CZ60">
            <v>1.9417475715933163</v>
          </cell>
          <cell r="DA60">
            <v>1.9230769220536921</v>
          </cell>
          <cell r="DB60">
            <v>1.9047619039047115</v>
          </cell>
          <cell r="DC60">
            <v>1.8867924521116317</v>
          </cell>
          <cell r="DD60">
            <v>1.8691588779019481</v>
          </cell>
          <cell r="DE60">
            <v>1.8518518513459694</v>
          </cell>
          <cell r="DF60">
            <v>1.834862384896236</v>
          </cell>
          <cell r="DG60">
            <v>1.8181818178247748</v>
          </cell>
          <cell r="DH60">
            <v>1.8018018015015695</v>
          </cell>
          <cell r="DI60">
            <v>1.7857142854616714</v>
          </cell>
          <cell r="DJ60">
            <v>1.7699115042121021</v>
          </cell>
          <cell r="DK60">
            <v>1.7543859647331201</v>
          </cell>
          <cell r="DL60">
            <v>1.7391304346315926</v>
          </cell>
          <cell r="DM60">
            <v>1.7241379309071148</v>
          </cell>
          <cell r="DN60">
            <v>1.7094017092942235</v>
          </cell>
          <cell r="DO60">
            <v>1.6949152541465282</v>
          </cell>
          <cell r="DP60">
            <v>1.6806722688308822</v>
          </cell>
          <cell r="DQ60">
            <v>1.6666666666018437</v>
          </cell>
          <cell r="DR60">
            <v>1.652892561928641</v>
          </cell>
          <cell r="DS60">
            <v>1.6393442622486785</v>
          </cell>
          <cell r="DT60">
            <v>1.6260162601233077</v>
          </cell>
          <cell r="DU60">
            <v>1.6129032257731593</v>
          </cell>
          <cell r="DV60">
            <v>1.5999999999717773</v>
          </cell>
          <cell r="DW60">
            <v>1.587301587277649</v>
          </cell>
          <cell r="DX60">
            <v>1.574803149585984</v>
          </cell>
          <cell r="DY60">
            <v>1.5624999999827502</v>
          </cell>
          <cell r="DZ60">
            <v>1.55038759688457</v>
          </cell>
          <cell r="EA60">
            <v>1.5384615384490816</v>
          </cell>
          <cell r="EB60">
            <v>1.5267175572413143</v>
          </cell>
          <cell r="EC60">
            <v>1.5151515151425006</v>
          </cell>
          <cell r="ED60">
            <v>1.503759398488566</v>
          </cell>
          <cell r="EE60">
            <v>1.4925373134262985</v>
          </cell>
          <cell r="EF60">
            <v>1.4814814814759103</v>
          </cell>
          <cell r="EG60">
            <v>1.4705882352893673</v>
          </cell>
          <cell r="EH60">
            <v>1.4598540145944876</v>
          </cell>
          <cell r="EI60">
            <v>1.449275362315382</v>
          </cell>
          <cell r="EJ60">
            <v>1.4388489208603559</v>
          </cell>
          <cell r="EK60">
            <v>1.4285714285689051</v>
          </cell>
          <cell r="EL60">
            <v>1.4184397163098996</v>
          </cell>
          <cell r="EM60">
            <v>1.4084507042235075</v>
          </cell>
          <cell r="EN60">
            <v>1.3986013985998205</v>
          </cell>
          <cell r="EO60">
            <v>1.3888888888875379</v>
          </cell>
          <cell r="EP60">
            <v>1.379310344826429</v>
          </cell>
          <cell r="EQ60">
            <v>1.3698630136976386</v>
          </cell>
          <cell r="ER60">
            <v>1.3605442176862248</v>
          </cell>
          <cell r="ES60">
            <v>1.3513513513506223</v>
          </cell>
          <cell r="ET60">
            <v>1.3422818791940052</v>
          </cell>
          <cell r="EU60">
            <v>1.3333333333327961</v>
          </cell>
          <cell r="EV60">
            <v>1.3245033112578168</v>
          </cell>
          <cell r="EW60">
            <v>1.315789473683814</v>
          </cell>
          <cell r="EX60">
            <v>1.3071895424833195</v>
          </cell>
          <cell r="EY60">
            <v>1.2987012987010056</v>
          </cell>
          <cell r="EZ60">
            <v>1.2903225806449092</v>
          </cell>
          <cell r="FA60">
            <v>1.282051282051065</v>
          </cell>
          <cell r="FB60">
            <v>1.2738853503182843</v>
          </cell>
          <cell r="FC60">
            <v>1.2658227848099655</v>
          </cell>
          <cell r="FD60">
            <v>1.257861635219987</v>
          </cell>
          <cell r="FE60">
            <v>1.2499999999998803</v>
          </cell>
          <cell r="FF60">
            <v>1.2422360248446171</v>
          </cell>
          <cell r="FG60">
            <v>1.2345679012344788</v>
          </cell>
          <cell r="FH60">
            <v>1.226993865030598</v>
          </cell>
          <cell r="FI60">
            <v>1.2195121951218848</v>
          </cell>
          <cell r="FJ60">
            <v>1.2121212121211546</v>
          </cell>
          <cell r="FK60">
            <v>1.2048192771083841</v>
          </cell>
          <cell r="FL60">
            <v>1.1976047904191189</v>
          </cell>
          <cell r="FM60">
            <v>1.1904761904761534</v>
          </cell>
          <cell r="FN60">
            <v>1.1834319526626897</v>
          </cell>
          <cell r="FO60">
            <v>1.1764705882352662</v>
          </cell>
          <cell r="FP60">
            <v>1.1695906432748298</v>
          </cell>
          <cell r="FQ60">
            <v>1.1627906976743978</v>
          </cell>
          <cell r="FR60">
            <v>1.1560693641618316</v>
          </cell>
          <cell r="FS60">
            <v>1.1494252873563062</v>
          </cell>
          <cell r="FT60">
            <v>1.142857142857129</v>
          </cell>
          <cell r="FU60">
            <v>1.1363636363636245</v>
          </cell>
          <cell r="FV60">
            <v>1.1299435028248483</v>
          </cell>
          <cell r="FW60">
            <v>1.1235955056179685</v>
          </cell>
          <cell r="FX60">
            <v>1.1173184357541821</v>
          </cell>
          <cell r="FY60">
            <v>1.1111111111111045</v>
          </cell>
          <cell r="FZ60">
            <v>1.104972375690602</v>
          </cell>
          <cell r="GA60">
            <v>1.0989010989010937</v>
          </cell>
          <cell r="GB60">
            <v>1.0928961748633836</v>
          </cell>
          <cell r="GC60">
            <v>1.0869565217391266</v>
          </cell>
          <cell r="GD60">
            <v>1.0810810810810778</v>
          </cell>
          <cell r="GE60">
            <v>1.0752688172042981</v>
          </cell>
          <cell r="GF60">
            <v>1.0695187165775375</v>
          </cell>
          <cell r="GG60">
            <v>1.0638297872340403</v>
          </cell>
          <cell r="GH60">
            <v>1.0582010582010564</v>
          </cell>
          <cell r="GI60">
            <v>1.0526315789473668</v>
          </cell>
          <cell r="GJ60">
            <v>1.0471204188481662</v>
          </cell>
          <cell r="GK60">
            <v>1.0416666666666654</v>
          </cell>
          <cell r="GL60">
            <v>1.0362694300518123</v>
          </cell>
          <cell r="GM60">
            <v>1.0309278350515454</v>
          </cell>
          <cell r="GN60">
            <v>1.0256410256410247</v>
          </cell>
          <cell r="GO60">
            <v>1.0204081632653055</v>
          </cell>
          <cell r="GP60">
            <v>1.0152284263959384</v>
          </cell>
          <cell r="GQ60">
            <v>1.0101010101010095</v>
          </cell>
          <cell r="GR60">
            <v>1.0050251256281402</v>
          </cell>
        </row>
        <row r="61">
          <cell r="B61">
            <v>52</v>
          </cell>
          <cell r="C61">
            <v>40.394194227139565</v>
          </cell>
          <cell r="D61">
            <v>35.928741851114722</v>
          </cell>
          <cell r="E61">
            <v>32.144949917004908</v>
          </cell>
          <cell r="F61">
            <v>28.923080719136074</v>
          </cell>
          <cell r="G61">
            <v>26.166239991524371</v>
          </cell>
          <cell r="H61">
            <v>23.795764541175991</v>
          </cell>
          <cell r="I61">
            <v>21.747581931091915</v>
          </cell>
          <cell r="J61">
            <v>19.969330169676578</v>
          </cell>
          <cell r="K61">
            <v>18.418072980092866</v>
          </cell>
          <cell r="L61">
            <v>17.05848287389232</v>
          </cell>
          <cell r="M61">
            <v>15.861392520815672</v>
          </cell>
          <cell r="N61">
            <v>14.802636752967107</v>
          </cell>
          <cell r="O61">
            <v>13.86212445980782</v>
          </cell>
          <cell r="P61">
            <v>13.023092759142761</v>
          </cell>
          <cell r="Q61">
            <v>12.271506038289216</v>
          </cell>
          <cell r="R61">
            <v>11.595570414649876</v>
          </cell>
          <cell r="S61">
            <v>10.985340376481338</v>
          </cell>
          <cell r="T61">
            <v>10.432399224974036</v>
          </cell>
          <cell r="U61">
            <v>9.9295987497561935</v>
          </cell>
          <cell r="V61">
            <v>9.4708465644410573</v>
          </cell>
          <cell r="W61">
            <v>9.0509318867630935</v>
          </cell>
          <cell r="X61">
            <v>8.665382408470153</v>
          </cell>
          <cell r="Y61">
            <v>8.3103463714807848</v>
          </cell>
          <cell r="Z61">
            <v>7.9824951328252762</v>
          </cell>
          <cell r="AA61">
            <v>7.6789424269261852</v>
          </cell>
          <cell r="AB61">
            <v>7.3971772708254857</v>
          </cell>
          <cell r="AC61">
            <v>7.1350080458815412</v>
          </cell>
          <cell r="AD61">
            <v>6.8905157594465241</v>
          </cell>
          <cell r="AE61">
            <v>6.662014866578799</v>
          </cell>
          <cell r="AF61">
            <v>6.4480203341936795</v>
          </cell>
          <cell r="AG61">
            <v>6.2472198733712361</v>
          </cell>
          <cell r="AH61">
            <v>6.0584504617871824</v>
          </cell>
          <cell r="AI61">
            <v>5.8806784368737377</v>
          </cell>
          <cell r="AJ61">
            <v>5.712982568848596</v>
          </cell>
          <cell r="AK61">
            <v>5.5545396271230372</v>
          </cell>
          <cell r="AL61">
            <v>5.4046120385487928</v>
          </cell>
          <cell r="AM61">
            <v>5.2625373052606683</v>
          </cell>
          <cell r="AN61">
            <v>5.1277189065315216</v>
          </cell>
          <cell r="AO61">
            <v>4.999618455489176</v>
          </cell>
          <cell r="AP61">
            <v>4.8777489196848611</v>
          </cell>
          <cell r="AQ61">
            <v>4.7616687459030524</v>
          </cell>
          <cell r="AR61">
            <v>4.6509767555139545</v>
          </cell>
          <cell r="AS61">
            <v>4.5453076981010225</v>
          </cell>
          <cell r="AT61">
            <v>4.4443283688625579</v>
          </cell>
          <cell r="AU61">
            <v>4.3477342100489462</v>
          </cell>
          <cell r="AV61">
            <v>4.2552463289918121</v>
          </cell>
          <cell r="AW61">
            <v>4.1666088755441892</v>
          </cell>
          <cell r="AX61">
            <v>4.0815867303372277</v>
          </cell>
          <cell r="AY61">
            <v>3.9999634624590668</v>
          </cell>
          <cell r="AZ61">
            <v>3.9215395212129227</v>
          </cell>
          <cell r="BA61">
            <v>3.8461306317088084</v>
          </cell>
          <cell r="BB61">
            <v>3.7735663683466747</v>
          </cell>
          <cell r="BC61">
            <v>3.703688883889936</v>
          </cell>
          <cell r="BD61">
            <v>3.6363517749159402</v>
          </cell>
          <cell r="BE61">
            <v>3.5714190670539279</v>
          </cell>
          <cell r="BF61">
            <v>3.5087643056557929</v>
          </cell>
          <cell r="BG61">
            <v>3.4482697394523392</v>
          </cell>
          <cell r="BH61">
            <v>3.3898255863791835</v>
          </cell>
          <cell r="BI61">
            <v>3.3333293721547226</v>
          </cell>
          <cell r="BJ61">
            <v>3.2786853333936152</v>
          </cell>
          <cell r="BK61">
            <v>3.2258038780728482</v>
          </cell>
          <cell r="BL61">
            <v>3.174601097058845</v>
          </cell>
          <cell r="BM61">
            <v>3.124998321174338</v>
          </cell>
          <cell r="BN61">
            <v>3.0769217189505969</v>
          </cell>
          <cell r="BO61">
            <v>3.0303019307891157</v>
          </cell>
          <cell r="BP61">
            <v>2.9850737357596535</v>
          </cell>
          <cell r="BQ61">
            <v>2.9411757476993152</v>
          </cell>
          <cell r="BR61">
            <v>2.8985501376592824</v>
          </cell>
          <cell r="BS61">
            <v>2.8571423800795728</v>
          </cell>
          <cell r="BT61">
            <v>2.8169010203644187</v>
          </cell>
          <cell r="BU61">
            <v>2.7777774617871049</v>
          </cell>
          <cell r="BV61">
            <v>2.7397257698782682</v>
          </cell>
          <cell r="BW61">
            <v>2.7027024926497534</v>
          </cell>
          <cell r="BX61">
            <v>2.6666664951807628</v>
          </cell>
          <cell r="BY61">
            <v>2.6315788072472008</v>
          </cell>
          <cell r="BZ61">
            <v>2.5974024828114533</v>
          </cell>
          <cell r="CA61">
            <v>2.5641024703105679</v>
          </cell>
          <cell r="CB61">
            <v>2.5316454927879044</v>
          </cell>
          <cell r="CC61">
            <v>2.4999999370084707</v>
          </cell>
          <cell r="CD61">
            <v>2.4691357507827556</v>
          </cell>
          <cell r="CE61">
            <v>2.4390243477993181</v>
          </cell>
          <cell r="CF61">
            <v>2.4096385193336105</v>
          </cell>
          <cell r="CG61">
            <v>2.3809523522606466</v>
          </cell>
          <cell r="CH61">
            <v>2.3529411528528601</v>
          </cell>
          <cell r="CI61">
            <v>2.3255813758926562</v>
          </cell>
          <cell r="CJ61">
            <v>2.298850558672366</v>
          </cell>
          <cell r="CK61">
            <v>2.2727272594930716</v>
          </cell>
          <cell r="CL61">
            <v>2.2471910003086784</v>
          </cell>
          <cell r="CM61">
            <v>2.2222222131929787</v>
          </cell>
          <cell r="CN61">
            <v>2.1978021903357687</v>
          </cell>
          <cell r="CO61">
            <v>2.1739130372996094</v>
          </cell>
          <cell r="CP61">
            <v>2.150537629291895</v>
          </cell>
          <cell r="CQ61">
            <v>2.127659570227745</v>
          </cell>
          <cell r="CR61">
            <v>2.1052631543781501</v>
          </cell>
          <cell r="CS61">
            <v>2.0833333304149013</v>
          </cell>
          <cell r="CT61">
            <v>2.0618556676793713</v>
          </cell>
          <cell r="CU61">
            <v>2.0408163245163409</v>
          </cell>
          <cell r="CV61">
            <v>2.0202020185268736</v>
          </cell>
          <cell r="CW61">
            <v>1.9999999986059303</v>
          </cell>
          <cell r="CX61">
            <v>1.9801980186410379</v>
          </cell>
          <cell r="CY61">
            <v>1.9607843127580402</v>
          </cell>
          <cell r="CZ61">
            <v>1.9417475720087896</v>
          </cell>
          <cell r="DA61">
            <v>1.9230769224037447</v>
          </cell>
          <cell r="DB61">
            <v>1.904761904199811</v>
          </cell>
          <cell r="DC61">
            <v>1.8867924523605437</v>
          </cell>
          <cell r="DD61">
            <v>1.8691588781120185</v>
          </cell>
          <cell r="DE61">
            <v>1.8518518515233569</v>
          </cell>
          <cell r="DF61">
            <v>1.8348623850461072</v>
          </cell>
          <cell r="DG61">
            <v>1.8181818179514675</v>
          </cell>
          <cell r="DH61">
            <v>1.8018018016087263</v>
          </cell>
          <cell r="DI61">
            <v>1.7857142855523533</v>
          </cell>
          <cell r="DJ61">
            <v>1.7699115042888831</v>
          </cell>
          <cell r="DK61">
            <v>1.7543859647981659</v>
          </cell>
          <cell r="DL61">
            <v>1.7391304346867256</v>
          </cell>
          <cell r="DM61">
            <v>1.7241379309538702</v>
          </cell>
          <cell r="DN61">
            <v>1.7094017093338951</v>
          </cell>
          <cell r="DO61">
            <v>1.6949152541802064</v>
          </cell>
          <cell r="DP61">
            <v>1.6806722688594873</v>
          </cell>
          <cell r="DQ61">
            <v>1.6666666666261523</v>
          </cell>
          <cell r="DR61">
            <v>1.6528925619493093</v>
          </cell>
          <cell r="DS61">
            <v>1.63934426226626</v>
          </cell>
          <cell r="DT61">
            <v>1.6260162601382711</v>
          </cell>
          <cell r="DU61">
            <v>1.6129032257859008</v>
          </cell>
          <cell r="DV61">
            <v>1.5999999999826322</v>
          </cell>
          <cell r="DW61">
            <v>1.5873015872869012</v>
          </cell>
          <cell r="DX61">
            <v>1.5748031495938739</v>
          </cell>
          <cell r="DY61">
            <v>1.5624999999894817</v>
          </cell>
          <cell r="DZ61">
            <v>1.550387596890316</v>
          </cell>
          <cell r="EA61">
            <v>1.5384615384539888</v>
          </cell>
          <cell r="EB61">
            <v>1.526717557245507</v>
          </cell>
          <cell r="EC61">
            <v>1.5151515151460848</v>
          </cell>
          <cell r="ED61">
            <v>1.5037593984916311</v>
          </cell>
          <cell r="EE61">
            <v>1.4925373134289213</v>
          </cell>
          <cell r="EF61">
            <v>1.4814814814781554</v>
          </cell>
          <cell r="EG61">
            <v>1.47058823529129</v>
          </cell>
          <cell r="EH61">
            <v>1.4598540145961352</v>
          </cell>
          <cell r="EI61">
            <v>1.449275362316794</v>
          </cell>
          <cell r="EJ61">
            <v>1.4388489208615669</v>
          </cell>
          <cell r="EK61">
            <v>1.4285714285699445</v>
          </cell>
          <cell r="EL61">
            <v>1.4184397163107918</v>
          </cell>
          <cell r="EM61">
            <v>1.4084507042242733</v>
          </cell>
          <cell r="EN61">
            <v>1.3986013986004784</v>
          </cell>
          <cell r="EO61">
            <v>1.3888888888881035</v>
          </cell>
          <cell r="EP61">
            <v>1.3793103448269155</v>
          </cell>
          <cell r="EQ61">
            <v>1.369863013698057</v>
          </cell>
          <cell r="ER61">
            <v>1.360544217686585</v>
          </cell>
          <cell r="ES61">
            <v>1.3513513513509323</v>
          </cell>
          <cell r="ET61">
            <v>1.3422818791942723</v>
          </cell>
          <cell r="EU61">
            <v>1.3333333333330264</v>
          </cell>
          <cell r="EV61">
            <v>1.3245033112580153</v>
          </cell>
          <cell r="EW61">
            <v>1.3157894736839855</v>
          </cell>
          <cell r="EX61">
            <v>1.3071895424834672</v>
          </cell>
          <cell r="EY61">
            <v>1.298701298701133</v>
          </cell>
          <cell r="EZ61">
            <v>1.2903225806450194</v>
          </cell>
          <cell r="FA61">
            <v>1.28205128205116</v>
          </cell>
          <cell r="FB61">
            <v>1.2738853503183665</v>
          </cell>
          <cell r="FC61">
            <v>1.2658227848100365</v>
          </cell>
          <cell r="FD61">
            <v>1.2578616352200485</v>
          </cell>
          <cell r="FE61">
            <v>1.2499999999999334</v>
          </cell>
          <cell r="FF61">
            <v>1.2422360248446631</v>
          </cell>
          <cell r="FG61">
            <v>1.2345679012345185</v>
          </cell>
          <cell r="FH61">
            <v>1.2269938650306327</v>
          </cell>
          <cell r="FI61">
            <v>1.2195121951219148</v>
          </cell>
          <cell r="FJ61">
            <v>1.2121212121211806</v>
          </cell>
          <cell r="FK61">
            <v>1.2048192771084065</v>
          </cell>
          <cell r="FL61">
            <v>1.1976047904191383</v>
          </cell>
          <cell r="FM61">
            <v>1.1904761904761703</v>
          </cell>
          <cell r="FN61">
            <v>1.1834319526627044</v>
          </cell>
          <cell r="FO61">
            <v>1.1764705882352791</v>
          </cell>
          <cell r="FP61">
            <v>1.1695906432748409</v>
          </cell>
          <cell r="FQ61">
            <v>1.1627906976744076</v>
          </cell>
          <cell r="FR61">
            <v>1.15606936416184</v>
          </cell>
          <cell r="FS61">
            <v>1.1494252873563136</v>
          </cell>
          <cell r="FT61">
            <v>1.1428571428571357</v>
          </cell>
          <cell r="FU61">
            <v>1.13636363636363</v>
          </cell>
          <cell r="FV61">
            <v>1.1299435028248532</v>
          </cell>
          <cell r="FW61">
            <v>1.1235955056179727</v>
          </cell>
          <cell r="FX61">
            <v>1.1173184357541859</v>
          </cell>
          <cell r="FY61">
            <v>1.1111111111111076</v>
          </cell>
          <cell r="FZ61">
            <v>1.1049723756906047</v>
          </cell>
          <cell r="GA61">
            <v>1.0989010989010961</v>
          </cell>
          <cell r="GB61">
            <v>1.0928961748633856</v>
          </cell>
          <cell r="GC61">
            <v>1.0869565217391284</v>
          </cell>
          <cell r="GD61">
            <v>1.0810810810810794</v>
          </cell>
          <cell r="GE61">
            <v>1.0752688172042995</v>
          </cell>
          <cell r="GF61">
            <v>1.0695187165775388</v>
          </cell>
          <cell r="GG61">
            <v>1.0638297872340414</v>
          </cell>
          <cell r="GH61">
            <v>1.0582010582010573</v>
          </cell>
          <cell r="GI61">
            <v>1.0526315789473677</v>
          </cell>
          <cell r="GJ61">
            <v>1.0471204188481666</v>
          </cell>
          <cell r="GK61">
            <v>1.0416666666666661</v>
          </cell>
          <cell r="GL61">
            <v>1.0362694300518129</v>
          </cell>
          <cell r="GM61">
            <v>1.0309278350515458</v>
          </cell>
          <cell r="GN61">
            <v>1.0256410256410251</v>
          </cell>
          <cell r="GO61">
            <v>1.0204081632653057</v>
          </cell>
          <cell r="GP61">
            <v>1.0152284263959386</v>
          </cell>
          <cell r="GQ61">
            <v>1.0101010101010097</v>
          </cell>
          <cell r="GR61">
            <v>1.0050251256281404</v>
          </cell>
        </row>
        <row r="62">
          <cell r="B62">
            <v>53</v>
          </cell>
          <cell r="C62">
            <v>40.984350719940146</v>
          </cell>
          <cell r="D62">
            <v>36.382996897649967</v>
          </cell>
          <cell r="E62">
            <v>32.495048938240103</v>
          </cell>
          <cell r="F62">
            <v>29.193249482083971</v>
          </cell>
          <cell r="G62">
            <v>26.374990283033366</v>
          </cell>
          <cell r="H62">
            <v>23.957260426256997</v>
          </cell>
          <cell r="I62">
            <v>21.872674933742225</v>
          </cell>
          <cell r="J62">
            <v>20.066344659977585</v>
          </cell>
          <cell r="K62">
            <v>18.493402838183684</v>
          </cell>
          <cell r="L62">
            <v>17.117045378096986</v>
          </cell>
          <cell r="M62">
            <v>15.9069740762412</v>
          </cell>
          <cell r="N62">
            <v>14.838156575555971</v>
          </cell>
          <cell r="O62">
            <v>13.889835943745627</v>
          </cell>
          <cell r="P62">
            <v>13.044737450365361</v>
          </cell>
          <cell r="Q62">
            <v>12.288431516934459</v>
          </cell>
          <cell r="R62">
            <v>11.608820658663479</v>
          </cell>
          <cell r="S62">
            <v>10.995725116037924</v>
          </cell>
          <cell r="T62">
            <v>10.440547237419212</v>
          </cell>
          <cell r="U62">
            <v>9.9359988634147207</v>
          </cell>
          <cell r="V62">
            <v>9.4758792438380599</v>
          </cell>
          <cell r="W62">
            <v>9.0548935916784625</v>
          </cell>
          <cell r="X62">
            <v>8.6685044022153832</v>
          </cell>
          <cell r="Y62">
            <v>8.3128092602507007</v>
          </cell>
          <cell r="Z62">
            <v>7.984440118066912</v>
          </cell>
          <cell r="AA62">
            <v>7.6804800238284816</v>
          </cell>
          <cell r="AB62">
            <v>7.3983940712118823</v>
          </cell>
          <cell r="AC62">
            <v>7.1359719700715276</v>
          </cell>
          <cell r="AD62">
            <v>6.8912801392546053</v>
          </cell>
          <cell r="AE62">
            <v>6.6626216231119999</v>
          </cell>
          <cell r="AF62">
            <v>6.4485024538473423</v>
          </cell>
          <cell r="AG62">
            <v>6.2476033391131338</v>
          </cell>
          <cell r="AH62">
            <v>6.0587557611907137</v>
          </cell>
          <cell r="AI62">
            <v>5.8809217409177243</v>
          </cell>
          <cell r="AJ62">
            <v>5.7131766543392315</v>
          </cell>
          <cell r="AK62">
            <v>5.5546945992568117</v>
          </cell>
          <cell r="AL62">
            <v>5.4047358975095303</v>
          </cell>
          <cell r="AM62">
            <v>5.2626363909753522</v>
          </cell>
          <cell r="AN62">
            <v>5.1277982481435327</v>
          </cell>
          <cell r="AO62">
            <v>4.9996820462409799</v>
          </cell>
          <cell r="AP62">
            <v>4.8777999333484328</v>
          </cell>
          <cell r="AQ62">
            <v>4.7617097073578956</v>
          </cell>
          <cell r="AR62">
            <v>4.6510096753201271</v>
          </cell>
          <cell r="AS62">
            <v>4.5453341787713297</v>
          </cell>
          <cell r="AT62">
            <v>4.4443496888673941</v>
          </cell>
          <cell r="AU62">
            <v>4.3477513902836966</v>
          </cell>
          <cell r="AV62">
            <v>4.2552601854184715</v>
          </cell>
          <cell r="AW62">
            <v>4.1666200609227335</v>
          </cell>
          <cell r="AX62">
            <v>4.081595767339139</v>
          </cell>
          <cell r="AY62">
            <v>3.9999707699672533</v>
          </cell>
          <cell r="AZ62">
            <v>3.9215454352294206</v>
          </cell>
          <cell r="BA62">
            <v>3.8461354219911179</v>
          </cell>
          <cell r="BB62">
            <v>3.7735702516574507</v>
          </cell>
          <cell r="BC62">
            <v>3.7036920345590043</v>
          </cell>
          <cell r="BD62">
            <v>3.6363543332674042</v>
          </cell>
          <cell r="BE62">
            <v>3.5714211461358816</v>
          </cell>
          <cell r="BF62">
            <v>3.5087659966192937</v>
          </cell>
          <cell r="BG62">
            <v>3.4482711158545265</v>
          </cell>
          <cell r="BH62">
            <v>3.3898267076287132</v>
          </cell>
          <cell r="BI62">
            <v>3.3333302862728633</v>
          </cell>
          <cell r="BJ62">
            <v>3.2786860792288239</v>
          </cell>
          <cell r="BK62">
            <v>3.2258044870785101</v>
          </cell>
          <cell r="BL62">
            <v>3.1746015947215556</v>
          </cell>
          <cell r="BM62">
            <v>3.1249987281623777</v>
          </cell>
          <cell r="BN62">
            <v>3.0769220520381864</v>
          </cell>
          <cell r="BO62">
            <v>3.0303022036008387</v>
          </cell>
          <cell r="BP62">
            <v>2.9850739593705273</v>
          </cell>
          <cell r="BQ62">
            <v>2.9411759311188921</v>
          </cell>
          <cell r="BR62">
            <v>2.8985502882225145</v>
          </cell>
          <cell r="BS62">
            <v>2.8571425037626463</v>
          </cell>
          <cell r="BT62">
            <v>2.8169011220401612</v>
          </cell>
          <cell r="BU62">
            <v>2.7777775454316944</v>
          </cell>
          <cell r="BV62">
            <v>2.739725838738658</v>
          </cell>
          <cell r="BW62">
            <v>2.7027025493793819</v>
          </cell>
          <cell r="BX62">
            <v>2.6666665419496454</v>
          </cell>
          <cell r="BY62">
            <v>2.6315788458313047</v>
          </cell>
          <cell r="BZ62">
            <v>2.5974025146653097</v>
          </cell>
          <cell r="CA62">
            <v>2.5641024966263077</v>
          </cell>
          <cell r="CB62">
            <v>2.5316455145433006</v>
          </cell>
          <cell r="CC62">
            <v>2.4999999550060501</v>
          </cell>
          <cell r="CD62">
            <v>2.4691357656816768</v>
          </cell>
          <cell r="CE62">
            <v>2.4390243601413606</v>
          </cell>
          <cell r="CF62">
            <v>2.409638529564389</v>
          </cell>
          <cell r="CG62">
            <v>2.3809523607469343</v>
          </cell>
          <cell r="CH62">
            <v>2.3529411598967438</v>
          </cell>
          <cell r="CI62">
            <v>2.3255813817431163</v>
          </cell>
          <cell r="CJ62">
            <v>2.2988505635347498</v>
          </cell>
          <cell r="CK62">
            <v>2.2727272635368552</v>
          </cell>
          <cell r="CL62">
            <v>2.2471910036738256</v>
          </cell>
          <cell r="CM62">
            <v>2.2222222159951577</v>
          </cell>
          <cell r="CN62">
            <v>2.1978021926706313</v>
          </cell>
          <cell r="CO62">
            <v>2.1739130392463082</v>
          </cell>
          <cell r="CP62">
            <v>2.1505376309159692</v>
          </cell>
          <cell r="CQ62">
            <v>2.1276595715835001</v>
          </cell>
          <cell r="CR62">
            <v>2.1052631555106105</v>
          </cell>
          <cell r="CS62">
            <v>2.0833333313614202</v>
          </cell>
          <cell r="CT62">
            <v>2.0618556684709572</v>
          </cell>
          <cell r="CU62">
            <v>2.0408163251787523</v>
          </cell>
          <cell r="CV62">
            <v>2.0202020190815206</v>
          </cell>
          <cell r="CW62">
            <v>1.9999999990706201</v>
          </cell>
          <cell r="CX62">
            <v>1.9801980190305899</v>
          </cell>
          <cell r="CY62">
            <v>1.9607843130847948</v>
          </cell>
          <cell r="CZ62">
            <v>1.9417475722830295</v>
          </cell>
          <cell r="DA62">
            <v>1.9230769226340425</v>
          </cell>
          <cell r="DB62">
            <v>1.9047619043933184</v>
          </cell>
          <cell r="DC62">
            <v>1.8867924525232309</v>
          </cell>
          <cell r="DD62">
            <v>1.8691588782488719</v>
          </cell>
          <cell r="DE62">
            <v>1.8518518516385434</v>
          </cell>
          <cell r="DF62">
            <v>1.8348623851431116</v>
          </cell>
          <cell r="DG62">
            <v>1.818181818033205</v>
          </cell>
          <cell r="DH62">
            <v>1.8018018016776376</v>
          </cell>
          <cell r="DI62">
            <v>1.7857142856104831</v>
          </cell>
          <cell r="DJ62">
            <v>1.7699115043379448</v>
          </cell>
          <cell r="DK62">
            <v>1.7543859648395961</v>
          </cell>
          <cell r="DL62">
            <v>1.7391304347217307</v>
          </cell>
          <cell r="DM62">
            <v>1.7241379309834621</v>
          </cell>
          <cell r="DN62">
            <v>1.7094017093589244</v>
          </cell>
          <cell r="DO62">
            <v>1.6949152542013877</v>
          </cell>
          <cell r="DP62">
            <v>1.6806722688774214</v>
          </cell>
          <cell r="DQ62">
            <v>1.6666666666413452</v>
          </cell>
          <cell r="DR62">
            <v>1.6528925619621866</v>
          </cell>
          <cell r="DS62">
            <v>1.6393442622771801</v>
          </cell>
          <cell r="DT62">
            <v>1.6260162601475363</v>
          </cell>
          <cell r="DU62">
            <v>1.6129032257937661</v>
          </cell>
          <cell r="DV62">
            <v>1.5999999999893122</v>
          </cell>
          <cell r="DW62">
            <v>1.5873015872925775</v>
          </cell>
          <cell r="DX62">
            <v>1.5748031495986998</v>
          </cell>
          <cell r="DY62">
            <v>1.5624999999935865</v>
          </cell>
          <cell r="DZ62">
            <v>1.5503875968938092</v>
          </cell>
          <cell r="EA62">
            <v>1.5384615384569631</v>
          </cell>
          <cell r="EB62">
            <v>1.5267175572480405</v>
          </cell>
          <cell r="EC62">
            <v>1.5151515151482438</v>
          </cell>
          <cell r="ED62">
            <v>1.5037593984934721</v>
          </cell>
          <cell r="EE62">
            <v>1.4925373134304918</v>
          </cell>
          <cell r="EF62">
            <v>1.4814814814794959</v>
          </cell>
          <cell r="EG62">
            <v>1.4705882352924347</v>
          </cell>
          <cell r="EH62">
            <v>1.4598540145971128</v>
          </cell>
          <cell r="EI62">
            <v>1.4492753623176295</v>
          </cell>
          <cell r="EJ62">
            <v>1.4388489208622814</v>
          </cell>
          <cell r="EK62">
            <v>1.4285714285705553</v>
          </cell>
          <cell r="EL62">
            <v>1.4184397163113149</v>
          </cell>
          <cell r="EM62">
            <v>1.4084507042247212</v>
          </cell>
          <cell r="EN62">
            <v>1.3986013986008619</v>
          </cell>
          <cell r="EO62">
            <v>1.3888888888884323</v>
          </cell>
          <cell r="EP62">
            <v>1.3793103448271973</v>
          </cell>
          <cell r="EQ62">
            <v>1.3698630136982988</v>
          </cell>
          <cell r="ER62">
            <v>1.3605442176867923</v>
          </cell>
          <cell r="ES62">
            <v>1.3513513513511106</v>
          </cell>
          <cell r="ET62">
            <v>1.3422818791944253</v>
          </cell>
          <cell r="EU62">
            <v>1.3333333333331581</v>
          </cell>
          <cell r="EV62">
            <v>1.3245033112581284</v>
          </cell>
          <cell r="EW62">
            <v>1.3157894736840827</v>
          </cell>
          <cell r="EX62">
            <v>1.3071895424835507</v>
          </cell>
          <cell r="EY62">
            <v>1.2987012987012052</v>
          </cell>
          <cell r="EZ62">
            <v>1.2903225806450811</v>
          </cell>
          <cell r="FA62">
            <v>1.2820512820512135</v>
          </cell>
          <cell r="FB62">
            <v>1.2738853503184127</v>
          </cell>
          <cell r="FC62">
            <v>1.2658227848100763</v>
          </cell>
          <cell r="FD62">
            <v>1.2578616352200827</v>
          </cell>
          <cell r="FE62">
            <v>1.2499999999999629</v>
          </cell>
          <cell r="FF62">
            <v>1.2422360248446889</v>
          </cell>
          <cell r="FG62">
            <v>1.2345679012345405</v>
          </cell>
          <cell r="FH62">
            <v>1.2269938650306516</v>
          </cell>
          <cell r="FI62">
            <v>1.2195121951219312</v>
          </cell>
          <cell r="FJ62">
            <v>1.2121212121211948</v>
          </cell>
          <cell r="FK62">
            <v>1.204819277108419</v>
          </cell>
          <cell r="FL62">
            <v>1.1976047904191489</v>
          </cell>
          <cell r="FM62">
            <v>1.1904761904761796</v>
          </cell>
          <cell r="FN62">
            <v>1.1834319526627124</v>
          </cell>
          <cell r="FO62">
            <v>1.1764705882352859</v>
          </cell>
          <cell r="FP62">
            <v>1.1695906432748466</v>
          </cell>
          <cell r="FQ62">
            <v>1.1627906976744127</v>
          </cell>
          <cell r="FR62">
            <v>1.1560693641618447</v>
          </cell>
          <cell r="FS62">
            <v>1.1494252873563173</v>
          </cell>
          <cell r="FT62">
            <v>1.142857142857139</v>
          </cell>
          <cell r="FU62">
            <v>1.1363636363636329</v>
          </cell>
          <cell r="FV62">
            <v>1.1299435028248559</v>
          </cell>
          <cell r="FW62">
            <v>1.1235955056179749</v>
          </cell>
          <cell r="FX62">
            <v>1.1173184357541879</v>
          </cell>
          <cell r="FY62">
            <v>1.1111111111111092</v>
          </cell>
          <cell r="FZ62">
            <v>1.1049723756906062</v>
          </cell>
          <cell r="GA62">
            <v>1.0989010989010974</v>
          </cell>
          <cell r="GB62">
            <v>1.0928961748633867</v>
          </cell>
          <cell r="GC62">
            <v>1.0869565217391293</v>
          </cell>
          <cell r="GD62">
            <v>1.08108108108108</v>
          </cell>
          <cell r="GE62">
            <v>1.0752688172043003</v>
          </cell>
          <cell r="GF62">
            <v>1.0695187165775393</v>
          </cell>
          <cell r="GG62">
            <v>1.0638297872340419</v>
          </cell>
          <cell r="GH62">
            <v>1.0582010582010577</v>
          </cell>
          <cell r="GI62">
            <v>1.0526315789473679</v>
          </cell>
          <cell r="GJ62">
            <v>1.0471204188481671</v>
          </cell>
          <cell r="GK62">
            <v>1.0416666666666663</v>
          </cell>
          <cell r="GL62">
            <v>1.0362694300518132</v>
          </cell>
          <cell r="GM62">
            <v>1.0309278350515463</v>
          </cell>
          <cell r="GN62">
            <v>1.0256410256410255</v>
          </cell>
          <cell r="GO62">
            <v>1.0204081632653059</v>
          </cell>
          <cell r="GP62">
            <v>1.0152284263959388</v>
          </cell>
          <cell r="GQ62">
            <v>1.0101010101010099</v>
          </cell>
          <cell r="GR62">
            <v>1.0050251256281406</v>
          </cell>
        </row>
        <row r="63">
          <cell r="B63">
            <v>54</v>
          </cell>
          <cell r="C63">
            <v>41.568664079148682</v>
          </cell>
          <cell r="D63">
            <v>36.830538815418677</v>
          </cell>
          <cell r="E63">
            <v>32.838283272784416</v>
          </cell>
          <cell r="F63">
            <v>29.456828763008751</v>
          </cell>
          <cell r="G63">
            <v>26.577660468964432</v>
          </cell>
          <cell r="H63">
            <v>24.113295097832847</v>
          </cell>
          <cell r="I63">
            <v>21.992956667059833</v>
          </cell>
          <cell r="J63">
            <v>20.159181492801515</v>
          </cell>
          <cell r="K63">
            <v>18.565145560174937</v>
          </cell>
          <cell r="L63">
            <v>17.17255486075544</v>
          </cell>
          <cell r="M63">
            <v>15.949975543623772</v>
          </cell>
          <cell r="N63">
            <v>14.871508521648797</v>
          </cell>
          <cell r="O63">
            <v>13.915734526865073</v>
          </cell>
          <cell r="P63">
            <v>13.064872046851498</v>
          </cell>
          <cell r="Q63">
            <v>12.304103256420795</v>
          </cell>
          <cell r="R63">
            <v>11.62103286512763</v>
          </cell>
          <cell r="S63">
            <v>11.005252400034793</v>
          </cell>
          <cell r="T63">
            <v>10.447988344675078</v>
          </cell>
          <cell r="U63">
            <v>9.9418171485588367</v>
          </cell>
          <cell r="V63">
            <v>9.4804337048308245</v>
          </cell>
          <cell r="W63">
            <v>9.0584626952058223</v>
          </cell>
          <cell r="X63">
            <v>8.6713043966057253</v>
          </cell>
          <cell r="Y63">
            <v>8.315008268080982</v>
          </cell>
          <cell r="Z63">
            <v>7.9861689938372553</v>
          </cell>
          <cell r="AA63">
            <v>7.6818407290517534</v>
          </cell>
          <cell r="AB63">
            <v>7.3994661420369008</v>
          </cell>
          <cell r="AC63">
            <v>7.1368175176066027</v>
          </cell>
          <cell r="AD63">
            <v>6.891947719873019</v>
          </cell>
          <cell r="AE63">
            <v>6.6631492374886951</v>
          </cell>
          <cell r="AF63">
            <v>6.4489198734609019</v>
          </cell>
          <cell r="AG63">
            <v>6.2479339130285645</v>
          </cell>
          <cell r="AH63">
            <v>6.0590178207645611</v>
          </cell>
          <cell r="AI63">
            <v>5.8811296930920722</v>
          </cell>
          <cell r="AJ63">
            <v>5.7133418334801958</v>
          </cell>
          <cell r="AK63">
            <v>5.5548259315735695</v>
          </cell>
          <cell r="AL63">
            <v>5.4048404198392657</v>
          </cell>
          <cell r="AM63">
            <v>5.2627196562818082</v>
          </cell>
          <cell r="AN63">
            <v>5.1278646427979355</v>
          </cell>
          <cell r="AO63">
            <v>4.9997350385341504</v>
          </cell>
          <cell r="AP63">
            <v>4.8778422683389486</v>
          </cell>
          <cell r="AQ63">
            <v>4.7617435597999132</v>
          </cell>
          <cell r="AR63">
            <v>4.6510367698108039</v>
          </cell>
          <cell r="AS63">
            <v>4.5453558842387949</v>
          </cell>
          <cell r="AT63">
            <v>4.4443670929529748</v>
          </cell>
          <cell r="AU63">
            <v>4.3477653579542253</v>
          </cell>
          <cell r="AV63">
            <v>4.255271405197143</v>
          </cell>
          <cell r="AW63">
            <v>4.166629081389301</v>
          </cell>
          <cell r="AX63">
            <v>4.0816030259752116</v>
          </cell>
          <cell r="AY63">
            <v>3.9999766159738028</v>
          </cell>
          <cell r="AZ63">
            <v>3.9215501475931638</v>
          </cell>
          <cell r="BA63">
            <v>3.8461392238024743</v>
          </cell>
          <cell r="BB63">
            <v>3.7735733214683402</v>
          </cell>
          <cell r="BC63">
            <v>3.7036945154007914</v>
          </cell>
          <cell r="BD63">
            <v>3.6363563398175716</v>
          </cell>
          <cell r="BE63">
            <v>3.5714227704186574</v>
          </cell>
          <cell r="BF63">
            <v>3.5087673125441978</v>
          </cell>
          <cell r="BG63">
            <v>3.4482721828329663</v>
          </cell>
          <cell r="BH63">
            <v>3.389827573458466</v>
          </cell>
          <cell r="BI63">
            <v>3.3333309894406642</v>
          </cell>
          <cell r="BJ63">
            <v>3.2786866507500565</v>
          </cell>
          <cell r="BK63">
            <v>3.2258049519683287</v>
          </cell>
          <cell r="BL63">
            <v>3.1746019731722854</v>
          </cell>
          <cell r="BM63">
            <v>3.1249990364866496</v>
          </cell>
          <cell r="BN63">
            <v>3.0769223034250461</v>
          </cell>
          <cell r="BO63">
            <v>3.0303024087224353</v>
          </cell>
          <cell r="BP63">
            <v>2.9850741268693088</v>
          </cell>
          <cell r="BQ63">
            <v>2.941176067999173</v>
          </cell>
          <cell r="BR63">
            <v>2.8985504001654387</v>
          </cell>
          <cell r="BS63">
            <v>2.8571425953797385</v>
          </cell>
          <cell r="BT63">
            <v>2.8169011970776099</v>
          </cell>
          <cell r="BU63">
            <v>2.7777776069350697</v>
          </cell>
          <cell r="BV63">
            <v>2.7397258891858298</v>
          </cell>
          <cell r="BW63">
            <v>2.7027025907878706</v>
          </cell>
          <cell r="BX63">
            <v>2.6666665759633785</v>
          </cell>
          <cell r="BY63">
            <v>2.6315788737908008</v>
          </cell>
          <cell r="BZ63">
            <v>2.5974025376644834</v>
          </cell>
          <cell r="CA63">
            <v>2.5641025155584947</v>
          </cell>
          <cell r="CB63">
            <v>2.5316455301385665</v>
          </cell>
          <cell r="CC63">
            <v>2.4999999678614646</v>
          </cell>
          <cell r="CD63">
            <v>2.4691357762858908</v>
          </cell>
          <cell r="CE63">
            <v>2.4390243688945819</v>
          </cell>
          <cell r="CF63">
            <v>2.4096385367946214</v>
          </cell>
          <cell r="CG63">
            <v>2.3809523667231933</v>
          </cell>
          <cell r="CH63">
            <v>2.3529411648398204</v>
          </cell>
          <cell r="CI63">
            <v>2.3255813858343468</v>
          </cell>
          <cell r="CJ63">
            <v>2.2988505669231705</v>
          </cell>
          <cell r="CK63">
            <v>2.2727272663450382</v>
          </cell>
          <cell r="CL63">
            <v>2.2471910060026477</v>
          </cell>
          <cell r="CM63">
            <v>2.2222222179276949</v>
          </cell>
          <cell r="CN63">
            <v>2.1978021942753481</v>
          </cell>
          <cell r="CO63">
            <v>2.1739130405796634</v>
          </cell>
          <cell r="CP63">
            <v>2.1505376320245526</v>
          </cell>
          <cell r="CQ63">
            <v>2.1276595725057823</v>
          </cell>
          <cell r="CR63">
            <v>2.1052631562783799</v>
          </cell>
          <cell r="CS63">
            <v>2.0833333320009597</v>
          </cell>
          <cell r="CT63">
            <v>2.0618556690040117</v>
          </cell>
          <cell r="CU63">
            <v>2.0408163256233238</v>
          </cell>
          <cell r="CV63">
            <v>2.0202020194525225</v>
          </cell>
          <cell r="CW63">
            <v>1.9999999993804134</v>
          </cell>
          <cell r="CX63">
            <v>1.9801980192894286</v>
          </cell>
          <cell r="CY63">
            <v>1.9607843133011886</v>
          </cell>
          <cell r="CZ63">
            <v>1.9417475724640458</v>
          </cell>
          <cell r="DA63">
            <v>1.9230769227855542</v>
          </cell>
          <cell r="DB63">
            <v>1.9047619045202089</v>
          </cell>
          <cell r="DC63">
            <v>1.8867924526295627</v>
          </cell>
          <cell r="DD63">
            <v>1.8691588783380273</v>
          </cell>
          <cell r="DE63">
            <v>1.8518518517133398</v>
          </cell>
          <cell r="DF63">
            <v>1.8348623852058974</v>
          </cell>
          <cell r="DG63">
            <v>1.8181818180859384</v>
          </cell>
          <cell r="DH63">
            <v>1.8018018017219533</v>
          </cell>
          <cell r="DI63">
            <v>1.7857142856477455</v>
          </cell>
          <cell r="DJ63">
            <v>1.7699115043692939</v>
          </cell>
          <cell r="DK63">
            <v>1.754385964865985</v>
          </cell>
          <cell r="DL63">
            <v>1.739130434743956</v>
          </cell>
          <cell r="DM63">
            <v>1.7241379310021914</v>
          </cell>
          <cell r="DN63">
            <v>1.7094017093747156</v>
          </cell>
          <cell r="DO63">
            <v>1.6949152542147092</v>
          </cell>
          <cell r="DP63">
            <v>1.6806722688886655</v>
          </cell>
          <cell r="DQ63">
            <v>1.666666666650841</v>
          </cell>
          <cell r="DR63">
            <v>1.6528925619702097</v>
          </cell>
          <cell r="DS63">
            <v>1.6393442622839627</v>
          </cell>
          <cell r="DT63">
            <v>1.6260162601532733</v>
          </cell>
          <cell r="DU63">
            <v>1.6129032257986209</v>
          </cell>
          <cell r="DV63">
            <v>1.5999999999934229</v>
          </cell>
          <cell r="DW63">
            <v>1.5873015872960599</v>
          </cell>
          <cell r="DX63">
            <v>1.5748031496016512</v>
          </cell>
          <cell r="DY63">
            <v>1.5624999999960894</v>
          </cell>
          <cell r="DZ63">
            <v>1.5503875968959326</v>
          </cell>
          <cell r="EA63">
            <v>1.5384615384587654</v>
          </cell>
          <cell r="EB63">
            <v>1.5267175572495713</v>
          </cell>
          <cell r="EC63">
            <v>1.5151515151495445</v>
          </cell>
          <cell r="ED63">
            <v>1.5037593984945781</v>
          </cell>
          <cell r="EE63">
            <v>1.4925373134314321</v>
          </cell>
          <cell r="EF63">
            <v>1.4814814814802957</v>
          </cell>
          <cell r="EG63">
            <v>1.4705882352931157</v>
          </cell>
          <cell r="EH63">
            <v>1.459854014597693</v>
          </cell>
          <cell r="EI63">
            <v>1.4492753623181243</v>
          </cell>
          <cell r="EJ63">
            <v>1.4388489208627029</v>
          </cell>
          <cell r="EK63">
            <v>1.428571428570915</v>
          </cell>
          <cell r="EL63">
            <v>1.4184397163116216</v>
          </cell>
          <cell r="EM63">
            <v>1.4084507042249832</v>
          </cell>
          <cell r="EN63">
            <v>1.3986013986010859</v>
          </cell>
          <cell r="EO63">
            <v>1.3888888888886235</v>
          </cell>
          <cell r="EP63">
            <v>1.3793103448273609</v>
          </cell>
          <cell r="EQ63">
            <v>1.3698630136984387</v>
          </cell>
          <cell r="ER63">
            <v>1.3605442176869122</v>
          </cell>
          <cell r="ES63">
            <v>1.351351351351213</v>
          </cell>
          <cell r="ET63">
            <v>1.3422818791945132</v>
          </cell>
          <cell r="EU63">
            <v>1.3333333333332333</v>
          </cell>
          <cell r="EV63">
            <v>1.324503311258193</v>
          </cell>
          <cell r="EW63">
            <v>1.3157894736841378</v>
          </cell>
          <cell r="EX63">
            <v>1.3071895424835982</v>
          </cell>
          <cell r="EY63">
            <v>1.2987012987012458</v>
          </cell>
          <cell r="EZ63">
            <v>1.2903225806451162</v>
          </cell>
          <cell r="FA63">
            <v>1.2820512820512435</v>
          </cell>
          <cell r="FB63">
            <v>1.2738853503184384</v>
          </cell>
          <cell r="FC63">
            <v>1.2658227848100982</v>
          </cell>
          <cell r="FD63">
            <v>1.2578616352201015</v>
          </cell>
          <cell r="FE63">
            <v>1.2499999999999796</v>
          </cell>
          <cell r="FF63">
            <v>1.2422360248447029</v>
          </cell>
          <cell r="FG63">
            <v>1.2345679012345527</v>
          </cell>
          <cell r="FH63">
            <v>1.226993865030662</v>
          </cell>
          <cell r="FI63">
            <v>1.2195121951219403</v>
          </cell>
          <cell r="FJ63">
            <v>1.2121212121212028</v>
          </cell>
          <cell r="FK63">
            <v>1.2048192771084256</v>
          </cell>
          <cell r="FL63">
            <v>1.1976047904191549</v>
          </cell>
          <cell r="FM63">
            <v>1.1904761904761847</v>
          </cell>
          <cell r="FN63">
            <v>1.1834319526627168</v>
          </cell>
          <cell r="FO63">
            <v>1.1764705882352897</v>
          </cell>
          <cell r="FP63">
            <v>1.16959064327485</v>
          </cell>
          <cell r="FQ63">
            <v>1.1627906976744153</v>
          </cell>
          <cell r="FR63">
            <v>1.1560693641618469</v>
          </cell>
          <cell r="FS63">
            <v>1.1494252873563193</v>
          </cell>
          <cell r="FT63">
            <v>1.1428571428571408</v>
          </cell>
          <cell r="FU63">
            <v>1.1363636363636345</v>
          </cell>
          <cell r="FV63">
            <v>1.1299435028248572</v>
          </cell>
          <cell r="FW63">
            <v>1.1235955056179761</v>
          </cell>
          <cell r="FX63">
            <v>1.1173184357541888</v>
          </cell>
          <cell r="FY63">
            <v>1.1111111111111101</v>
          </cell>
          <cell r="FZ63">
            <v>1.1049723756906069</v>
          </cell>
          <cell r="GA63">
            <v>1.0989010989010981</v>
          </cell>
          <cell r="GB63">
            <v>1.0928961748633872</v>
          </cell>
          <cell r="GC63">
            <v>1.0869565217391299</v>
          </cell>
          <cell r="GD63">
            <v>1.0810810810810805</v>
          </cell>
          <cell r="GE63">
            <v>1.0752688172043006</v>
          </cell>
          <cell r="GF63">
            <v>1.0695187165775397</v>
          </cell>
          <cell r="GG63">
            <v>1.0638297872340423</v>
          </cell>
          <cell r="GH63">
            <v>1.0582010582010579</v>
          </cell>
          <cell r="GI63">
            <v>1.0526315789473681</v>
          </cell>
          <cell r="GJ63">
            <v>1.0471204188481673</v>
          </cell>
          <cell r="GK63">
            <v>1.0416666666666665</v>
          </cell>
          <cell r="GL63">
            <v>1.0362694300518134</v>
          </cell>
          <cell r="GM63">
            <v>1.0309278350515463</v>
          </cell>
          <cell r="GN63">
            <v>1.0256410256410258</v>
          </cell>
          <cell r="GO63">
            <v>1.0204081632653059</v>
          </cell>
          <cell r="GP63">
            <v>1.015228426395939</v>
          </cell>
          <cell r="GQ63">
            <v>1.0101010101010099</v>
          </cell>
          <cell r="GR63">
            <v>1.0050251256281406</v>
          </cell>
        </row>
        <row r="64">
          <cell r="B64">
            <v>55</v>
          </cell>
          <cell r="C64">
            <v>42.147192157572945</v>
          </cell>
          <cell r="D64">
            <v>37.271466813220371</v>
          </cell>
          <cell r="E64">
            <v>33.174787522337652</v>
          </cell>
          <cell r="F64">
            <v>29.713979280984148</v>
          </cell>
          <cell r="G64">
            <v>26.774427639771293</v>
          </cell>
          <cell r="H64">
            <v>24.264053234621109</v>
          </cell>
          <cell r="I64">
            <v>22.108612179865226</v>
          </cell>
          <cell r="J64">
            <v>20.248020567274178</v>
          </cell>
          <cell r="K64">
            <v>18.633471962071368</v>
          </cell>
          <cell r="L64">
            <v>17.225170484128377</v>
          </cell>
          <cell r="M64">
            <v>15.990542965682804</v>
          </cell>
          <cell r="N64">
            <v>14.902824902956619</v>
          </cell>
          <cell r="O64">
            <v>13.939938810154272</v>
          </cell>
          <cell r="P64">
            <v>13.083601904047907</v>
          </cell>
          <cell r="Q64">
            <v>12.318614126315552</v>
          </cell>
          <cell r="R64">
            <v>11.632288354956343</v>
          </cell>
          <cell r="S64">
            <v>11.013993027554857</v>
          </cell>
          <cell r="T64">
            <v>10.454783876415597</v>
          </cell>
          <cell r="U64">
            <v>9.9471064986898519</v>
          </cell>
          <cell r="V64">
            <v>9.4845553889871717</v>
          </cell>
          <cell r="W64">
            <v>9.0616781037890295</v>
          </cell>
          <cell r="X64">
            <v>8.6738156023369726</v>
          </cell>
          <cell r="Y64">
            <v>8.3169716679294492</v>
          </cell>
          <cell r="Z64">
            <v>7.9877057722997824</v>
          </cell>
          <cell r="AA64">
            <v>7.6830448929661541</v>
          </cell>
          <cell r="AB64">
            <v>7.4004106978298676</v>
          </cell>
          <cell r="AC64">
            <v>7.1375592259707039</v>
          </cell>
          <cell r="AD64">
            <v>6.8925307597144263</v>
          </cell>
          <cell r="AE64">
            <v>6.6636080325988658</v>
          </cell>
          <cell r="AF64">
            <v>6.4492812757237248</v>
          </cell>
          <cell r="AG64">
            <v>6.2482188905418656</v>
          </cell>
          <cell r="AH64">
            <v>6.0592427646047744</v>
          </cell>
          <cell r="AI64">
            <v>5.8813074299932246</v>
          </cell>
          <cell r="AJ64">
            <v>5.7134824114725076</v>
          </cell>
          <cell r="AK64">
            <v>5.5549372301470923</v>
          </cell>
          <cell r="AL64">
            <v>5.4049286243369332</v>
          </cell>
          <cell r="AM64">
            <v>5.2627896271275691</v>
          </cell>
          <cell r="AN64">
            <v>5.1279202031781885</v>
          </cell>
          <cell r="AO64">
            <v>4.9997791987784588</v>
          </cell>
          <cell r="AP64">
            <v>4.877877401111161</v>
          </cell>
          <cell r="AQ64">
            <v>4.761771537024722</v>
          </cell>
          <cell r="AR64">
            <v>4.6510590698031313</v>
          </cell>
          <cell r="AS64">
            <v>4.5453736756055694</v>
          </cell>
          <cell r="AT64">
            <v>4.4443813003697752</v>
          </cell>
          <cell r="AU64">
            <v>4.3477767137839223</v>
          </cell>
          <cell r="AV64">
            <v>4.2552804900381727</v>
          </cell>
          <cell r="AW64">
            <v>4.1666363559591142</v>
          </cell>
          <cell r="AX64">
            <v>4.0816088562049897</v>
          </cell>
          <cell r="AY64">
            <v>3.9999812927790424</v>
          </cell>
          <cell r="AZ64">
            <v>3.9215539024646722</v>
          </cell>
          <cell r="BA64">
            <v>3.8461422411130752</v>
          </cell>
          <cell r="BB64">
            <v>3.7735757481963161</v>
          </cell>
          <cell r="BC64">
            <v>3.7036964688195204</v>
          </cell>
          <cell r="BD64">
            <v>3.6363579135824096</v>
          </cell>
          <cell r="BE64">
            <v>3.5714240393895755</v>
          </cell>
          <cell r="BF64">
            <v>3.5087683366102711</v>
          </cell>
          <cell r="BG64">
            <v>3.4482730099480357</v>
          </cell>
          <cell r="BH64">
            <v>3.3898282420528694</v>
          </cell>
          <cell r="BI64">
            <v>3.3333315303389721</v>
          </cell>
          <cell r="BJ64">
            <v>3.2786870886973616</v>
          </cell>
          <cell r="BK64">
            <v>3.2258053068460519</v>
          </cell>
          <cell r="BL64">
            <v>3.1746022609675175</v>
          </cell>
          <cell r="BM64">
            <v>3.1249992700656435</v>
          </cell>
          <cell r="BN64">
            <v>3.076922493150978</v>
          </cell>
          <cell r="BO64">
            <v>3.0303025629491991</v>
          </cell>
          <cell r="BP64">
            <v>2.9850742523365605</v>
          </cell>
          <cell r="BQ64">
            <v>2.9411761701486365</v>
          </cell>
          <cell r="BR64">
            <v>2.8985504833943785</v>
          </cell>
          <cell r="BS64">
            <v>2.8571426632442507</v>
          </cell>
          <cell r="BT64">
            <v>2.8169012524558004</v>
          </cell>
          <cell r="BU64">
            <v>2.7777776521581394</v>
          </cell>
          <cell r="BV64">
            <v>2.739725926143465</v>
          </cell>
          <cell r="BW64">
            <v>2.702702621013044</v>
          </cell>
          <cell r="BX64">
            <v>2.6666666007006388</v>
          </cell>
          <cell r="BY64">
            <v>2.6315788940513047</v>
          </cell>
          <cell r="BZ64">
            <v>2.5974025542703854</v>
          </cell>
          <cell r="CA64">
            <v>2.5641025291787729</v>
          </cell>
          <cell r="CB64">
            <v>2.5316455413179693</v>
          </cell>
          <cell r="CC64">
            <v>2.4999999770439034</v>
          </cell>
          <cell r="CD64">
            <v>2.4691357838333738</v>
          </cell>
          <cell r="CE64">
            <v>2.4390243751025404</v>
          </cell>
          <cell r="CF64">
            <v>2.409638541904326</v>
          </cell>
          <cell r="CG64">
            <v>2.3809523709318263</v>
          </cell>
          <cell r="CH64">
            <v>2.3529411683086461</v>
          </cell>
          <cell r="CI64">
            <v>2.3255813886953476</v>
          </cell>
          <cell r="CJ64">
            <v>2.2988505692844394</v>
          </cell>
          <cell r="CK64">
            <v>2.2727272682951654</v>
          </cell>
          <cell r="CL64">
            <v>2.2471910076142891</v>
          </cell>
          <cell r="CM64">
            <v>2.2222222192604795</v>
          </cell>
          <cell r="CN64">
            <v>2.1978021953782463</v>
          </cell>
          <cell r="CO64">
            <v>2.17391304149292</v>
          </cell>
          <cell r="CP64">
            <v>2.1505376327812642</v>
          </cell>
          <cell r="CQ64">
            <v>2.1276595731331849</v>
          </cell>
          <cell r="CR64">
            <v>2.1052631567989017</v>
          </cell>
          <cell r="CS64">
            <v>2.0833333324330807</v>
          </cell>
          <cell r="CT64">
            <v>2.0618556693629708</v>
          </cell>
          <cell r="CU64">
            <v>2.0408163259216936</v>
          </cell>
          <cell r="CV64">
            <v>2.020202019700684</v>
          </cell>
          <cell r="CW64">
            <v>1.9999999995869422</v>
          </cell>
          <cell r="CX64">
            <v>1.9801980194614144</v>
          </cell>
          <cell r="CY64">
            <v>1.9607843134444958</v>
          </cell>
          <cell r="CZ64">
            <v>1.9417475725835285</v>
          </cell>
          <cell r="DA64">
            <v>1.9230769228852331</v>
          </cell>
          <cell r="DB64">
            <v>1.9047619046034157</v>
          </cell>
          <cell r="DC64">
            <v>1.8867924526990607</v>
          </cell>
          <cell r="DD64">
            <v>1.8691588783961088</v>
          </cell>
          <cell r="DE64">
            <v>1.8518518517619089</v>
          </cell>
          <cell r="DF64">
            <v>1.8348623852465353</v>
          </cell>
          <cell r="DG64">
            <v>1.8181818181199603</v>
          </cell>
          <cell r="DH64">
            <v>1.8018018017504522</v>
          </cell>
          <cell r="DI64">
            <v>1.7857142856716315</v>
          </cell>
          <cell r="DJ64">
            <v>1.7699115043893252</v>
          </cell>
          <cell r="DK64">
            <v>1.7543859648827929</v>
          </cell>
          <cell r="DL64">
            <v>1.7391304347580674</v>
          </cell>
          <cell r="DM64">
            <v>1.7241379310140452</v>
          </cell>
          <cell r="DN64">
            <v>1.7094017093846787</v>
          </cell>
          <cell r="DO64">
            <v>1.6949152542230876</v>
          </cell>
          <cell r="DP64">
            <v>1.6806722688957152</v>
          </cell>
          <cell r="DQ64">
            <v>1.6666666666567753</v>
          </cell>
          <cell r="DR64">
            <v>1.6528925619752084</v>
          </cell>
          <cell r="DS64">
            <v>1.6393442622881755</v>
          </cell>
          <cell r="DT64">
            <v>1.6260162601568255</v>
          </cell>
          <cell r="DU64">
            <v>1.6129032258016178</v>
          </cell>
          <cell r="DV64">
            <v>1.5999999999959524</v>
          </cell>
          <cell r="DW64">
            <v>1.5873015872981961</v>
          </cell>
          <cell r="DX64">
            <v>1.5748031496034565</v>
          </cell>
          <cell r="DY64">
            <v>1.5624999999976152</v>
          </cell>
          <cell r="DZ64">
            <v>1.5503875968972234</v>
          </cell>
          <cell r="EA64">
            <v>1.5384615384598579</v>
          </cell>
          <cell r="EB64">
            <v>1.5267175572504963</v>
          </cell>
          <cell r="EC64">
            <v>1.5151515151503281</v>
          </cell>
          <cell r="ED64">
            <v>1.5037593984952418</v>
          </cell>
          <cell r="EE64">
            <v>1.4925373134319952</v>
          </cell>
          <cell r="EF64">
            <v>1.4814814814807737</v>
          </cell>
          <cell r="EG64">
            <v>1.4705882352935213</v>
          </cell>
          <cell r="EH64">
            <v>1.4598540145980372</v>
          </cell>
          <cell r="EI64">
            <v>1.4492753623184167</v>
          </cell>
          <cell r="EJ64">
            <v>1.4388489208629516</v>
          </cell>
          <cell r="EK64">
            <v>1.4285714285711266</v>
          </cell>
          <cell r="EL64">
            <v>1.4184397163118017</v>
          </cell>
          <cell r="EM64">
            <v>1.4084507042251364</v>
          </cell>
          <cell r="EN64">
            <v>1.3986013986012162</v>
          </cell>
          <cell r="EO64">
            <v>1.3888888888887345</v>
          </cell>
          <cell r="EP64">
            <v>1.3793103448274555</v>
          </cell>
          <cell r="EQ64">
            <v>1.3698630136985195</v>
          </cell>
          <cell r="ER64">
            <v>1.3605442176869811</v>
          </cell>
          <cell r="ES64">
            <v>1.3513513513512718</v>
          </cell>
          <cell r="ET64">
            <v>1.3422818791945634</v>
          </cell>
          <cell r="EU64">
            <v>1.333333333333276</v>
          </cell>
          <cell r="EV64">
            <v>1.3245033112582294</v>
          </cell>
          <cell r="EW64">
            <v>1.3157894736841693</v>
          </cell>
          <cell r="EX64">
            <v>1.3071895424836251</v>
          </cell>
          <cell r="EY64">
            <v>1.2987012987012687</v>
          </cell>
          <cell r="EZ64">
            <v>1.2903225806451357</v>
          </cell>
          <cell r="FA64">
            <v>1.2820512820512604</v>
          </cell>
          <cell r="FB64">
            <v>1.2738853503184528</v>
          </cell>
          <cell r="FC64">
            <v>1.2658227848101109</v>
          </cell>
          <cell r="FD64">
            <v>1.2578616352201124</v>
          </cell>
          <cell r="FE64">
            <v>1.2499999999999885</v>
          </cell>
          <cell r="FF64">
            <v>1.2422360248447106</v>
          </cell>
          <cell r="FG64">
            <v>1.2345679012345596</v>
          </cell>
          <cell r="FH64">
            <v>1.226993865030668</v>
          </cell>
          <cell r="FI64">
            <v>1.2195121951219452</v>
          </cell>
          <cell r="FJ64">
            <v>1.212121212121207</v>
          </cell>
          <cell r="FK64">
            <v>1.2048192771084294</v>
          </cell>
          <cell r="FL64">
            <v>1.1976047904191578</v>
          </cell>
          <cell r="FM64">
            <v>1.1904761904761871</v>
          </cell>
          <cell r="FN64">
            <v>1.1834319526627193</v>
          </cell>
          <cell r="FO64">
            <v>1.1764705882352919</v>
          </cell>
          <cell r="FP64">
            <v>1.1695906432748517</v>
          </cell>
          <cell r="FQ64">
            <v>1.1627906976744169</v>
          </cell>
          <cell r="FR64">
            <v>1.1560693641618482</v>
          </cell>
          <cell r="FS64">
            <v>1.1494252873563207</v>
          </cell>
          <cell r="FT64">
            <v>1.1428571428571417</v>
          </cell>
          <cell r="FU64">
            <v>1.1363636363636354</v>
          </cell>
          <cell r="FV64">
            <v>1.1299435028248581</v>
          </cell>
          <cell r="FW64">
            <v>1.1235955056179769</v>
          </cell>
          <cell r="FX64">
            <v>1.1173184357541894</v>
          </cell>
          <cell r="FY64">
            <v>1.1111111111111107</v>
          </cell>
          <cell r="FZ64">
            <v>1.1049723756906074</v>
          </cell>
          <cell r="GA64">
            <v>1.0989010989010985</v>
          </cell>
          <cell r="GB64">
            <v>1.0928961748633876</v>
          </cell>
          <cell r="GC64">
            <v>1.0869565217391302</v>
          </cell>
          <cell r="GD64">
            <v>1.0810810810810807</v>
          </cell>
          <cell r="GE64">
            <v>1.0752688172043008</v>
          </cell>
          <cell r="GF64">
            <v>1.0695187165775399</v>
          </cell>
          <cell r="GG64">
            <v>1.0638297872340425</v>
          </cell>
          <cell r="GH64">
            <v>1.0582010582010581</v>
          </cell>
          <cell r="GI64">
            <v>1.0526315789473684</v>
          </cell>
          <cell r="GJ64">
            <v>1.0471204188481675</v>
          </cell>
          <cell r="GK64">
            <v>1.0416666666666665</v>
          </cell>
          <cell r="GL64">
            <v>1.0362694300518134</v>
          </cell>
          <cell r="GM64">
            <v>1.0309278350515463</v>
          </cell>
          <cell r="GN64">
            <v>1.0256410256410258</v>
          </cell>
          <cell r="GO64">
            <v>1.0204081632653061</v>
          </cell>
          <cell r="GP64">
            <v>1.0152284263959392</v>
          </cell>
          <cell r="GQ64">
            <v>1.0101010101010102</v>
          </cell>
          <cell r="GR64">
            <v>1.0050251256281408</v>
          </cell>
        </row>
        <row r="65">
          <cell r="B65">
            <v>56</v>
          </cell>
          <cell r="C65">
            <v>42.719992235220751</v>
          </cell>
          <cell r="D65">
            <v>37.705878633714654</v>
          </cell>
          <cell r="E65">
            <v>33.504693649350642</v>
          </cell>
          <cell r="F65">
            <v>29.964857835106486</v>
          </cell>
          <cell r="G65">
            <v>26.965463727933297</v>
          </cell>
          <cell r="H65">
            <v>24.409713270165323</v>
          </cell>
          <cell r="I65">
            <v>22.21981940371656</v>
          </cell>
          <cell r="J65">
            <v>20.333034035669069</v>
          </cell>
          <cell r="K65">
            <v>18.698544725782256</v>
          </cell>
          <cell r="L65">
            <v>17.275043112917892</v>
          </cell>
          <cell r="M65">
            <v>16.028814118568683</v>
          </cell>
          <cell r="N65">
            <v>14.932229955827809</v>
          </cell>
          <cell r="O65">
            <v>13.962559635658199</v>
          </cell>
          <cell r="P65">
            <v>13.101025027021306</v>
          </cell>
          <cell r="Q65">
            <v>12.332050116958843</v>
          </cell>
          <cell r="R65">
            <v>11.642662078300775</v>
          </cell>
          <cell r="S65">
            <v>11.022011951885188</v>
          </cell>
          <cell r="T65">
            <v>10.460989841475431</v>
          </cell>
          <cell r="U65">
            <v>9.9519149988089559</v>
          </cell>
          <cell r="V65">
            <v>9.4882854198978936</v>
          </cell>
          <cell r="W65">
            <v>9.0645748682784042</v>
          </cell>
          <cell r="X65">
            <v>8.6760678047865234</v>
          </cell>
          <cell r="Y65">
            <v>8.3187247035084368</v>
          </cell>
          <cell r="Z65">
            <v>7.9890717975998067</v>
          </cell>
          <cell r="AA65">
            <v>7.6841105247488093</v>
          </cell>
          <cell r="AB65">
            <v>7.401242905576976</v>
          </cell>
          <cell r="AC65">
            <v>7.1382098473427229</v>
          </cell>
          <cell r="AD65">
            <v>6.8930399648160936</v>
          </cell>
          <cell r="AE65">
            <v>6.6640069848685783</v>
          </cell>
          <cell r="AF65">
            <v>6.4495941781157793</v>
          </cell>
          <cell r="AG65">
            <v>6.2484645608119536</v>
          </cell>
          <cell r="AH65">
            <v>6.0594358494461575</v>
          </cell>
          <cell r="AI65">
            <v>5.8814593418745496</v>
          </cell>
          <cell r="AJ65">
            <v>5.7136020523170279</v>
          </cell>
          <cell r="AK65">
            <v>5.555031550972112</v>
          </cell>
          <cell r="AL65">
            <v>5.4050030585121798</v>
          </cell>
          <cell r="AM65">
            <v>5.2628484261576221</v>
          </cell>
          <cell r="AN65">
            <v>5.1279666972202413</v>
          </cell>
          <cell r="AO65">
            <v>4.9998159989820481</v>
          </cell>
          <cell r="AP65">
            <v>4.8779065569387221</v>
          </cell>
          <cell r="AQ65">
            <v>4.7617946586981175</v>
          </cell>
          <cell r="AR65">
            <v>4.6510774237062815</v>
          </cell>
          <cell r="AS65">
            <v>4.54538825869309</v>
          </cell>
          <cell r="AT65">
            <v>4.4443928982610412</v>
          </cell>
          <cell r="AU65">
            <v>4.3477859461657911</v>
          </cell>
          <cell r="AV65">
            <v>4.2552878461847552</v>
          </cell>
          <cell r="AW65">
            <v>4.1666422225476731</v>
          </cell>
          <cell r="AX65">
            <v>4.0816135391204735</v>
          </cell>
          <cell r="AY65">
            <v>3.9999850342232337</v>
          </cell>
          <cell r="AZ65">
            <v>3.9215568943941612</v>
          </cell>
          <cell r="BA65">
            <v>3.8461446358040279</v>
          </cell>
          <cell r="BB65">
            <v>3.7735776665583534</v>
          </cell>
          <cell r="BC65">
            <v>3.7036980069445042</v>
          </cell>
          <cell r="BD65">
            <v>3.6363591479077719</v>
          </cell>
          <cell r="BE65">
            <v>3.5714250307731059</v>
          </cell>
          <cell r="BF65">
            <v>3.5087691335488489</v>
          </cell>
          <cell r="BG65">
            <v>3.4482736511225083</v>
          </cell>
          <cell r="BH65">
            <v>3.3898287583419839</v>
          </cell>
          <cell r="BI65">
            <v>3.3333319464145941</v>
          </cell>
          <cell r="BJ65">
            <v>3.2786874242891662</v>
          </cell>
          <cell r="BK65">
            <v>3.2258055777450783</v>
          </cell>
          <cell r="BL65">
            <v>3.1746024798232075</v>
          </cell>
          <cell r="BM65">
            <v>3.1249994470194271</v>
          </cell>
          <cell r="BN65">
            <v>3.076922636340361</v>
          </cell>
          <cell r="BO65">
            <v>3.0303026789091723</v>
          </cell>
          <cell r="BP65">
            <v>2.9850743463195211</v>
          </cell>
          <cell r="BQ65">
            <v>2.9411762463795794</v>
          </cell>
          <cell r="BR65">
            <v>2.8985505452746305</v>
          </cell>
          <cell r="BS65">
            <v>2.8571427135142597</v>
          </cell>
          <cell r="BT65">
            <v>2.8169012933253144</v>
          </cell>
          <cell r="BU65">
            <v>2.7777776854103964</v>
          </cell>
          <cell r="BV65">
            <v>2.739725953218656</v>
          </cell>
          <cell r="BW65">
            <v>2.7027026430752144</v>
          </cell>
          <cell r="BX65">
            <v>2.6666666186913734</v>
          </cell>
          <cell r="BY65">
            <v>2.6315789087328296</v>
          </cell>
          <cell r="BZ65">
            <v>2.597402566260206</v>
          </cell>
          <cell r="CA65">
            <v>2.5641025389775347</v>
          </cell>
          <cell r="CB65">
            <v>2.5316455493318775</v>
          </cell>
          <cell r="CC65">
            <v>2.499999983602788</v>
          </cell>
          <cell r="CD65">
            <v>2.4691357892052488</v>
          </cell>
          <cell r="CE65">
            <v>2.4390243795053479</v>
          </cell>
          <cell r="CF65">
            <v>2.409638545515425</v>
          </cell>
          <cell r="CG65">
            <v>2.380952373895652</v>
          </cell>
          <cell r="CH65">
            <v>2.3529411707429095</v>
          </cell>
          <cell r="CI65">
            <v>2.3255813906960472</v>
          </cell>
          <cell r="CJ65">
            <v>2.2988505709299232</v>
          </cell>
          <cell r="CK65">
            <v>2.2727272696494207</v>
          </cell>
          <cell r="CL65">
            <v>2.2471910087296116</v>
          </cell>
          <cell r="CM65">
            <v>2.2222222201796407</v>
          </cell>
          <cell r="CN65">
            <v>2.1978021961362515</v>
          </cell>
          <cell r="CO65">
            <v>2.1739130421184383</v>
          </cell>
          <cell r="CP65">
            <v>2.1505376332977915</v>
          </cell>
          <cell r="CQ65">
            <v>2.1276595735599901</v>
          </cell>
          <cell r="CR65">
            <v>2.1052631571517981</v>
          </cell>
          <cell r="CS65">
            <v>2.0833333327250547</v>
          </cell>
          <cell r="CT65">
            <v>2.0618556696046944</v>
          </cell>
          <cell r="CU65">
            <v>2.0408163261219423</v>
          </cell>
          <cell r="CV65">
            <v>2.0202020198666784</v>
          </cell>
          <cell r="CW65">
            <v>1.9999999997246283</v>
          </cell>
          <cell r="CX65">
            <v>1.9801980195756903</v>
          </cell>
          <cell r="CY65">
            <v>1.9607843135394012</v>
          </cell>
          <cell r="CZ65">
            <v>1.9417475726623952</v>
          </cell>
          <cell r="DA65">
            <v>1.9230769229508113</v>
          </cell>
          <cell r="DB65">
            <v>1.9047619046579773</v>
          </cell>
          <cell r="DC65">
            <v>1.8867924527444841</v>
          </cell>
          <cell r="DD65">
            <v>1.8691588784339472</v>
          </cell>
          <cell r="DE65">
            <v>1.8518518517934472</v>
          </cell>
          <cell r="DF65">
            <v>1.8348623852728385</v>
          </cell>
          <cell r="DG65">
            <v>1.8181818181419098</v>
          </cell>
          <cell r="DH65">
            <v>1.8018018017687794</v>
          </cell>
          <cell r="DI65">
            <v>1.7857142856869435</v>
          </cell>
          <cell r="DJ65">
            <v>1.7699115044021247</v>
          </cell>
          <cell r="DK65">
            <v>1.7543859648934987</v>
          </cell>
          <cell r="DL65">
            <v>1.7391304347670269</v>
          </cell>
          <cell r="DM65">
            <v>1.7241379310215477</v>
          </cell>
          <cell r="DN65">
            <v>1.7094017093909646</v>
          </cell>
          <cell r="DO65">
            <v>1.6949152542283572</v>
          </cell>
          <cell r="DP65">
            <v>1.680672268900135</v>
          </cell>
          <cell r="DQ65">
            <v>1.6666666666604848</v>
          </cell>
          <cell r="DR65">
            <v>1.652892561978323</v>
          </cell>
          <cell r="DS65">
            <v>1.6393442622907923</v>
          </cell>
          <cell r="DT65">
            <v>1.6260162601590251</v>
          </cell>
          <cell r="DU65">
            <v>1.6129032258034677</v>
          </cell>
          <cell r="DV65">
            <v>1.5999999999975092</v>
          </cell>
          <cell r="DW65">
            <v>1.5873015872995069</v>
          </cell>
          <cell r="DX65">
            <v>1.5748031496045605</v>
          </cell>
          <cell r="DY65">
            <v>1.5624999999985461</v>
          </cell>
          <cell r="DZ65">
            <v>1.5503875968980081</v>
          </cell>
          <cell r="EA65">
            <v>1.53846153846052</v>
          </cell>
          <cell r="EB65">
            <v>1.5267175572510552</v>
          </cell>
          <cell r="EC65">
            <v>1.5151515151507999</v>
          </cell>
          <cell r="ED65">
            <v>1.5037593984956408</v>
          </cell>
          <cell r="EE65">
            <v>1.4925373134323323</v>
          </cell>
          <cell r="EF65">
            <v>1.4814814814810588</v>
          </cell>
          <cell r="EG65">
            <v>1.4705882352937625</v>
          </cell>
          <cell r="EH65">
            <v>1.4598540145982417</v>
          </cell>
          <cell r="EI65">
            <v>1.4492753623185897</v>
          </cell>
          <cell r="EJ65">
            <v>1.4388489208630981</v>
          </cell>
          <cell r="EK65">
            <v>1.428571428571251</v>
          </cell>
          <cell r="EL65">
            <v>1.4184397163119071</v>
          </cell>
          <cell r="EM65">
            <v>1.4084507042252261</v>
          </cell>
          <cell r="EN65">
            <v>1.3986013986012922</v>
          </cell>
          <cell r="EO65">
            <v>1.3888888888887991</v>
          </cell>
          <cell r="EP65">
            <v>1.3793103448275104</v>
          </cell>
          <cell r="EQ65">
            <v>1.3698630136985661</v>
          </cell>
          <cell r="ER65">
            <v>1.3605442176870208</v>
          </cell>
          <cell r="ES65">
            <v>1.3513513513513056</v>
          </cell>
          <cell r="ET65">
            <v>1.3422818791945921</v>
          </cell>
          <cell r="EU65">
            <v>1.3333333333333006</v>
          </cell>
          <cell r="EV65">
            <v>1.3245033112582503</v>
          </cell>
          <cell r="EW65">
            <v>1.3157894736841871</v>
          </cell>
          <cell r="EX65">
            <v>1.3071895424836402</v>
          </cell>
          <cell r="EY65">
            <v>1.2987012987012818</v>
          </cell>
          <cell r="EZ65">
            <v>1.2903225806451468</v>
          </cell>
          <cell r="FA65">
            <v>1.2820512820512699</v>
          </cell>
          <cell r="FB65">
            <v>1.2738853503184611</v>
          </cell>
          <cell r="FC65">
            <v>1.2658227848101178</v>
          </cell>
          <cell r="FD65">
            <v>1.2578616352201182</v>
          </cell>
          <cell r="FE65">
            <v>1.2499999999999936</v>
          </cell>
          <cell r="FF65">
            <v>1.2422360248447151</v>
          </cell>
          <cell r="FG65">
            <v>1.2345679012345632</v>
          </cell>
          <cell r="FH65">
            <v>1.2269938650306711</v>
          </cell>
          <cell r="FI65">
            <v>1.2195121951219481</v>
          </cell>
          <cell r="FJ65">
            <v>1.2121212121212093</v>
          </cell>
          <cell r="FK65">
            <v>1.2048192771084314</v>
          </cell>
          <cell r="FL65">
            <v>1.1976047904191598</v>
          </cell>
          <cell r="FM65">
            <v>1.1904761904761887</v>
          </cell>
          <cell r="FN65">
            <v>1.1834319526627204</v>
          </cell>
          <cell r="FO65">
            <v>1.1764705882352928</v>
          </cell>
          <cell r="FP65">
            <v>1.1695906432748528</v>
          </cell>
          <cell r="FQ65">
            <v>1.1627906976744178</v>
          </cell>
          <cell r="FR65">
            <v>1.1560693641618489</v>
          </cell>
          <cell r="FS65">
            <v>1.1494252873563211</v>
          </cell>
          <cell r="FT65">
            <v>1.1428571428571423</v>
          </cell>
          <cell r="FU65">
            <v>1.1363636363636358</v>
          </cell>
          <cell r="FV65">
            <v>1.1299435028248583</v>
          </cell>
          <cell r="FW65">
            <v>1.1235955056179772</v>
          </cell>
          <cell r="FX65">
            <v>1.1173184357541897</v>
          </cell>
          <cell r="FY65">
            <v>1.1111111111111107</v>
          </cell>
          <cell r="FZ65">
            <v>1.1049723756906076</v>
          </cell>
          <cell r="GA65">
            <v>1.0989010989010988</v>
          </cell>
          <cell r="GB65">
            <v>1.0928961748633876</v>
          </cell>
          <cell r="GC65">
            <v>1.0869565217391302</v>
          </cell>
          <cell r="GD65">
            <v>1.0810810810810809</v>
          </cell>
          <cell r="GE65">
            <v>1.0752688172043008</v>
          </cell>
          <cell r="GF65">
            <v>1.0695187165775399</v>
          </cell>
          <cell r="GG65">
            <v>1.0638297872340423</v>
          </cell>
          <cell r="GH65">
            <v>1.0582010582010581</v>
          </cell>
          <cell r="GI65">
            <v>1.0526315789473684</v>
          </cell>
          <cell r="GJ65">
            <v>1.0471204188481675</v>
          </cell>
          <cell r="GK65">
            <v>1.0416666666666667</v>
          </cell>
          <cell r="GL65">
            <v>1.0362694300518136</v>
          </cell>
          <cell r="GM65">
            <v>1.0309278350515465</v>
          </cell>
          <cell r="GN65">
            <v>1.0256410256410255</v>
          </cell>
          <cell r="GO65">
            <v>1.0204081632653061</v>
          </cell>
          <cell r="GP65">
            <v>1.0152284263959392</v>
          </cell>
          <cell r="GQ65">
            <v>1.0101010101010102</v>
          </cell>
          <cell r="GR65">
            <v>1.0050251256281406</v>
          </cell>
        </row>
        <row r="66">
          <cell r="B66">
            <v>57</v>
          </cell>
          <cell r="C66">
            <v>43.287121024971043</v>
          </cell>
          <cell r="D66">
            <v>38.133870575088324</v>
          </cell>
          <cell r="E66">
            <v>33.82813102877514</v>
          </cell>
          <cell r="F66">
            <v>30.209617400103888</v>
          </cell>
          <cell r="G66">
            <v>27.150935658187667</v>
          </cell>
          <cell r="H66">
            <v>24.550447604024463</v>
          </cell>
          <cell r="I66">
            <v>22.32674942665054</v>
          </cell>
          <cell r="J66">
            <v>20.414386637003894</v>
          </cell>
          <cell r="K66">
            <v>18.76051878645929</v>
          </cell>
          <cell r="L66">
            <v>17.322315746841603</v>
          </cell>
          <cell r="M66">
            <v>16.064918979781776</v>
          </cell>
          <cell r="N66">
            <v>14.959840334110618</v>
          </cell>
          <cell r="O66">
            <v>13.983700594073081</v>
          </cell>
          <cell r="P66">
            <v>13.117232583275634</v>
          </cell>
          <cell r="Q66">
            <v>12.344490849035967</v>
          </cell>
          <cell r="R66">
            <v>11.652223113641266</v>
          </cell>
          <cell r="S66">
            <v>11.029368763197422</v>
          </cell>
          <cell r="T66">
            <v>10.46665738947528</v>
          </cell>
          <cell r="U66">
            <v>9.9562863625535964</v>
          </cell>
          <cell r="V66">
            <v>9.4916610134822559</v>
          </cell>
          <cell r="W66">
            <v>9.0671845660165804</v>
          </cell>
          <cell r="X66">
            <v>8.6780877172973305</v>
          </cell>
          <cell r="Y66">
            <v>8.3202899138468194</v>
          </cell>
          <cell r="Z66">
            <v>7.990286042310939</v>
          </cell>
          <cell r="AA66">
            <v>7.685053561724609</v>
          </cell>
          <cell r="AB66">
            <v>7.4019761282616532</v>
          </cell>
          <cell r="AC66">
            <v>7.1387805678444938</v>
          </cell>
          <cell r="AD66">
            <v>6.893484685428902</v>
          </cell>
          <cell r="AE66">
            <v>6.6643538998857208</v>
          </cell>
          <cell r="AF66">
            <v>6.4498650892777309</v>
          </cell>
          <cell r="AG66">
            <v>6.2486763455275458</v>
          </cell>
          <cell r="AH66">
            <v>6.0596015875074309</v>
          </cell>
          <cell r="AI66">
            <v>5.8815891810893586</v>
          </cell>
          <cell r="AJ66">
            <v>5.7137038743123645</v>
          </cell>
          <cell r="AK66">
            <v>5.5551114838746711</v>
          </cell>
          <cell r="AL66">
            <v>5.4050658721621767</v>
          </cell>
          <cell r="AM66">
            <v>5.2628978371072455</v>
          </cell>
          <cell r="AN66">
            <v>5.1280056043684032</v>
          </cell>
          <cell r="AO66">
            <v>4.9998466658183736</v>
          </cell>
          <cell r="AP66">
            <v>4.8779307526462423</v>
          </cell>
          <cell r="AQ66">
            <v>4.7618137675191052</v>
          </cell>
          <cell r="AR66">
            <v>4.6510925297994081</v>
          </cell>
          <cell r="AS66">
            <v>4.5454002120435169</v>
          </cell>
          <cell r="AT66">
            <v>4.444402365927381</v>
          </cell>
          <cell r="AU66">
            <v>4.3477934521673092</v>
          </cell>
          <cell r="AV66">
            <v>4.2552938025787492</v>
          </cell>
          <cell r="AW66">
            <v>4.1666469536674775</v>
          </cell>
          <cell r="AX66">
            <v>4.0816173004983725</v>
          </cell>
          <cell r="AY66">
            <v>3.9999880273785871</v>
          </cell>
          <cell r="AZ66">
            <v>3.9215592784017224</v>
          </cell>
          <cell r="BA66">
            <v>3.846146536352403</v>
          </cell>
          <cell r="BB66">
            <v>3.7735791830500816</v>
          </cell>
          <cell r="BC66">
            <v>3.7036992180665389</v>
          </cell>
          <cell r="BD66">
            <v>3.6363601160060952</v>
          </cell>
          <cell r="BE66">
            <v>3.5714258052914887</v>
          </cell>
          <cell r="BF66">
            <v>3.5087697537345126</v>
          </cell>
          <cell r="BG66">
            <v>3.4482741481569832</v>
          </cell>
          <cell r="BH66">
            <v>3.389829157020837</v>
          </cell>
          <cell r="BI66">
            <v>3.3333322664727651</v>
          </cell>
          <cell r="BJ66">
            <v>3.2786876814476367</v>
          </cell>
          <cell r="BK66">
            <v>3.2258057845382275</v>
          </cell>
          <cell r="BL66">
            <v>3.1746026462533896</v>
          </cell>
          <cell r="BM66">
            <v>3.1249995810753237</v>
          </cell>
          <cell r="BN66">
            <v>3.0769227444078195</v>
          </cell>
          <cell r="BO66">
            <v>3.030302766097122</v>
          </cell>
          <cell r="BP66">
            <v>2.9850744167187422</v>
          </cell>
          <cell r="BQ66">
            <v>2.9411763032683429</v>
          </cell>
          <cell r="BR66">
            <v>2.8985505912822536</v>
          </cell>
          <cell r="BS66">
            <v>2.8571427507513034</v>
          </cell>
          <cell r="BT66">
            <v>2.816901323487317</v>
          </cell>
          <cell r="BU66">
            <v>2.7777777098605858</v>
          </cell>
          <cell r="BV66">
            <v>2.7397259730539605</v>
          </cell>
          <cell r="BW66">
            <v>2.7027026591789887</v>
          </cell>
          <cell r="BX66">
            <v>2.6666666317755445</v>
          </cell>
          <cell r="BY66">
            <v>2.6315789193716155</v>
          </cell>
          <cell r="BZ66">
            <v>2.5974025749171159</v>
          </cell>
          <cell r="CA66">
            <v>2.5641025460270033</v>
          </cell>
          <cell r="CB66">
            <v>2.5316455550766146</v>
          </cell>
          <cell r="CC66">
            <v>2.4999999882877058</v>
          </cell>
          <cell r="CD66">
            <v>2.4691357930286468</v>
          </cell>
          <cell r="CE66">
            <v>2.4390243826279066</v>
          </cell>
          <cell r="CF66">
            <v>2.4096385480674383</v>
          </cell>
          <cell r="CG66">
            <v>2.3809523759828535</v>
          </cell>
          <cell r="CH66">
            <v>2.3529411724511644</v>
          </cell>
          <cell r="CI66">
            <v>2.3255813920951383</v>
          </cell>
          <cell r="CJ66">
            <v>2.2988505720766015</v>
          </cell>
          <cell r="CK66">
            <v>2.2727272705898751</v>
          </cell>
          <cell r="CL66">
            <v>2.2471910095014613</v>
          </cell>
          <cell r="CM66">
            <v>2.2222222208135456</v>
          </cell>
          <cell r="CN66">
            <v>2.1978021966572174</v>
          </cell>
          <cell r="CO66">
            <v>2.1739130425468756</v>
          </cell>
          <cell r="CP66">
            <v>2.1505376336503694</v>
          </cell>
          <cell r="CQ66">
            <v>2.1276595738503334</v>
          </cell>
          <cell r="CR66">
            <v>2.1052631573910494</v>
          </cell>
          <cell r="CS66">
            <v>2.0833333329223342</v>
          </cell>
          <cell r="CT66">
            <v>2.0618556697674708</v>
          </cell>
          <cell r="CU66">
            <v>2.040816326256337</v>
          </cell>
          <cell r="CV66">
            <v>2.0202020199777109</v>
          </cell>
          <cell r="CW66">
            <v>1.9999999998164188</v>
          </cell>
          <cell r="CX66">
            <v>1.9801980196516216</v>
          </cell>
          <cell r="CY66">
            <v>1.9607843136022525</v>
          </cell>
          <cell r="CZ66">
            <v>1.941747572714452</v>
          </cell>
          <cell r="DA66">
            <v>1.9230769229939546</v>
          </cell>
          <cell r="DB66">
            <v>1.9047619046937556</v>
          </cell>
          <cell r="DC66">
            <v>1.8867924527741726</v>
          </cell>
          <cell r="DD66">
            <v>1.8691588784585973</v>
          </cell>
          <cell r="DE66">
            <v>1.8518518518139269</v>
          </cell>
          <cell r="DF66">
            <v>1.8348623852898631</v>
          </cell>
          <cell r="DG66">
            <v>1.8181818181560707</v>
          </cell>
          <cell r="DH66">
            <v>1.8018018017805655</v>
          </cell>
          <cell r="DI66">
            <v>1.7857142856967585</v>
          </cell>
          <cell r="DJ66">
            <v>1.7699115044103033</v>
          </cell>
          <cell r="DK66">
            <v>1.754385964900318</v>
          </cell>
          <cell r="DL66">
            <v>1.7391304347727155</v>
          </cell>
          <cell r="DM66">
            <v>1.7241379310262961</v>
          </cell>
          <cell r="DN66">
            <v>1.7094017093949303</v>
          </cell>
          <cell r="DO66">
            <v>1.6949152542316712</v>
          </cell>
          <cell r="DP66">
            <v>1.6806722689029059</v>
          </cell>
          <cell r="DQ66">
            <v>1.6666666666628029</v>
          </cell>
          <cell r="DR66">
            <v>1.6528925619802635</v>
          </cell>
          <cell r="DS66">
            <v>1.6393442622924177</v>
          </cell>
          <cell r="DT66">
            <v>1.6260162601603869</v>
          </cell>
          <cell r="DU66">
            <v>1.6129032258046099</v>
          </cell>
          <cell r="DV66">
            <v>1.5999999999984671</v>
          </cell>
          <cell r="DW66">
            <v>1.5873015873003109</v>
          </cell>
          <cell r="DX66">
            <v>1.5748031496052359</v>
          </cell>
          <cell r="DY66">
            <v>1.5624999999991136</v>
          </cell>
          <cell r="DZ66">
            <v>1.550387596898485</v>
          </cell>
          <cell r="EA66">
            <v>1.538461538460921</v>
          </cell>
          <cell r="EB66">
            <v>1.5267175572513927</v>
          </cell>
          <cell r="EC66">
            <v>1.5151515151510844</v>
          </cell>
          <cell r="ED66">
            <v>1.5037593984958804</v>
          </cell>
          <cell r="EE66">
            <v>1.4925373134325344</v>
          </cell>
          <cell r="EF66">
            <v>1.4814814814812292</v>
          </cell>
          <cell r="EG66">
            <v>1.4705882352939064</v>
          </cell>
          <cell r="EH66">
            <v>1.4598540145983629</v>
          </cell>
          <cell r="EI66">
            <v>1.4492753623186923</v>
          </cell>
          <cell r="EJ66">
            <v>1.4388489208631849</v>
          </cell>
          <cell r="EK66">
            <v>1.428571428571324</v>
          </cell>
          <cell r="EL66">
            <v>1.4184397163119689</v>
          </cell>
          <cell r="EM66">
            <v>1.4084507042252783</v>
          </cell>
          <cell r="EN66">
            <v>1.3986013986013366</v>
          </cell>
          <cell r="EO66">
            <v>1.3888888888888369</v>
          </cell>
          <cell r="EP66">
            <v>1.3793103448275423</v>
          </cell>
          <cell r="EQ66">
            <v>1.3698630136985932</v>
          </cell>
          <cell r="ER66">
            <v>1.3605442176870437</v>
          </cell>
          <cell r="ES66">
            <v>1.3513513513513251</v>
          </cell>
          <cell r="ET66">
            <v>1.3422818791946087</v>
          </cell>
          <cell r="EU66">
            <v>1.3333333333333148</v>
          </cell>
          <cell r="EV66">
            <v>1.3245033112582625</v>
          </cell>
          <cell r="EW66">
            <v>1.3157894736841971</v>
          </cell>
          <cell r="EX66">
            <v>1.3071895424836488</v>
          </cell>
          <cell r="EY66">
            <v>1.2987012987012891</v>
          </cell>
          <cell r="EZ66">
            <v>1.2903225806451533</v>
          </cell>
          <cell r="FA66">
            <v>1.2820512820512753</v>
          </cell>
          <cell r="FB66">
            <v>1.2738853503184655</v>
          </cell>
          <cell r="FC66">
            <v>1.2658227848101218</v>
          </cell>
          <cell r="FD66">
            <v>1.2578616352201215</v>
          </cell>
          <cell r="FE66">
            <v>1.2499999999999964</v>
          </cell>
          <cell r="FF66">
            <v>1.2422360248447173</v>
          </cell>
          <cell r="FG66">
            <v>1.2345679012345652</v>
          </cell>
          <cell r="FH66">
            <v>1.2269938650306726</v>
          </cell>
          <cell r="FI66">
            <v>1.2195121951219494</v>
          </cell>
          <cell r="FJ66">
            <v>1.2121212121212108</v>
          </cell>
          <cell r="FK66">
            <v>1.2048192771084325</v>
          </cell>
          <cell r="FL66">
            <v>1.1976047904191607</v>
          </cell>
          <cell r="FM66">
            <v>1.1904761904761896</v>
          </cell>
          <cell r="FN66">
            <v>1.1834319526627211</v>
          </cell>
          <cell r="FO66">
            <v>1.1764705882352935</v>
          </cell>
          <cell r="FP66">
            <v>1.1695906432748533</v>
          </cell>
          <cell r="FQ66">
            <v>1.162790697674418</v>
          </cell>
          <cell r="FR66">
            <v>1.1560693641618491</v>
          </cell>
          <cell r="FS66">
            <v>1.1494252873563215</v>
          </cell>
          <cell r="FT66">
            <v>1.1428571428571426</v>
          </cell>
          <cell r="FU66">
            <v>1.136363636363636</v>
          </cell>
          <cell r="FV66">
            <v>1.1299435028248586</v>
          </cell>
          <cell r="FW66">
            <v>1.1235955056179772</v>
          </cell>
          <cell r="FX66">
            <v>1.1173184357541899</v>
          </cell>
          <cell r="FY66">
            <v>1.1111111111111109</v>
          </cell>
          <cell r="FZ66">
            <v>1.1049723756906076</v>
          </cell>
          <cell r="GA66">
            <v>1.0989010989010988</v>
          </cell>
          <cell r="GB66">
            <v>1.0928961748633876</v>
          </cell>
          <cell r="GC66">
            <v>1.0869565217391304</v>
          </cell>
          <cell r="GD66">
            <v>1.0810810810810811</v>
          </cell>
          <cell r="GE66">
            <v>1.075268817204301</v>
          </cell>
          <cell r="GF66">
            <v>1.0695187165775399</v>
          </cell>
          <cell r="GG66">
            <v>1.0638297872340428</v>
          </cell>
          <cell r="GH66">
            <v>1.0582010582010584</v>
          </cell>
          <cell r="GI66">
            <v>1.0526315789473684</v>
          </cell>
          <cell r="GJ66">
            <v>1.0471204188481675</v>
          </cell>
          <cell r="GK66">
            <v>1.0416666666666667</v>
          </cell>
          <cell r="GL66">
            <v>1.0362694300518136</v>
          </cell>
          <cell r="GM66">
            <v>1.0309278350515465</v>
          </cell>
          <cell r="GN66">
            <v>1.0256410256410255</v>
          </cell>
          <cell r="GO66">
            <v>1.0204081632653061</v>
          </cell>
          <cell r="GP66">
            <v>1.015228426395939</v>
          </cell>
          <cell r="GQ66">
            <v>1.0101010101010102</v>
          </cell>
          <cell r="GR66">
            <v>1.0050251256281406</v>
          </cell>
        </row>
        <row r="67">
          <cell r="B67">
            <v>58</v>
          </cell>
          <cell r="C67">
            <v>43.84863467818915</v>
          </cell>
          <cell r="D67">
            <v>38.555537512402282</v>
          </cell>
          <cell r="E67">
            <v>34.145226498799161</v>
          </cell>
          <cell r="F67">
            <v>30.44840721961355</v>
          </cell>
          <cell r="G67">
            <v>27.331005493386083</v>
          </cell>
          <cell r="H67">
            <v>24.68642280582074</v>
          </cell>
          <cell r="I67">
            <v>22.429566756394749</v>
          </cell>
          <cell r="J67">
            <v>20.492236016271669</v>
          </cell>
          <cell r="K67">
            <v>18.819541701389802</v>
          </cell>
          <cell r="L67">
            <v>17.367123930655548</v>
          </cell>
          <cell r="M67">
            <v>16.098980169605451</v>
          </cell>
          <cell r="N67">
            <v>14.985765571934856</v>
          </cell>
          <cell r="O67">
            <v>14.003458499133721</v>
          </cell>
          <cell r="P67">
            <v>13.132309379791288</v>
          </cell>
          <cell r="Q67">
            <v>12.356010045403673</v>
          </cell>
          <cell r="R67">
            <v>11.661035127779972</v>
          </cell>
          <cell r="S67">
            <v>11.036118131373781</v>
          </cell>
          <cell r="T67">
            <v>10.471833232397515</v>
          </cell>
          <cell r="U67">
            <v>9.9602603295941776</v>
          </cell>
          <cell r="V67">
            <v>9.4947158493052104</v>
          </cell>
          <cell r="W67">
            <v>9.0695356450599824</v>
          </cell>
          <cell r="X67">
            <v>8.6798992980245107</v>
          </cell>
          <cell r="Y67">
            <v>8.3216874230775169</v>
          </cell>
          <cell r="Z67">
            <v>7.9913653709430568</v>
          </cell>
          <cell r="AA67">
            <v>7.6858881077208938</v>
          </cell>
          <cell r="AB67">
            <v>7.4026221394375797</v>
          </cell>
          <cell r="AC67">
            <v>7.139281199863591</v>
          </cell>
          <cell r="AD67">
            <v>6.8938730877108316</v>
          </cell>
          <cell r="AE67">
            <v>6.6646555651180179</v>
          </cell>
          <cell r="AF67">
            <v>6.4500996443963032</v>
          </cell>
          <cell r="AG67">
            <v>6.2488589185582288</v>
          </cell>
          <cell r="AH67">
            <v>6.0597438519377098</v>
          </cell>
          <cell r="AI67">
            <v>5.8817001547772296</v>
          </cell>
          <cell r="AJ67">
            <v>5.7137905313296722</v>
          </cell>
          <cell r="AK67">
            <v>5.555179223622603</v>
          </cell>
          <cell r="AL67">
            <v>5.4051188794617531</v>
          </cell>
          <cell r="AM67">
            <v>5.2629393589136519</v>
          </cell>
          <cell r="AN67">
            <v>5.1280381626513822</v>
          </cell>
          <cell r="AO67">
            <v>4.9998722215153117</v>
          </cell>
          <cell r="AP67">
            <v>4.877950832071571</v>
          </cell>
          <cell r="AQ67">
            <v>4.7618295599331448</v>
          </cell>
          <cell r="AR67">
            <v>4.6511049627978664</v>
          </cell>
          <cell r="AS67">
            <v>4.5454100098717349</v>
          </cell>
          <cell r="AT67">
            <v>4.4444100946345966</v>
          </cell>
          <cell r="AU67">
            <v>4.347799554607569</v>
          </cell>
          <cell r="AV67">
            <v>4.2552986255698375</v>
          </cell>
          <cell r="AW67">
            <v>4.1666507690866759</v>
          </cell>
          <cell r="AX67">
            <v>4.0816203216854392</v>
          </cell>
          <cell r="AY67">
            <v>3.9999904219028695</v>
          </cell>
          <cell r="AZ67">
            <v>3.9215611780093402</v>
          </cell>
          <cell r="BA67">
            <v>3.8461480447241292</v>
          </cell>
          <cell r="BB67">
            <v>3.7735803818577716</v>
          </cell>
          <cell r="BC67">
            <v>3.7037001717059357</v>
          </cell>
          <cell r="BD67">
            <v>3.6363608752988981</v>
          </cell>
          <cell r="BE67">
            <v>3.5714264103839755</v>
          </cell>
          <cell r="BF67">
            <v>3.5087702363692705</v>
          </cell>
          <cell r="BG67">
            <v>3.448274533455026</v>
          </cell>
          <cell r="BH67">
            <v>3.3898294648809553</v>
          </cell>
          <cell r="BI67">
            <v>3.3333325126713578</v>
          </cell>
          <cell r="BJ67">
            <v>3.2786878785039359</v>
          </cell>
          <cell r="BK67">
            <v>3.2258059423955934</v>
          </cell>
          <cell r="BL67">
            <v>3.1746027728162658</v>
          </cell>
          <cell r="BM67">
            <v>3.1249996826328208</v>
          </cell>
          <cell r="BN67">
            <v>3.076922825968166</v>
          </cell>
          <cell r="BO67">
            <v>3.0303028316519711</v>
          </cell>
          <cell r="BP67">
            <v>2.9850744694522415</v>
          </cell>
          <cell r="BQ67">
            <v>2.9411763457226439</v>
          </cell>
          <cell r="BR67">
            <v>2.8985506254886646</v>
          </cell>
          <cell r="BS67">
            <v>2.8571427783342989</v>
          </cell>
          <cell r="BT67">
            <v>2.8169013457470973</v>
          </cell>
          <cell r="BU67">
            <v>2.7777777278386662</v>
          </cell>
          <cell r="BV67">
            <v>2.7397259875853188</v>
          </cell>
          <cell r="BW67">
            <v>2.7027026709335686</v>
          </cell>
          <cell r="BX67">
            <v>2.6666666412913052</v>
          </cell>
          <cell r="BY67">
            <v>2.6315789270808807</v>
          </cell>
          <cell r="BZ67">
            <v>2.5974025811675929</v>
          </cell>
          <cell r="CA67">
            <v>2.5641025510985638</v>
          </cell>
          <cell r="CB67">
            <v>2.5316455591947058</v>
          </cell>
          <cell r="CC67">
            <v>2.4999999916340756</v>
          </cell>
          <cell r="CD67">
            <v>2.4691357957499265</v>
          </cell>
          <cell r="CE67">
            <v>2.4390243848424866</v>
          </cell>
          <cell r="CF67">
            <v>2.4096385498709809</v>
          </cell>
          <cell r="CG67">
            <v>2.3809523774527137</v>
          </cell>
          <cell r="CH67">
            <v>2.3529411736499402</v>
          </cell>
          <cell r="CI67">
            <v>2.3255813930735232</v>
          </cell>
          <cell r="CJ67">
            <v>2.2988505728756801</v>
          </cell>
          <cell r="CK67">
            <v>2.2727272712429691</v>
          </cell>
          <cell r="CL67">
            <v>2.2471910100356132</v>
          </cell>
          <cell r="CM67">
            <v>2.2222222212507208</v>
          </cell>
          <cell r="CN67">
            <v>2.1978021970152697</v>
          </cell>
          <cell r="CO67">
            <v>2.1739130428403257</v>
          </cell>
          <cell r="CP67">
            <v>2.1505376338910369</v>
          </cell>
          <cell r="CQ67">
            <v>2.1276595740478457</v>
          </cell>
          <cell r="CR67">
            <v>2.1052631575532539</v>
          </cell>
          <cell r="CS67">
            <v>2.0833333330556312</v>
          </cell>
          <cell r="CT67">
            <v>2.0618556698770849</v>
          </cell>
          <cell r="CU67">
            <v>2.0408163263465346</v>
          </cell>
          <cell r="CV67">
            <v>2.0202020200519808</v>
          </cell>
          <cell r="CW67">
            <v>1.9999999998776126</v>
          </cell>
          <cell r="CX67">
            <v>1.9801980197020741</v>
          </cell>
          <cell r="CY67">
            <v>1.9607843136438756</v>
          </cell>
          <cell r="CZ67">
            <v>1.9417475727488134</v>
          </cell>
          <cell r="DA67">
            <v>1.9230769230223386</v>
          </cell>
          <cell r="DB67">
            <v>1.9047619047172166</v>
          </cell>
          <cell r="DC67">
            <v>1.8867924527935769</v>
          </cell>
          <cell r="DD67">
            <v>1.8691588784746562</v>
          </cell>
          <cell r="DE67">
            <v>1.8518518518272249</v>
          </cell>
          <cell r="DF67">
            <v>1.8348623853008823</v>
          </cell>
          <cell r="DG67">
            <v>1.818181818165207</v>
          </cell>
          <cell r="DH67">
            <v>1.8018018017881452</v>
          </cell>
          <cell r="DI67">
            <v>1.7857142857030501</v>
          </cell>
          <cell r="DJ67">
            <v>1.7699115044155294</v>
          </cell>
          <cell r="DK67">
            <v>1.7543859649046611</v>
          </cell>
          <cell r="DL67">
            <v>1.7391304347763272</v>
          </cell>
          <cell r="DM67">
            <v>1.7241379310293015</v>
          </cell>
          <cell r="DN67">
            <v>1.7094017093974325</v>
          </cell>
          <cell r="DO67">
            <v>1.6949152542337556</v>
          </cell>
          <cell r="DP67">
            <v>1.6806722689046432</v>
          </cell>
          <cell r="DQ67">
            <v>1.6666666666642518</v>
          </cell>
          <cell r="DR67">
            <v>1.6528925619814727</v>
          </cell>
          <cell r="DS67">
            <v>1.6393442622934271</v>
          </cell>
          <cell r="DT67">
            <v>1.6260162601612302</v>
          </cell>
          <cell r="DU67">
            <v>1.6129032258053146</v>
          </cell>
          <cell r="DV67">
            <v>1.5999999999990568</v>
          </cell>
          <cell r="DW67">
            <v>1.5873015873008043</v>
          </cell>
          <cell r="DX67">
            <v>1.5748031496056487</v>
          </cell>
          <cell r="DY67">
            <v>1.5624999999994593</v>
          </cell>
          <cell r="DZ67">
            <v>1.5503875968987753</v>
          </cell>
          <cell r="EA67">
            <v>1.5384615384611644</v>
          </cell>
          <cell r="EB67">
            <v>1.526717557251597</v>
          </cell>
          <cell r="EC67">
            <v>1.5151515151512556</v>
          </cell>
          <cell r="ED67">
            <v>1.503759398496024</v>
          </cell>
          <cell r="EE67">
            <v>1.4925373134326554</v>
          </cell>
          <cell r="EF67">
            <v>1.4814814814813306</v>
          </cell>
          <cell r="EG67">
            <v>1.4705882352939916</v>
          </cell>
          <cell r="EH67">
            <v>1.4598540145984351</v>
          </cell>
          <cell r="EI67">
            <v>1.4492753623187529</v>
          </cell>
          <cell r="EJ67">
            <v>1.4388489208632358</v>
          </cell>
          <cell r="EK67">
            <v>1.4285714285713673</v>
          </cell>
          <cell r="EL67">
            <v>1.4184397163120055</v>
          </cell>
          <cell r="EM67">
            <v>1.4084507042253092</v>
          </cell>
          <cell r="EN67">
            <v>1.3986013986013623</v>
          </cell>
          <cell r="EO67">
            <v>1.3888888888888586</v>
          </cell>
          <cell r="EP67">
            <v>1.3793103448275608</v>
          </cell>
          <cell r="EQ67">
            <v>1.3698630136986087</v>
          </cell>
          <cell r="ER67">
            <v>1.3605442176870568</v>
          </cell>
          <cell r="ES67">
            <v>1.3513513513513362</v>
          </cell>
          <cell r="ET67">
            <v>1.3422818791946183</v>
          </cell>
          <cell r="EU67">
            <v>1.3333333333333226</v>
          </cell>
          <cell r="EV67">
            <v>1.3245033112582691</v>
          </cell>
          <cell r="EW67">
            <v>1.3157894736842031</v>
          </cell>
          <cell r="EX67">
            <v>1.3071895424836537</v>
          </cell>
          <cell r="EY67">
            <v>1.2987012987012934</v>
          </cell>
          <cell r="EZ67">
            <v>1.2903225806451566</v>
          </cell>
          <cell r="FA67">
            <v>1.2820512820512782</v>
          </cell>
          <cell r="FB67">
            <v>1.2738853503184682</v>
          </cell>
          <cell r="FC67">
            <v>1.2658227848101238</v>
          </cell>
          <cell r="FD67">
            <v>1.2578616352201233</v>
          </cell>
          <cell r="FE67">
            <v>1.249999999999998</v>
          </cell>
          <cell r="FF67">
            <v>1.2422360248447186</v>
          </cell>
          <cell r="FG67">
            <v>1.2345679012345665</v>
          </cell>
          <cell r="FH67">
            <v>1.2269938650306738</v>
          </cell>
          <cell r="FI67">
            <v>1.2195121951219503</v>
          </cell>
          <cell r="FJ67">
            <v>1.2121212121212115</v>
          </cell>
          <cell r="FK67">
            <v>1.204819277108433</v>
          </cell>
          <cell r="FL67">
            <v>1.1976047904191611</v>
          </cell>
          <cell r="FM67">
            <v>1.19047619047619</v>
          </cell>
          <cell r="FN67">
            <v>1.1834319526627215</v>
          </cell>
          <cell r="FO67">
            <v>1.1764705882352937</v>
          </cell>
          <cell r="FP67">
            <v>1.1695906432748535</v>
          </cell>
          <cell r="FQ67">
            <v>1.1627906976744184</v>
          </cell>
          <cell r="FR67">
            <v>1.1560693641618496</v>
          </cell>
          <cell r="FS67">
            <v>1.1494252873563215</v>
          </cell>
          <cell r="FT67">
            <v>1.1428571428571428</v>
          </cell>
          <cell r="FU67">
            <v>1.1363636363636362</v>
          </cell>
          <cell r="FV67">
            <v>1.1299435028248586</v>
          </cell>
          <cell r="FW67">
            <v>1.1235955056179774</v>
          </cell>
          <cell r="FX67">
            <v>1.1173184357541899</v>
          </cell>
          <cell r="FY67">
            <v>1.1111111111111112</v>
          </cell>
          <cell r="FZ67">
            <v>1.1049723756906076</v>
          </cell>
          <cell r="GA67">
            <v>1.098901098901099</v>
          </cell>
          <cell r="GB67">
            <v>1.0928961748633879</v>
          </cell>
          <cell r="GC67">
            <v>1.0869565217391304</v>
          </cell>
          <cell r="GD67">
            <v>1.0810810810810811</v>
          </cell>
          <cell r="GE67">
            <v>1.075268817204301</v>
          </cell>
          <cell r="GF67">
            <v>1.0695187165775399</v>
          </cell>
          <cell r="GG67">
            <v>1.0638297872340428</v>
          </cell>
          <cell r="GH67">
            <v>1.0582010582010581</v>
          </cell>
          <cell r="GI67">
            <v>1.0526315789473686</v>
          </cell>
          <cell r="GJ67">
            <v>1.0471204188481675</v>
          </cell>
          <cell r="GK67">
            <v>1.0416666666666667</v>
          </cell>
          <cell r="GL67">
            <v>1.0362694300518136</v>
          </cell>
          <cell r="GM67">
            <v>1.0309278350515465</v>
          </cell>
          <cell r="GN67">
            <v>1.0256410256410258</v>
          </cell>
          <cell r="GO67">
            <v>1.0204081632653061</v>
          </cell>
          <cell r="GP67">
            <v>1.015228426395939</v>
          </cell>
          <cell r="GQ67">
            <v>1.0101010101010102</v>
          </cell>
          <cell r="GR67">
            <v>1.0050251256281406</v>
          </cell>
        </row>
        <row r="68">
          <cell r="B68">
            <v>59</v>
          </cell>
          <cell r="C68">
            <v>44.404588790286276</v>
          </cell>
          <cell r="D68">
            <v>38.970972918622941</v>
          </cell>
          <cell r="E68">
            <v>34.456104410587415</v>
          </cell>
          <cell r="F68">
            <v>30.681372897183948</v>
          </cell>
          <cell r="G68">
            <v>27.505830576102994</v>
          </cell>
          <cell r="H68">
            <v>24.817799812387186</v>
          </cell>
          <cell r="I68">
            <v>22.528429573456489</v>
          </cell>
          <cell r="J68">
            <v>20.566733029925043</v>
          </cell>
          <cell r="K68">
            <v>18.875754001323621</v>
          </cell>
          <cell r="L68">
            <v>17.409596142801469</v>
          </cell>
          <cell r="M68">
            <v>16.131113367552313</v>
          </cell>
          <cell r="N68">
            <v>15.010108518248691</v>
          </cell>
          <cell r="O68">
            <v>14.021923830966095</v>
          </cell>
          <cell r="P68">
            <v>13.146334306782594</v>
          </cell>
          <cell r="Q68">
            <v>12.366675967966364</v>
          </cell>
          <cell r="R68">
            <v>11.669156799797209</v>
          </cell>
          <cell r="S68">
            <v>11.042310212269523</v>
          </cell>
          <cell r="T68">
            <v>10.476560029586773</v>
          </cell>
          <cell r="U68">
            <v>9.9638730269037978</v>
          </cell>
          <cell r="V68">
            <v>9.4974804066110501</v>
          </cell>
          <cell r="W68">
            <v>9.0716537342882724</v>
          </cell>
          <cell r="X68">
            <v>8.6815240341027007</v>
          </cell>
          <cell r="Y68">
            <v>8.3229351991763547</v>
          </cell>
          <cell r="Z68">
            <v>7.9923247741716059</v>
          </cell>
          <cell r="AA68">
            <v>7.68662664400079</v>
          </cell>
          <cell r="AB68">
            <v>7.4031913122798061</v>
          </cell>
          <cell r="AC68">
            <v>7.1397203507575355</v>
          </cell>
          <cell r="AD68">
            <v>6.8942123036775831</v>
          </cell>
          <cell r="AE68">
            <v>6.66491788271132</v>
          </cell>
          <cell r="AF68">
            <v>6.4503027224210419</v>
          </cell>
          <cell r="AG68">
            <v>6.2490163091019211</v>
          </cell>
          <cell r="AH68">
            <v>6.0598659673285056</v>
          </cell>
          <cell r="AI68">
            <v>5.8817950040831022</v>
          </cell>
          <cell r="AJ68">
            <v>5.7138642819826986</v>
          </cell>
          <cell r="AK68">
            <v>5.555236630188646</v>
          </cell>
          <cell r="AL68">
            <v>5.4051636113601287</v>
          </cell>
          <cell r="AM68">
            <v>5.2629742511879423</v>
          </cell>
          <cell r="AN68">
            <v>5.1280654080764716</v>
          </cell>
          <cell r="AO68">
            <v>4.9998935179294266</v>
          </cell>
          <cell r="AP68">
            <v>4.8779674954950796</v>
          </cell>
          <cell r="AQ68">
            <v>4.7618426115149957</v>
          </cell>
          <cell r="AR68">
            <v>4.6511151957184085</v>
          </cell>
          <cell r="AS68">
            <v>4.545418040878471</v>
          </cell>
          <cell r="AT68">
            <v>4.444416403783344</v>
          </cell>
          <cell r="AU68">
            <v>4.3478045159411129</v>
          </cell>
          <cell r="AV68">
            <v>4.2553025308257793</v>
          </cell>
          <cell r="AW68">
            <v>4.1666538460376419</v>
          </cell>
          <cell r="AX68">
            <v>4.0816227483417187</v>
          </cell>
          <cell r="AY68">
            <v>3.9999923375222957</v>
          </cell>
          <cell r="AZ68">
            <v>3.9215626916409088</v>
          </cell>
          <cell r="BA68">
            <v>3.8461492418445471</v>
          </cell>
          <cell r="BB68">
            <v>3.7735813295318352</v>
          </cell>
          <cell r="BC68">
            <v>3.7037009226030992</v>
          </cell>
          <cell r="BD68">
            <v>3.6363614708226653</v>
          </cell>
          <cell r="BE68">
            <v>3.5714268831124811</v>
          </cell>
          <cell r="BF68">
            <v>3.508770611960522</v>
          </cell>
          <cell r="BG68">
            <v>3.4482748321356791</v>
          </cell>
          <cell r="BH68">
            <v>3.3898297026107764</v>
          </cell>
          <cell r="BI68">
            <v>3.3333327020548906</v>
          </cell>
          <cell r="BJ68">
            <v>3.2786880295049321</v>
          </cell>
          <cell r="BK68">
            <v>3.2258060628973992</v>
          </cell>
          <cell r="BL68">
            <v>3.1746028690617991</v>
          </cell>
          <cell r="BM68">
            <v>3.1249997595703189</v>
          </cell>
          <cell r="BN68">
            <v>3.076922887523144</v>
          </cell>
          <cell r="BO68">
            <v>3.0303028809413317</v>
          </cell>
          <cell r="BP68">
            <v>2.9850745089529895</v>
          </cell>
          <cell r="BQ68">
            <v>2.9411763774049584</v>
          </cell>
          <cell r="BR68">
            <v>2.89855065092094</v>
          </cell>
          <cell r="BS68">
            <v>2.8571427987661475</v>
          </cell>
          <cell r="BT68">
            <v>2.8169013621749799</v>
          </cell>
          <cell r="BU68">
            <v>2.777777741057843</v>
          </cell>
          <cell r="BV68">
            <v>2.7397259982310027</v>
          </cell>
          <cell r="BW68">
            <v>2.7027026795135534</v>
          </cell>
          <cell r="BX68">
            <v>2.6666666482118586</v>
          </cell>
          <cell r="BY68">
            <v>2.6315789326673054</v>
          </cell>
          <cell r="BZ68">
            <v>2.5974025856805727</v>
          </cell>
          <cell r="CA68">
            <v>2.5641025547471679</v>
          </cell>
          <cell r="CB68">
            <v>2.5316455621467426</v>
          </cell>
          <cell r="CC68">
            <v>2.4999999940243396</v>
          </cell>
          <cell r="CD68">
            <v>2.4691357976867803</v>
          </cell>
          <cell r="CE68">
            <v>2.4390243864131111</v>
          </cell>
          <cell r="CF68">
            <v>2.4096385511455698</v>
          </cell>
          <cell r="CG68">
            <v>2.3809523784878266</v>
          </cell>
          <cell r="CH68">
            <v>2.3529411744911859</v>
          </cell>
          <cell r="CI68">
            <v>2.3255813937577083</v>
          </cell>
          <cell r="CJ68">
            <v>2.2988505734325297</v>
          </cell>
          <cell r="CK68">
            <v>2.2727272716965063</v>
          </cell>
          <cell r="CL68">
            <v>2.2471910104052686</v>
          </cell>
          <cell r="CM68">
            <v>2.2222222215522214</v>
          </cell>
          <cell r="CN68">
            <v>2.1978021972613537</v>
          </cell>
          <cell r="CO68">
            <v>2.1739130430413187</v>
          </cell>
          <cell r="CP68">
            <v>2.1505376340553153</v>
          </cell>
          <cell r="CQ68">
            <v>2.127659574182208</v>
          </cell>
          <cell r="CR68">
            <v>2.1052631576632233</v>
          </cell>
          <cell r="CS68">
            <v>2.0833333331456965</v>
          </cell>
          <cell r="CT68">
            <v>2.0618556699508988</v>
          </cell>
          <cell r="CU68">
            <v>2.0408163264070707</v>
          </cell>
          <cell r="CV68">
            <v>2.0202020201016593</v>
          </cell>
          <cell r="CW68">
            <v>1.9999999999184084</v>
          </cell>
          <cell r="CX68">
            <v>1.9801980197355975</v>
          </cell>
          <cell r="CY68">
            <v>1.9607843136714411</v>
          </cell>
          <cell r="CZ68">
            <v>1.9417475727714939</v>
          </cell>
          <cell r="DA68">
            <v>1.9230769230410123</v>
          </cell>
          <cell r="DB68">
            <v>1.9047619047326012</v>
          </cell>
          <cell r="DC68">
            <v>1.8867924528062594</v>
          </cell>
          <cell r="DD68">
            <v>1.8691588784851181</v>
          </cell>
          <cell r="DE68">
            <v>1.8518518518358604</v>
          </cell>
          <cell r="DF68">
            <v>1.8348623853080142</v>
          </cell>
          <cell r="DG68">
            <v>1.8181818181711014</v>
          </cell>
          <cell r="DH68">
            <v>1.8018018017930193</v>
          </cell>
          <cell r="DI68">
            <v>1.7857142857070836</v>
          </cell>
          <cell r="DJ68">
            <v>1.7699115044188685</v>
          </cell>
          <cell r="DK68">
            <v>1.7543859649074274</v>
          </cell>
          <cell r="DL68">
            <v>1.7391304347786207</v>
          </cell>
          <cell r="DM68">
            <v>1.7241379310312033</v>
          </cell>
          <cell r="DN68">
            <v>1.709401709399011</v>
          </cell>
          <cell r="DO68">
            <v>1.6949152542350663</v>
          </cell>
          <cell r="DP68">
            <v>1.6806722689057325</v>
          </cell>
          <cell r="DQ68">
            <v>1.6666666666651575</v>
          </cell>
          <cell r="DR68">
            <v>1.6528925619822261</v>
          </cell>
          <cell r="DS68">
            <v>1.6393442622940542</v>
          </cell>
          <cell r="DT68">
            <v>1.6260162601617525</v>
          </cell>
          <cell r="DU68">
            <v>1.6129032258057496</v>
          </cell>
          <cell r="DV68">
            <v>1.5999999999994194</v>
          </cell>
          <cell r="DW68">
            <v>1.5873015873011069</v>
          </cell>
          <cell r="DX68">
            <v>1.5748031496059014</v>
          </cell>
          <cell r="DY68">
            <v>1.5624999999996705</v>
          </cell>
          <cell r="DZ68">
            <v>1.5503875968989516</v>
          </cell>
          <cell r="EA68">
            <v>1.5384615384613116</v>
          </cell>
          <cell r="EB68">
            <v>1.5267175572517202</v>
          </cell>
          <cell r="EC68">
            <v>1.5151515151513588</v>
          </cell>
          <cell r="ED68">
            <v>1.5037593984961106</v>
          </cell>
          <cell r="EE68">
            <v>1.4925373134327278</v>
          </cell>
          <cell r="EF68">
            <v>1.4814814814813912</v>
          </cell>
          <cell r="EG68">
            <v>1.4705882352940427</v>
          </cell>
          <cell r="EH68">
            <v>1.4598540145984777</v>
          </cell>
          <cell r="EI68">
            <v>1.4492753623187886</v>
          </cell>
          <cell r="EJ68">
            <v>1.4388489208632662</v>
          </cell>
          <cell r="EK68">
            <v>1.4285714285713926</v>
          </cell>
          <cell r="EL68">
            <v>1.4184397163120266</v>
          </cell>
          <cell r="EM68">
            <v>1.4084507042253269</v>
          </cell>
          <cell r="EN68">
            <v>1.3986013986013774</v>
          </cell>
          <cell r="EO68">
            <v>1.3888888888888713</v>
          </cell>
          <cell r="EP68">
            <v>1.3793103448275714</v>
          </cell>
          <cell r="EQ68">
            <v>1.3698630136986178</v>
          </cell>
          <cell r="ER68">
            <v>1.3605442176870646</v>
          </cell>
          <cell r="ES68">
            <v>1.3513513513513427</v>
          </cell>
          <cell r="ET68">
            <v>1.3422818791946236</v>
          </cell>
          <cell r="EU68">
            <v>1.3333333333333273</v>
          </cell>
          <cell r="EV68">
            <v>1.3245033112582731</v>
          </cell>
          <cell r="EW68">
            <v>1.3157894736842062</v>
          </cell>
          <cell r="EX68">
            <v>1.3071895424836564</v>
          </cell>
          <cell r="EY68">
            <v>1.2987012987012956</v>
          </cell>
          <cell r="EZ68">
            <v>1.2903225806451588</v>
          </cell>
          <cell r="FA68">
            <v>1.2820512820512799</v>
          </cell>
          <cell r="FB68">
            <v>1.2738853503184695</v>
          </cell>
          <cell r="FC68">
            <v>1.2658227848101251</v>
          </cell>
          <cell r="FD68">
            <v>1.2578616352201244</v>
          </cell>
          <cell r="FE68">
            <v>1.2499999999999989</v>
          </cell>
          <cell r="FF68">
            <v>1.2422360248447195</v>
          </cell>
          <cell r="FG68">
            <v>1.2345679012345672</v>
          </cell>
          <cell r="FH68">
            <v>1.2269938650306744</v>
          </cell>
          <cell r="FI68">
            <v>1.2195121951219507</v>
          </cell>
          <cell r="FJ68">
            <v>1.2121212121212117</v>
          </cell>
          <cell r="FK68">
            <v>1.2048192771084334</v>
          </cell>
          <cell r="FL68">
            <v>1.1976047904191613</v>
          </cell>
          <cell r="FM68">
            <v>1.1904761904761902</v>
          </cell>
          <cell r="FN68">
            <v>1.1834319526627217</v>
          </cell>
          <cell r="FO68">
            <v>1.1764705882352939</v>
          </cell>
          <cell r="FP68">
            <v>1.1695906432748537</v>
          </cell>
          <cell r="FQ68">
            <v>1.1627906976744184</v>
          </cell>
          <cell r="FR68">
            <v>1.1560693641618496</v>
          </cell>
          <cell r="FS68">
            <v>1.1494252873563215</v>
          </cell>
          <cell r="FT68">
            <v>1.1428571428571426</v>
          </cell>
          <cell r="FU68">
            <v>1.1363636363636362</v>
          </cell>
          <cell r="FV68">
            <v>1.1299435028248588</v>
          </cell>
          <cell r="FW68">
            <v>1.1235955056179774</v>
          </cell>
          <cell r="FX68">
            <v>1.1173184357541899</v>
          </cell>
          <cell r="FY68">
            <v>1.1111111111111112</v>
          </cell>
          <cell r="FZ68">
            <v>1.1049723756906078</v>
          </cell>
          <cell r="GA68">
            <v>1.0989010989010988</v>
          </cell>
          <cell r="GB68">
            <v>1.0928961748633879</v>
          </cell>
          <cell r="GC68">
            <v>1.0869565217391304</v>
          </cell>
          <cell r="GD68">
            <v>1.0810810810810811</v>
          </cell>
          <cell r="GE68">
            <v>1.075268817204301</v>
          </cell>
          <cell r="GF68">
            <v>1.0695187165775399</v>
          </cell>
          <cell r="GG68">
            <v>1.0638297872340425</v>
          </cell>
          <cell r="GH68">
            <v>1.0582010582010581</v>
          </cell>
          <cell r="GI68">
            <v>1.0526315789473684</v>
          </cell>
          <cell r="GJ68">
            <v>1.0471204188481675</v>
          </cell>
          <cell r="GK68">
            <v>1.0416666666666667</v>
          </cell>
          <cell r="GL68">
            <v>1.0362694300518134</v>
          </cell>
          <cell r="GM68">
            <v>1.0309278350515465</v>
          </cell>
          <cell r="GN68">
            <v>1.0256410256410255</v>
          </cell>
          <cell r="GO68">
            <v>1.0204081632653061</v>
          </cell>
          <cell r="GP68">
            <v>1.015228426395939</v>
          </cell>
          <cell r="GQ68">
            <v>1.0101010101010102</v>
          </cell>
          <cell r="GR68">
            <v>1.0050251256281406</v>
          </cell>
        </row>
        <row r="69">
          <cell r="B69">
            <v>60</v>
          </cell>
          <cell r="C69">
            <v>44.955038406224034</v>
          </cell>
          <cell r="D69">
            <v>39.380268885342787</v>
          </cell>
          <cell r="E69">
            <v>34.760886677046479</v>
          </cell>
          <cell r="F69">
            <v>30.908656485057509</v>
          </cell>
          <cell r="G69">
            <v>27.675563666119409</v>
          </cell>
          <cell r="H69">
            <v>24.944734118248491</v>
          </cell>
          <cell r="I69">
            <v>22.623489974477394</v>
          </cell>
          <cell r="J69">
            <v>20.638022038205783</v>
          </cell>
          <cell r="K69">
            <v>18.929289525070114</v>
          </cell>
          <cell r="L69">
            <v>17.44985416379286</v>
          </cell>
          <cell r="M69">
            <v>16.16142770523803</v>
          </cell>
          <cell r="N69">
            <v>15.032965744834449</v>
          </cell>
          <cell r="O69">
            <v>14.039181150435601</v>
          </cell>
          <cell r="P69">
            <v>13.159380750495435</v>
          </cell>
          <cell r="Q69">
            <v>12.376551822191077</v>
          </cell>
          <cell r="R69">
            <v>11.676642211794661</v>
          </cell>
          <cell r="S69">
            <v>11.047991020430755</v>
          </cell>
          <cell r="T69">
            <v>10.48087673934865</v>
          </cell>
          <cell r="U69">
            <v>9.9671572971852722</v>
          </cell>
          <cell r="V69">
            <v>9.4999822684262885</v>
          </cell>
          <cell r="W69">
            <v>9.0735619227822273</v>
          </cell>
          <cell r="X69">
            <v>8.6829811965046648</v>
          </cell>
          <cell r="Y69">
            <v>8.3240492849788872</v>
          </cell>
          <cell r="Z69">
            <v>7.9931775770414273</v>
          </cell>
          <cell r="AA69">
            <v>7.6872802159299027</v>
          </cell>
          <cell r="AB69">
            <v>7.4036927861496089</v>
          </cell>
          <cell r="AC69">
            <v>7.1401055708399435</v>
          </cell>
          <cell r="AD69">
            <v>6.8945085621638276</v>
          </cell>
          <cell r="AE69">
            <v>6.6651459849663661</v>
          </cell>
          <cell r="AF69">
            <v>6.4504785475506861</v>
          </cell>
          <cell r="AG69">
            <v>6.249151990605105</v>
          </cell>
          <cell r="AH69">
            <v>6.0599707874064421</v>
          </cell>
          <cell r="AI69">
            <v>5.8818760718659</v>
          </cell>
          <cell r="AJ69">
            <v>5.7139270484959148</v>
          </cell>
          <cell r="AK69">
            <v>5.5552852798208869</v>
          </cell>
          <cell r="AL69">
            <v>5.4052013597975774</v>
          </cell>
          <cell r="AM69">
            <v>5.2630035724268422</v>
          </cell>
          <cell r="AN69">
            <v>5.1280882075953729</v>
          </cell>
          <cell r="AO69">
            <v>4.9999112649411881</v>
          </cell>
          <cell r="AP69">
            <v>4.8779813240623069</v>
          </cell>
          <cell r="AQ69">
            <v>4.761853397946278</v>
          </cell>
          <cell r="AR69">
            <v>4.6511236178752338</v>
          </cell>
          <cell r="AS69">
            <v>4.5454246236708782</v>
          </cell>
          <cell r="AT69">
            <v>4.4444215541088523</v>
          </cell>
          <cell r="AU69">
            <v>4.3478085495456202</v>
          </cell>
          <cell r="AV69">
            <v>4.2553056929763393</v>
          </cell>
          <cell r="AW69">
            <v>4.1666563274497106</v>
          </cell>
          <cell r="AX69">
            <v>4.0816246974632273</v>
          </cell>
          <cell r="AY69">
            <v>3.9999938700178364</v>
          </cell>
          <cell r="AZ69">
            <v>3.9215638977218394</v>
          </cell>
          <cell r="BA69">
            <v>3.8461501919401164</v>
          </cell>
          <cell r="BB69">
            <v>3.7735820786812928</v>
          </cell>
          <cell r="BC69">
            <v>3.7037015138607079</v>
          </cell>
          <cell r="BD69">
            <v>3.63636193790013</v>
          </cell>
          <cell r="BE69">
            <v>3.5714272524316253</v>
          </cell>
          <cell r="BF69">
            <v>3.5087709042494333</v>
          </cell>
          <cell r="BG69">
            <v>3.4482750636710691</v>
          </cell>
          <cell r="BH69">
            <v>3.389829886185928</v>
          </cell>
          <cell r="BI69">
            <v>3.333332847734531</v>
          </cell>
          <cell r="BJ69">
            <v>3.2786881452145069</v>
          </cell>
          <cell r="BK69">
            <v>3.2258061548835109</v>
          </cell>
          <cell r="BL69">
            <v>3.1746029422523185</v>
          </cell>
          <cell r="BM69">
            <v>3.1249998178563021</v>
          </cell>
          <cell r="BN69">
            <v>3.076922933979731</v>
          </cell>
          <cell r="BO69">
            <v>3.0303029180010013</v>
          </cell>
          <cell r="BP69">
            <v>2.9850745385415656</v>
          </cell>
          <cell r="BQ69">
            <v>2.9411764010484758</v>
          </cell>
          <cell r="BR69">
            <v>2.898550669829695</v>
          </cell>
          <cell r="BS69">
            <v>2.8571428139008503</v>
          </cell>
          <cell r="BT69">
            <v>2.8169013742988778</v>
          </cell>
          <cell r="BU69">
            <v>2.7777777507778252</v>
          </cell>
          <cell r="BV69">
            <v>2.7397260060300388</v>
          </cell>
          <cell r="BW69">
            <v>2.7027026857763166</v>
          </cell>
          <cell r="BX69">
            <v>2.6666666532449876</v>
          </cell>
          <cell r="BY69">
            <v>2.6315789367154383</v>
          </cell>
          <cell r="BZ69">
            <v>2.5974025889390413</v>
          </cell>
          <cell r="CA69">
            <v>2.5641025573720633</v>
          </cell>
          <cell r="CB69">
            <v>2.5316455642628979</v>
          </cell>
          <cell r="CC69">
            <v>2.4999999957316712</v>
          </cell>
          <cell r="CD69">
            <v>2.4691357990653238</v>
          </cell>
          <cell r="CE69">
            <v>2.439024387527029</v>
          </cell>
          <cell r="CF69">
            <v>2.409638552046339</v>
          </cell>
          <cell r="CG69">
            <v>2.3809523792167795</v>
          </cell>
          <cell r="CH69">
            <v>2.3529411750815341</v>
          </cell>
          <cell r="CI69">
            <v>2.3255813942361598</v>
          </cell>
          <cell r="CJ69">
            <v>2.2988505738205784</v>
          </cell>
          <cell r="CK69">
            <v>2.2727272720114624</v>
          </cell>
          <cell r="CL69">
            <v>2.2471910106610857</v>
          </cell>
          <cell r="CM69">
            <v>2.2222222217601528</v>
          </cell>
          <cell r="CN69">
            <v>2.1978021974304838</v>
          </cell>
          <cell r="CO69">
            <v>2.1739130431789855</v>
          </cell>
          <cell r="CP69">
            <v>2.1505376341674509</v>
          </cell>
          <cell r="CQ69">
            <v>2.1276595742736109</v>
          </cell>
          <cell r="CR69">
            <v>2.1052631577377783</v>
          </cell>
          <cell r="CS69">
            <v>2.0833333332065522</v>
          </cell>
          <cell r="CT69">
            <v>2.0618556700006052</v>
          </cell>
          <cell r="CU69">
            <v>2.0408163264476986</v>
          </cell>
          <cell r="CV69">
            <v>2.0202020201348891</v>
          </cell>
          <cell r="CW69">
            <v>1.9999999999456055</v>
          </cell>
          <cell r="CX69">
            <v>1.9801980197578721</v>
          </cell>
          <cell r="CY69">
            <v>1.9607843136896961</v>
          </cell>
          <cell r="CZ69">
            <v>1.9417475727864644</v>
          </cell>
          <cell r="DA69">
            <v>1.9230769230532976</v>
          </cell>
          <cell r="DB69">
            <v>1.9047619047426894</v>
          </cell>
          <cell r="DC69">
            <v>1.8867924528145485</v>
          </cell>
          <cell r="DD69">
            <v>1.8691588784919335</v>
          </cell>
          <cell r="DE69">
            <v>1.8518518518414677</v>
          </cell>
          <cell r="DF69">
            <v>1.8348623853126307</v>
          </cell>
          <cell r="DG69">
            <v>1.8181818181749041</v>
          </cell>
          <cell r="DH69">
            <v>1.8018018017961537</v>
          </cell>
          <cell r="DI69">
            <v>1.7857142857096688</v>
          </cell>
          <cell r="DJ69">
            <v>1.7699115044210025</v>
          </cell>
          <cell r="DK69">
            <v>1.7543859649091895</v>
          </cell>
          <cell r="DL69">
            <v>1.7391304347800765</v>
          </cell>
          <cell r="DM69">
            <v>1.7241379310324072</v>
          </cell>
          <cell r="DN69">
            <v>1.7094017094000069</v>
          </cell>
          <cell r="DO69">
            <v>1.6949152542358907</v>
          </cell>
          <cell r="DP69">
            <v>1.6806722689064153</v>
          </cell>
          <cell r="DQ69">
            <v>1.6666666666657233</v>
          </cell>
          <cell r="DR69">
            <v>1.6528925619826955</v>
          </cell>
          <cell r="DS69">
            <v>1.6393442622944436</v>
          </cell>
          <cell r="DT69">
            <v>1.6260162601620758</v>
          </cell>
          <cell r="DU69">
            <v>1.6129032258060183</v>
          </cell>
          <cell r="DV69">
            <v>1.5999999999996428</v>
          </cell>
          <cell r="DW69">
            <v>1.5873015873012926</v>
          </cell>
          <cell r="DX69">
            <v>1.5748031496060559</v>
          </cell>
          <cell r="DY69">
            <v>1.562499999999799</v>
          </cell>
          <cell r="DZ69">
            <v>1.5503875968990586</v>
          </cell>
          <cell r="EA69">
            <v>1.5384615384614011</v>
          </cell>
          <cell r="EB69">
            <v>1.5267175572517946</v>
          </cell>
          <cell r="EC69">
            <v>1.515151515151421</v>
          </cell>
          <cell r="ED69">
            <v>1.5037593984961626</v>
          </cell>
          <cell r="EE69">
            <v>1.4925373134327711</v>
          </cell>
          <cell r="EF69">
            <v>1.4814814814814277</v>
          </cell>
          <cell r="EG69">
            <v>1.4705882352940731</v>
          </cell>
          <cell r="EH69">
            <v>1.4598540145985031</v>
          </cell>
          <cell r="EI69">
            <v>1.4492753623188099</v>
          </cell>
          <cell r="EJ69">
            <v>1.438848920863284</v>
          </cell>
          <cell r="EK69">
            <v>1.4285714285714073</v>
          </cell>
          <cell r="EL69">
            <v>1.418439716312039</v>
          </cell>
          <cell r="EM69">
            <v>1.4084507042253374</v>
          </cell>
          <cell r="EN69">
            <v>1.3986013986013863</v>
          </cell>
          <cell r="EO69">
            <v>1.3888888888888786</v>
          </cell>
          <cell r="EP69">
            <v>1.3793103448275779</v>
          </cell>
          <cell r="EQ69">
            <v>1.369863013698623</v>
          </cell>
          <cell r="ER69">
            <v>1.360544217687069</v>
          </cell>
          <cell r="ES69">
            <v>1.3513513513513464</v>
          </cell>
          <cell r="ET69">
            <v>1.3422818791946267</v>
          </cell>
          <cell r="EU69">
            <v>1.3333333333333297</v>
          </cell>
          <cell r="EV69">
            <v>1.3245033112582751</v>
          </cell>
          <cell r="EW69">
            <v>1.3157894736842082</v>
          </cell>
          <cell r="EX69">
            <v>1.3071895424836579</v>
          </cell>
          <cell r="EY69">
            <v>1.2987012987012969</v>
          </cell>
          <cell r="EZ69">
            <v>1.2903225806451599</v>
          </cell>
          <cell r="FA69">
            <v>1.2820512820512808</v>
          </cell>
          <cell r="FB69">
            <v>1.2738853503184704</v>
          </cell>
          <cell r="FC69">
            <v>1.2658227848101256</v>
          </cell>
          <cell r="FD69">
            <v>1.2578616352201251</v>
          </cell>
          <cell r="FE69">
            <v>1.2499999999999993</v>
          </cell>
          <cell r="FF69">
            <v>1.24223602484472</v>
          </cell>
          <cell r="FG69">
            <v>1.2345679012345674</v>
          </cell>
          <cell r="FH69">
            <v>1.2269938650306746</v>
          </cell>
          <cell r="FI69">
            <v>1.219512195121951</v>
          </cell>
          <cell r="FJ69">
            <v>1.2121212121212119</v>
          </cell>
          <cell r="FK69">
            <v>1.2048192771084336</v>
          </cell>
          <cell r="FL69">
            <v>1.1976047904191616</v>
          </cell>
          <cell r="FM69">
            <v>1.1904761904761905</v>
          </cell>
          <cell r="FN69">
            <v>1.1834319526627219</v>
          </cell>
          <cell r="FO69">
            <v>1.1764705882352939</v>
          </cell>
          <cell r="FP69">
            <v>1.1695906432748537</v>
          </cell>
          <cell r="FQ69">
            <v>1.1627906976744187</v>
          </cell>
          <cell r="FR69">
            <v>1.1560693641618496</v>
          </cell>
          <cell r="FS69">
            <v>1.1494252873563218</v>
          </cell>
          <cell r="FT69">
            <v>1.142857142857143</v>
          </cell>
          <cell r="FU69">
            <v>1.1363636363636365</v>
          </cell>
          <cell r="FV69">
            <v>1.1299435028248588</v>
          </cell>
          <cell r="FW69">
            <v>1.1235955056179774</v>
          </cell>
          <cell r="FX69">
            <v>1.1173184357541899</v>
          </cell>
          <cell r="FY69">
            <v>1.1111111111111112</v>
          </cell>
          <cell r="FZ69">
            <v>1.1049723756906078</v>
          </cell>
          <cell r="GA69">
            <v>1.0989010989010988</v>
          </cell>
          <cell r="GB69">
            <v>1.0928961748633881</v>
          </cell>
          <cell r="GC69">
            <v>1.0869565217391304</v>
          </cell>
          <cell r="GD69">
            <v>1.0810810810810809</v>
          </cell>
          <cell r="GE69">
            <v>1.075268817204301</v>
          </cell>
          <cell r="GF69">
            <v>1.0695187165775402</v>
          </cell>
          <cell r="GG69">
            <v>1.0638297872340425</v>
          </cell>
          <cell r="GH69">
            <v>1.0582010582010584</v>
          </cell>
          <cell r="GI69">
            <v>1.0526315789473686</v>
          </cell>
          <cell r="GJ69">
            <v>1.0471204188481675</v>
          </cell>
          <cell r="GK69">
            <v>1.0416666666666667</v>
          </cell>
          <cell r="GL69">
            <v>1.0362694300518134</v>
          </cell>
          <cell r="GM69">
            <v>1.0309278350515465</v>
          </cell>
          <cell r="GN69">
            <v>1.0256410256410258</v>
          </cell>
          <cell r="GO69">
            <v>1.0204081632653061</v>
          </cell>
          <cell r="GP69">
            <v>1.0152284263959392</v>
          </cell>
          <cell r="GQ69">
            <v>1.0101010101010102</v>
          </cell>
          <cell r="GR69">
            <v>1.0050251256281406</v>
          </cell>
        </row>
        <row r="70">
          <cell r="B70">
            <v>61</v>
          </cell>
          <cell r="C70">
            <v>45.500038025964393</v>
          </cell>
          <cell r="D70">
            <v>39.783516143194873</v>
          </cell>
          <cell r="E70">
            <v>35.059692820633806</v>
          </cell>
          <cell r="F70">
            <v>31.130396570787816</v>
          </cell>
          <cell r="G70">
            <v>27.840353073902339</v>
          </cell>
          <cell r="H70">
            <v>25.067375959660374</v>
          </cell>
          <cell r="I70">
            <v>22.714894206228262</v>
          </cell>
          <cell r="J70">
            <v>20.706241184885915</v>
          </cell>
          <cell r="K70">
            <v>18.980275738162014</v>
          </cell>
          <cell r="L70">
            <v>17.488013425396076</v>
          </cell>
          <cell r="M70">
            <v>16.190026137017011</v>
          </cell>
          <cell r="N70">
            <v>15.054427929422019</v>
          </cell>
          <cell r="O70">
            <v>14.055309486388415</v>
          </cell>
          <cell r="P70">
            <v>13.171516977205057</v>
          </cell>
          <cell r="Q70">
            <v>12.385696131658404</v>
          </cell>
          <cell r="R70">
            <v>11.683541209027338</v>
          </cell>
          <cell r="S70">
            <v>11.053202771037391</v>
          </cell>
          <cell r="T70">
            <v>10.48481894004443</v>
          </cell>
          <cell r="U70">
            <v>9.9701429974411546</v>
          </cell>
          <cell r="V70">
            <v>9.5022463967658712</v>
          </cell>
          <cell r="W70">
            <v>9.0752810115155196</v>
          </cell>
          <cell r="X70">
            <v>8.6842880686140482</v>
          </cell>
          <cell r="Y70">
            <v>8.3250440044454361</v>
          </cell>
          <cell r="Z70">
            <v>7.9939356240368244</v>
          </cell>
          <cell r="AA70">
            <v>7.6878585981680558</v>
          </cell>
          <cell r="AB70">
            <v>7.4041346133476731</v>
          </cell>
          <cell r="AC70">
            <v>7.1404434831929331</v>
          </cell>
          <cell r="AD70">
            <v>6.89476730319985</v>
          </cell>
          <cell r="AE70">
            <v>6.6653443347533603</v>
          </cell>
          <cell r="AF70">
            <v>6.4506307771001614</v>
          </cell>
          <cell r="AG70">
            <v>6.2492689574181934</v>
          </cell>
          <cell r="AH70">
            <v>6.0600607617222684</v>
          </cell>
          <cell r="AI70">
            <v>5.8819453605691452</v>
          </cell>
          <cell r="AJ70">
            <v>5.7139804668050331</v>
          </cell>
          <cell r="AK70">
            <v>5.5553265083227856</v>
          </cell>
          <cell r="AL70">
            <v>5.4052332150190523</v>
          </cell>
          <cell r="AM70">
            <v>5.2630282121233973</v>
          </cell>
          <cell r="AN70">
            <v>5.1281072866906889</v>
          </cell>
          <cell r="AO70">
            <v>4.9999260541176564</v>
          </cell>
          <cell r="AP70">
            <v>4.8779928000517065</v>
          </cell>
          <cell r="AQ70">
            <v>4.761862312352295</v>
          </cell>
          <cell r="AR70">
            <v>4.6511305496915503</v>
          </cell>
          <cell r="AS70">
            <v>4.5454300194023594</v>
          </cell>
          <cell r="AT70">
            <v>4.4444257584562061</v>
          </cell>
          <cell r="AU70">
            <v>4.3478118288988785</v>
          </cell>
          <cell r="AV70">
            <v>4.2553082534221369</v>
          </cell>
          <cell r="AW70">
            <v>4.1666583285884764</v>
          </cell>
          <cell r="AX70">
            <v>4.081626263022673</v>
          </cell>
          <cell r="AY70">
            <v>3.9999950960142692</v>
          </cell>
          <cell r="AZ70">
            <v>3.9215648587425012</v>
          </cell>
          <cell r="BA70">
            <v>3.8461509459842191</v>
          </cell>
          <cell r="BB70">
            <v>3.7735826708943025</v>
          </cell>
          <cell r="BC70">
            <v>3.7037019794178807</v>
          </cell>
          <cell r="BD70">
            <v>3.6363623042353956</v>
          </cell>
          <cell r="BE70">
            <v>3.5714275409622074</v>
          </cell>
          <cell r="BF70">
            <v>3.508771131711621</v>
          </cell>
          <cell r="BG70">
            <v>3.4482752431558672</v>
          </cell>
          <cell r="BH70">
            <v>3.3898300279428013</v>
          </cell>
          <cell r="BI70">
            <v>3.3333329597957935</v>
          </cell>
          <cell r="BJ70">
            <v>3.2786882338808487</v>
          </cell>
          <cell r="BK70">
            <v>3.2258062251019166</v>
          </cell>
          <cell r="BL70">
            <v>3.1746029979105086</v>
          </cell>
          <cell r="BM70">
            <v>3.1249998620123502</v>
          </cell>
          <cell r="BN70">
            <v>3.076922969041306</v>
          </cell>
          <cell r="BO70">
            <v>3.0303029458654147</v>
          </cell>
          <cell r="BP70">
            <v>2.9850745607052924</v>
          </cell>
          <cell r="BQ70">
            <v>2.9411764186928928</v>
          </cell>
          <cell r="BR70">
            <v>2.8985506838882493</v>
          </cell>
          <cell r="BS70">
            <v>2.8571428251117408</v>
          </cell>
          <cell r="BT70">
            <v>2.8169013832464045</v>
          </cell>
          <cell r="BU70">
            <v>2.7777777579248717</v>
          </cell>
          <cell r="BV70">
            <v>2.7397260117436182</v>
          </cell>
          <cell r="BW70">
            <v>2.7027026903476763</v>
          </cell>
          <cell r="BX70">
            <v>2.6666666569054454</v>
          </cell>
          <cell r="BY70">
            <v>2.6315789396488682</v>
          </cell>
          <cell r="BZ70">
            <v>2.5974025912917269</v>
          </cell>
          <cell r="CA70">
            <v>2.5641025592604771</v>
          </cell>
          <cell r="CB70">
            <v>2.5316455657798551</v>
          </cell>
          <cell r="CC70">
            <v>2.4999999969511935</v>
          </cell>
          <cell r="CD70">
            <v>2.469135800046494</v>
          </cell>
          <cell r="CE70">
            <v>2.4390243883170419</v>
          </cell>
          <cell r="CF70">
            <v>2.4096385526829249</v>
          </cell>
          <cell r="CG70">
            <v>2.3809523797301266</v>
          </cell>
          <cell r="CH70">
            <v>2.3529411754958134</v>
          </cell>
          <cell r="CI70">
            <v>2.3255813945707411</v>
          </cell>
          <cell r="CJ70">
            <v>2.2988505740909955</v>
          </cell>
          <cell r="CK70">
            <v>2.2727272722301826</v>
          </cell>
          <cell r="CL70">
            <v>2.2471910108381214</v>
          </cell>
          <cell r="CM70">
            <v>2.2222222219035532</v>
          </cell>
          <cell r="CN70">
            <v>2.1978021975467241</v>
          </cell>
          <cell r="CO70">
            <v>2.1739130432732776</v>
          </cell>
          <cell r="CP70">
            <v>2.1505376342439937</v>
          </cell>
          <cell r="CQ70">
            <v>2.12765957433579</v>
          </cell>
          <cell r="CR70">
            <v>2.1052631577883241</v>
          </cell>
          <cell r="CS70">
            <v>2.0833333332476704</v>
          </cell>
          <cell r="CT70">
            <v>2.0618556700340775</v>
          </cell>
          <cell r="CU70">
            <v>2.0408163264749652</v>
          </cell>
          <cell r="CV70">
            <v>2.0202020201571167</v>
          </cell>
          <cell r="CW70">
            <v>1.999999999963737</v>
          </cell>
          <cell r="CX70">
            <v>1.9801980197726725</v>
          </cell>
          <cell r="CY70">
            <v>1.9607843137017853</v>
          </cell>
          <cell r="CZ70">
            <v>1.9417475727963462</v>
          </cell>
          <cell r="DA70">
            <v>1.92307692306138</v>
          </cell>
          <cell r="DB70">
            <v>1.9047619047493043</v>
          </cell>
          <cell r="DC70">
            <v>1.8867924528199664</v>
          </cell>
          <cell r="DD70">
            <v>1.8691588784963735</v>
          </cell>
          <cell r="DE70">
            <v>1.8518518518451088</v>
          </cell>
          <cell r="DF70">
            <v>1.8348623853156185</v>
          </cell>
          <cell r="DG70">
            <v>1.8181818181773575</v>
          </cell>
          <cell r="DH70">
            <v>1.8018018017981694</v>
          </cell>
          <cell r="DI70">
            <v>1.785714285711326</v>
          </cell>
          <cell r="DJ70">
            <v>1.7699115044223659</v>
          </cell>
          <cell r="DK70">
            <v>1.7543859649103117</v>
          </cell>
          <cell r="DL70">
            <v>1.739130434781001</v>
          </cell>
          <cell r="DM70">
            <v>1.7241379310331693</v>
          </cell>
          <cell r="DN70">
            <v>1.7094017094006355</v>
          </cell>
          <cell r="DO70">
            <v>1.6949152542364094</v>
          </cell>
          <cell r="DP70">
            <v>1.6806722689068434</v>
          </cell>
          <cell r="DQ70">
            <v>1.6666666666660772</v>
          </cell>
          <cell r="DR70">
            <v>1.6528925619829877</v>
          </cell>
          <cell r="DS70">
            <v>1.6393442622946857</v>
          </cell>
          <cell r="DT70">
            <v>1.6260162601622763</v>
          </cell>
          <cell r="DU70">
            <v>1.6129032258061842</v>
          </cell>
          <cell r="DV70">
            <v>1.5999999999997803</v>
          </cell>
          <cell r="DW70">
            <v>1.5873015873014065</v>
          </cell>
          <cell r="DX70">
            <v>1.5748031496061505</v>
          </cell>
          <cell r="DY70">
            <v>1.5624999999998774</v>
          </cell>
          <cell r="DZ70">
            <v>1.5503875968991239</v>
          </cell>
          <cell r="EA70">
            <v>1.5384615384614551</v>
          </cell>
          <cell r="EB70">
            <v>1.5267175572518397</v>
          </cell>
          <cell r="EC70">
            <v>1.5151515151514585</v>
          </cell>
          <cell r="ED70">
            <v>1.5037593984961937</v>
          </cell>
          <cell r="EE70">
            <v>1.4925373134327968</v>
          </cell>
          <cell r="EF70">
            <v>1.4814814814814494</v>
          </cell>
          <cell r="EG70">
            <v>1.4705882352940909</v>
          </cell>
          <cell r="EH70">
            <v>1.4598540145985182</v>
          </cell>
          <cell r="EI70">
            <v>1.4492753623188226</v>
          </cell>
          <cell r="EJ70">
            <v>1.4388489208632944</v>
          </cell>
          <cell r="EK70">
            <v>1.4285714285714162</v>
          </cell>
          <cell r="EL70">
            <v>1.4184397163120466</v>
          </cell>
          <cell r="EM70">
            <v>1.4084507042253436</v>
          </cell>
          <cell r="EN70">
            <v>1.3986013986013914</v>
          </cell>
          <cell r="EO70">
            <v>1.3888888888888831</v>
          </cell>
          <cell r="EP70">
            <v>1.3793103448275812</v>
          </cell>
          <cell r="EQ70">
            <v>1.3698630136986261</v>
          </cell>
          <cell r="ER70">
            <v>1.3605442176870715</v>
          </cell>
          <cell r="ES70">
            <v>1.3513513513513484</v>
          </cell>
          <cell r="ET70">
            <v>1.3422818791946285</v>
          </cell>
          <cell r="EU70">
            <v>1.3333333333333313</v>
          </cell>
          <cell r="EV70">
            <v>1.3245033112582765</v>
          </cell>
          <cell r="EW70">
            <v>1.3157894736842091</v>
          </cell>
          <cell r="EX70">
            <v>1.3071895424836588</v>
          </cell>
          <cell r="EY70">
            <v>1.2987012987012978</v>
          </cell>
          <cell r="EZ70">
            <v>1.2903225806451606</v>
          </cell>
          <cell r="FA70">
            <v>1.2820512820512813</v>
          </cell>
          <cell r="FB70">
            <v>1.2738853503184706</v>
          </cell>
          <cell r="FC70">
            <v>1.265822784810126</v>
          </cell>
          <cell r="FD70">
            <v>1.2578616352201253</v>
          </cell>
          <cell r="FE70">
            <v>1.2499999999999996</v>
          </cell>
          <cell r="FF70">
            <v>1.2422360248447202</v>
          </cell>
          <cell r="FG70">
            <v>1.2345679012345676</v>
          </cell>
          <cell r="FH70">
            <v>1.2269938650306749</v>
          </cell>
          <cell r="FI70">
            <v>1.2195121951219512</v>
          </cell>
          <cell r="FJ70">
            <v>1.2121212121212119</v>
          </cell>
          <cell r="FK70">
            <v>1.2048192771084338</v>
          </cell>
          <cell r="FL70">
            <v>1.1976047904191616</v>
          </cell>
          <cell r="FM70">
            <v>1.1904761904761902</v>
          </cell>
          <cell r="FN70">
            <v>1.1834319526627217</v>
          </cell>
          <cell r="FO70">
            <v>1.1764705882352942</v>
          </cell>
          <cell r="FP70">
            <v>1.1695906432748537</v>
          </cell>
          <cell r="FQ70">
            <v>1.1627906976744187</v>
          </cell>
          <cell r="FR70">
            <v>1.1560693641618498</v>
          </cell>
          <cell r="FS70">
            <v>1.149425287356322</v>
          </cell>
          <cell r="FT70">
            <v>1.1428571428571428</v>
          </cell>
          <cell r="FU70">
            <v>1.1363636363636362</v>
          </cell>
          <cell r="FV70">
            <v>1.1299435028248588</v>
          </cell>
          <cell r="FW70">
            <v>1.1235955056179774</v>
          </cell>
          <cell r="FX70">
            <v>1.1173184357541899</v>
          </cell>
          <cell r="FY70">
            <v>1.1111111111111109</v>
          </cell>
          <cell r="FZ70">
            <v>1.1049723756906076</v>
          </cell>
          <cell r="GA70">
            <v>1.098901098901099</v>
          </cell>
          <cell r="GB70">
            <v>1.0928961748633879</v>
          </cell>
          <cell r="GC70">
            <v>1.0869565217391304</v>
          </cell>
          <cell r="GD70">
            <v>1.0810810810810809</v>
          </cell>
          <cell r="GE70">
            <v>1.075268817204301</v>
          </cell>
          <cell r="GF70">
            <v>1.0695187165775399</v>
          </cell>
          <cell r="GG70">
            <v>1.0638297872340425</v>
          </cell>
          <cell r="GH70">
            <v>1.0582010582010581</v>
          </cell>
          <cell r="GI70">
            <v>1.0526315789473686</v>
          </cell>
          <cell r="GJ70">
            <v>1.0471204188481675</v>
          </cell>
          <cell r="GK70">
            <v>1.0416666666666667</v>
          </cell>
          <cell r="GL70">
            <v>1.0362694300518136</v>
          </cell>
          <cell r="GM70">
            <v>1.0309278350515465</v>
          </cell>
          <cell r="GN70">
            <v>1.0256410256410258</v>
          </cell>
          <cell r="GO70">
            <v>1.0204081632653061</v>
          </cell>
          <cell r="GP70">
            <v>1.015228426395939</v>
          </cell>
          <cell r="GQ70">
            <v>1.0101010101010102</v>
          </cell>
          <cell r="GR70">
            <v>1.0050251256281406</v>
          </cell>
        </row>
        <row r="71">
          <cell r="B71">
            <v>62</v>
          </cell>
          <cell r="C71">
            <v>46.03964160986574</v>
          </cell>
          <cell r="D71">
            <v>40.180804081965377</v>
          </cell>
          <cell r="E71">
            <v>35.352640020229224</v>
          </cell>
          <cell r="F71">
            <v>31.346728361744209</v>
          </cell>
          <cell r="G71">
            <v>28.000342790196445</v>
          </cell>
          <cell r="H71">
            <v>25.185870492425483</v>
          </cell>
          <cell r="I71">
            <v>22.802782890604099</v>
          </cell>
          <cell r="J71">
            <v>20.771522664962596</v>
          </cell>
          <cell r="K71">
            <v>19.028834036344776</v>
          </cell>
          <cell r="L71">
            <v>17.524183341607653</v>
          </cell>
          <cell r="M71">
            <v>16.217005789638687</v>
          </cell>
          <cell r="N71">
            <v>15.074580215419735</v>
          </cell>
          <cell r="O71">
            <v>14.070382697559264</v>
          </cell>
          <cell r="P71">
            <v>13.182806490423308</v>
          </cell>
          <cell r="Q71">
            <v>12.394163084868895</v>
          </cell>
          <cell r="R71">
            <v>11.689899731822431</v>
          </cell>
          <cell r="S71">
            <v>11.057984193612286</v>
          </cell>
          <cell r="T71">
            <v>10.488419123328246</v>
          </cell>
          <cell r="U71">
            <v>9.9728572704010521</v>
          </cell>
          <cell r="V71">
            <v>9.5042953816885731</v>
          </cell>
          <cell r="W71">
            <v>9.0768297401040723</v>
          </cell>
          <cell r="X71">
            <v>8.6854601512233618</v>
          </cell>
          <cell r="Y71">
            <v>8.3259321468262826</v>
          </cell>
          <cell r="Z71">
            <v>7.9946094435882884</v>
          </cell>
          <cell r="AA71">
            <v>7.6883704408566862</v>
          </cell>
          <cell r="AB71">
            <v>7.4045238884120455</v>
          </cell>
          <cell r="AC71">
            <v>7.1407398975376601</v>
          </cell>
          <cell r="AD71">
            <v>6.8949932779037981</v>
          </cell>
          <cell r="AE71">
            <v>6.6655168128290097</v>
          </cell>
          <cell r="AF71">
            <v>6.4507625775758966</v>
          </cell>
          <cell r="AG71">
            <v>6.2493697908777532</v>
          </cell>
          <cell r="AH71">
            <v>6.060137992894651</v>
          </cell>
          <cell r="AI71">
            <v>5.88200458168303</v>
          </cell>
          <cell r="AJ71">
            <v>5.714025929195774</v>
          </cell>
          <cell r="AK71">
            <v>5.5553614477311744</v>
          </cell>
          <cell r="AL71">
            <v>5.4052600970624916</v>
          </cell>
          <cell r="AM71">
            <v>5.2630489177507531</v>
          </cell>
          <cell r="AN71">
            <v>5.1281232524608278</v>
          </cell>
          <cell r="AO71">
            <v>4.9999383784313807</v>
          </cell>
          <cell r="AP71">
            <v>4.8780023236943624</v>
          </cell>
          <cell r="AQ71">
            <v>4.7618696796299966</v>
          </cell>
          <cell r="AR71">
            <v>4.6511362548901651</v>
          </cell>
          <cell r="AS71">
            <v>4.5454344421330815</v>
          </cell>
          <cell r="AT71">
            <v>4.4444291905764945</v>
          </cell>
          <cell r="AU71">
            <v>4.3478144950397386</v>
          </cell>
          <cell r="AV71">
            <v>4.2553103266576011</v>
          </cell>
          <cell r="AW71">
            <v>4.1666599424100612</v>
          </cell>
          <cell r="AX71">
            <v>4.0816275205001391</v>
          </cell>
          <cell r="AY71">
            <v>3.9999960768114153</v>
          </cell>
          <cell r="AZ71">
            <v>3.9215656244960169</v>
          </cell>
          <cell r="BA71">
            <v>3.8461515444319203</v>
          </cell>
          <cell r="BB71">
            <v>3.7735831390468793</v>
          </cell>
          <cell r="BC71">
            <v>3.7037023459983311</v>
          </cell>
          <cell r="BD71">
            <v>3.6363625915571727</v>
          </cell>
          <cell r="BE71">
            <v>3.5714277663767242</v>
          </cell>
          <cell r="BF71">
            <v>3.5087713087249974</v>
          </cell>
          <cell r="BG71">
            <v>3.4482753822913703</v>
          </cell>
          <cell r="BH71">
            <v>3.3898301374075688</v>
          </cell>
          <cell r="BI71">
            <v>3.3333330459967643</v>
          </cell>
          <cell r="BJ71">
            <v>3.2786883018244048</v>
          </cell>
          <cell r="BK71">
            <v>3.2258062787037534</v>
          </cell>
          <cell r="BL71">
            <v>3.174603040236128</v>
          </cell>
          <cell r="BM71">
            <v>3.1249998954639016</v>
          </cell>
          <cell r="BN71">
            <v>3.0769229955028727</v>
          </cell>
          <cell r="BO71">
            <v>3.0303029668161008</v>
          </cell>
          <cell r="BP71">
            <v>2.9850745773073348</v>
          </cell>
          <cell r="BQ71">
            <v>2.9411764318603675</v>
          </cell>
          <cell r="BR71">
            <v>2.898550694340706</v>
          </cell>
          <cell r="BS71">
            <v>2.8571428334161042</v>
          </cell>
          <cell r="BT71">
            <v>2.816901389849745</v>
          </cell>
          <cell r="BU71">
            <v>2.7777777631800529</v>
          </cell>
          <cell r="BV71">
            <v>2.7397260159293908</v>
          </cell>
          <cell r="BW71">
            <v>2.7027026936844352</v>
          </cell>
          <cell r="BX71">
            <v>2.6666666595675967</v>
          </cell>
          <cell r="BY71">
            <v>2.6315789417745421</v>
          </cell>
          <cell r="BZ71">
            <v>2.5974025929904161</v>
          </cell>
          <cell r="CA71">
            <v>2.5641025606190482</v>
          </cell>
          <cell r="CB71">
            <v>2.5316455668672795</v>
          </cell>
          <cell r="CC71">
            <v>2.4999999978222811</v>
          </cell>
          <cell r="CD71">
            <v>2.4691358007448354</v>
          </cell>
          <cell r="CE71">
            <v>2.4390243888773346</v>
          </cell>
          <cell r="CF71">
            <v>2.4096385531328091</v>
          </cell>
          <cell r="CG71">
            <v>2.3809523800916379</v>
          </cell>
          <cell r="CH71">
            <v>2.3529411757865359</v>
          </cell>
          <cell r="CI71">
            <v>2.3255813948047144</v>
          </cell>
          <cell r="CJ71">
            <v>2.2988505742794394</v>
          </cell>
          <cell r="CK71">
            <v>2.2727272723820708</v>
          </cell>
          <cell r="CL71">
            <v>2.2471910109606377</v>
          </cell>
          <cell r="CM71">
            <v>2.2222222220024506</v>
          </cell>
          <cell r="CN71">
            <v>2.1978021976266144</v>
          </cell>
          <cell r="CO71">
            <v>2.1739130433378615</v>
          </cell>
          <cell r="CP71">
            <v>2.1505376342962412</v>
          </cell>
          <cell r="CQ71">
            <v>2.1276595743780882</v>
          </cell>
          <cell r="CR71">
            <v>2.1052631578225927</v>
          </cell>
          <cell r="CS71">
            <v>2.0833333332754531</v>
          </cell>
          <cell r="CT71">
            <v>2.0618556700566177</v>
          </cell>
          <cell r="CU71">
            <v>2.0408163264932653</v>
          </cell>
          <cell r="CV71">
            <v>2.0202020201719844</v>
          </cell>
          <cell r="CW71">
            <v>1.9999999999758247</v>
          </cell>
          <cell r="CX71">
            <v>1.9801980197825064</v>
          </cell>
          <cell r="CY71">
            <v>1.9607843137097916</v>
          </cell>
          <cell r="CZ71">
            <v>1.941747572802869</v>
          </cell>
          <cell r="DA71">
            <v>1.9230769230666973</v>
          </cell>
          <cell r="DB71">
            <v>1.9047619047536422</v>
          </cell>
          <cell r="DC71">
            <v>1.8867924528235072</v>
          </cell>
          <cell r="DD71">
            <v>1.8691588784992661</v>
          </cell>
          <cell r="DE71">
            <v>1.8518518518474731</v>
          </cell>
          <cell r="DF71">
            <v>1.8348623853175523</v>
          </cell>
          <cell r="DG71">
            <v>1.81818181817894</v>
          </cell>
          <cell r="DH71">
            <v>1.8018018017994659</v>
          </cell>
          <cell r="DI71">
            <v>1.7857142857123884</v>
          </cell>
          <cell r="DJ71">
            <v>1.7699115044232372</v>
          </cell>
          <cell r="DK71">
            <v>1.7543859649110267</v>
          </cell>
          <cell r="DL71">
            <v>1.7391304347815879</v>
          </cell>
          <cell r="DM71">
            <v>1.7241379310336513</v>
          </cell>
          <cell r="DN71">
            <v>1.7094017094010319</v>
          </cell>
          <cell r="DO71">
            <v>1.6949152542367354</v>
          </cell>
          <cell r="DP71">
            <v>1.6806722689071121</v>
          </cell>
          <cell r="DQ71">
            <v>1.6666666666662984</v>
          </cell>
          <cell r="DR71">
            <v>1.65289256198317</v>
          </cell>
          <cell r="DS71">
            <v>1.6393442622948358</v>
          </cell>
          <cell r="DT71">
            <v>1.6260162601624</v>
          </cell>
          <cell r="DU71">
            <v>1.6129032258062865</v>
          </cell>
          <cell r="DV71">
            <v>1.5999999999998646</v>
          </cell>
          <cell r="DW71">
            <v>1.5873015873014762</v>
          </cell>
          <cell r="DX71">
            <v>1.574803149606208</v>
          </cell>
          <cell r="DY71">
            <v>1.5624999999999252</v>
          </cell>
          <cell r="DZ71">
            <v>1.5503875968991634</v>
          </cell>
          <cell r="EA71">
            <v>1.5384615384614879</v>
          </cell>
          <cell r="EB71">
            <v>1.526717557251867</v>
          </cell>
          <cell r="EC71">
            <v>1.5151515151514807</v>
          </cell>
          <cell r="ED71">
            <v>1.5037593984962123</v>
          </cell>
          <cell r="EE71">
            <v>1.4925373134328126</v>
          </cell>
          <cell r="EF71">
            <v>1.4814814814814623</v>
          </cell>
          <cell r="EG71">
            <v>1.4705882352941018</v>
          </cell>
          <cell r="EH71">
            <v>1.459854014598527</v>
          </cell>
          <cell r="EI71">
            <v>1.4492753623188299</v>
          </cell>
          <cell r="EJ71">
            <v>1.4388489208633004</v>
          </cell>
          <cell r="EK71">
            <v>1.4285714285714213</v>
          </cell>
          <cell r="EL71">
            <v>1.4184397163120508</v>
          </cell>
          <cell r="EM71">
            <v>1.4084507042253471</v>
          </cell>
          <cell r="EN71">
            <v>1.3986013986013945</v>
          </cell>
          <cell r="EO71">
            <v>1.3888888888888855</v>
          </cell>
          <cell r="EP71">
            <v>1.3793103448275834</v>
          </cell>
          <cell r="EQ71">
            <v>1.3698630136986278</v>
          </cell>
          <cell r="ER71">
            <v>1.3605442176870728</v>
          </cell>
          <cell r="ES71">
            <v>1.3513513513513498</v>
          </cell>
          <cell r="ET71">
            <v>1.3422818791946296</v>
          </cell>
          <cell r="EU71">
            <v>1.3333333333333321</v>
          </cell>
          <cell r="EV71">
            <v>1.3245033112582771</v>
          </cell>
          <cell r="EW71">
            <v>1.3157894736842097</v>
          </cell>
          <cell r="EX71">
            <v>1.3071895424836595</v>
          </cell>
          <cell r="EY71">
            <v>1.2987012987012982</v>
          </cell>
          <cell r="EZ71">
            <v>1.2903225806451608</v>
          </cell>
          <cell r="FA71">
            <v>1.2820512820512817</v>
          </cell>
          <cell r="FB71">
            <v>1.2738853503184711</v>
          </cell>
          <cell r="FC71">
            <v>1.2658227848101262</v>
          </cell>
          <cell r="FD71">
            <v>1.2578616352201255</v>
          </cell>
          <cell r="FE71">
            <v>1.2499999999999998</v>
          </cell>
          <cell r="FF71">
            <v>1.2422360248447202</v>
          </cell>
          <cell r="FG71">
            <v>1.2345679012345678</v>
          </cell>
          <cell r="FH71">
            <v>1.2269938650306749</v>
          </cell>
          <cell r="FI71">
            <v>1.2195121951219514</v>
          </cell>
          <cell r="FJ71">
            <v>1.2121212121212122</v>
          </cell>
          <cell r="FK71">
            <v>1.2048192771084338</v>
          </cell>
          <cell r="FL71">
            <v>1.1976047904191618</v>
          </cell>
          <cell r="FM71">
            <v>1.1904761904761905</v>
          </cell>
          <cell r="FN71">
            <v>1.1834319526627219</v>
          </cell>
          <cell r="FO71">
            <v>1.1764705882352942</v>
          </cell>
          <cell r="FP71">
            <v>1.169590643274854</v>
          </cell>
          <cell r="FQ71">
            <v>1.1627906976744187</v>
          </cell>
          <cell r="FR71">
            <v>1.1560693641618498</v>
          </cell>
          <cell r="FS71">
            <v>1.149425287356322</v>
          </cell>
          <cell r="FT71">
            <v>1.1428571428571428</v>
          </cell>
          <cell r="FU71">
            <v>1.1363636363636365</v>
          </cell>
          <cell r="FV71">
            <v>1.1299435028248588</v>
          </cell>
          <cell r="FW71">
            <v>1.1235955056179776</v>
          </cell>
          <cell r="FX71">
            <v>1.1173184357541899</v>
          </cell>
          <cell r="FY71">
            <v>1.1111111111111109</v>
          </cell>
          <cell r="FZ71">
            <v>1.1049723756906076</v>
          </cell>
          <cell r="GA71">
            <v>1.0989010989010988</v>
          </cell>
          <cell r="GB71">
            <v>1.0928961748633879</v>
          </cell>
          <cell r="GC71">
            <v>1.0869565217391304</v>
          </cell>
          <cell r="GD71">
            <v>1.0810810810810809</v>
          </cell>
          <cell r="GE71">
            <v>1.075268817204301</v>
          </cell>
          <cell r="GF71">
            <v>1.0695187165775399</v>
          </cell>
          <cell r="GG71">
            <v>1.0638297872340428</v>
          </cell>
          <cell r="GH71">
            <v>1.0582010582010581</v>
          </cell>
          <cell r="GI71">
            <v>1.0526315789473686</v>
          </cell>
          <cell r="GJ71">
            <v>1.0471204188481675</v>
          </cell>
          <cell r="GK71">
            <v>1.0416666666666665</v>
          </cell>
          <cell r="GL71">
            <v>1.0362694300518136</v>
          </cell>
          <cell r="GM71">
            <v>1.0309278350515463</v>
          </cell>
          <cell r="GN71">
            <v>1.0256410256410258</v>
          </cell>
          <cell r="GO71">
            <v>1.0204081632653061</v>
          </cell>
          <cell r="GP71">
            <v>1.015228426395939</v>
          </cell>
          <cell r="GQ71">
            <v>1.0101010101010102</v>
          </cell>
          <cell r="GR71">
            <v>1.0050251256281406</v>
          </cell>
        </row>
        <row r="72">
          <cell r="B72">
            <v>63</v>
          </cell>
          <cell r="C72">
            <v>46.573902584025475</v>
          </cell>
          <cell r="D72">
            <v>40.572220770409238</v>
          </cell>
          <cell r="E72">
            <v>35.639843157087469</v>
          </cell>
          <cell r="F72">
            <v>31.557783767555325</v>
          </cell>
          <cell r="G72">
            <v>28.155672611841212</v>
          </cell>
          <cell r="H72">
            <v>25.300357963696118</v>
          </cell>
          <cell r="I72">
            <v>22.887291240965482</v>
          </cell>
          <cell r="J72">
            <v>20.833992980825453</v>
          </cell>
          <cell r="K72">
            <v>19.075080034614071</v>
          </cell>
          <cell r="L72">
            <v>17.558467622376924</v>
          </cell>
          <cell r="M72">
            <v>16.242458292111973</v>
          </cell>
          <cell r="N72">
            <v>15.093502549689893</v>
          </cell>
          <cell r="O72">
            <v>14.084469810803052</v>
          </cell>
          <cell r="P72">
            <v>13.193308363184473</v>
          </cell>
          <cell r="Q72">
            <v>12.402002856360086</v>
          </cell>
          <cell r="R72">
            <v>11.695760121495328</v>
          </cell>
          <cell r="S72">
            <v>11.062370819827784</v>
          </cell>
          <cell r="T72">
            <v>10.491706961943605</v>
          </cell>
          <cell r="U72">
            <v>9.9753247912736835</v>
          </cell>
          <cell r="V72">
            <v>9.5061496666864915</v>
          </cell>
          <cell r="W72">
            <v>9.078224991084749</v>
          </cell>
          <cell r="X72">
            <v>8.6865113463886665</v>
          </cell>
          <cell r="Y72">
            <v>8.3267251310948929</v>
          </cell>
          <cell r="Z72">
            <v>7.9952083943007013</v>
          </cell>
          <cell r="AA72">
            <v>7.6888233989882178</v>
          </cell>
          <cell r="AB72">
            <v>7.4048668620370455</v>
          </cell>
          <cell r="AC72">
            <v>7.1409999101207546</v>
          </cell>
          <cell r="AD72">
            <v>6.8951906357238419</v>
          </cell>
          <cell r="AE72">
            <v>6.6656667937643563</v>
          </cell>
          <cell r="AF72">
            <v>6.4508766905419028</v>
          </cell>
          <cell r="AG72">
            <v>6.249456716273925</v>
          </cell>
          <cell r="AH72">
            <v>6.0602042857464822</v>
          </cell>
          <cell r="AI72">
            <v>5.8820551980196836</v>
          </cell>
          <cell r="AJ72">
            <v>5.714064620592147</v>
          </cell>
          <cell r="AK72">
            <v>5.5553910573993006</v>
          </cell>
          <cell r="AL72">
            <v>5.4052827823312164</v>
          </cell>
          <cell r="AM72">
            <v>5.263066317437608</v>
          </cell>
          <cell r="AN72">
            <v>5.1281366129379311</v>
          </cell>
          <cell r="AO72">
            <v>4.9999486486928175</v>
          </cell>
          <cell r="AP72">
            <v>4.8780102271322514</v>
          </cell>
          <cell r="AQ72">
            <v>4.7618757682892525</v>
          </cell>
          <cell r="AR72">
            <v>4.6511409505268846</v>
          </cell>
          <cell r="AS72">
            <v>4.5454380673221975</v>
          </cell>
          <cell r="AT72">
            <v>4.4444319923073419</v>
          </cell>
          <cell r="AU72">
            <v>4.3478166626339334</v>
          </cell>
          <cell r="AV72">
            <v>4.2553120053907705</v>
          </cell>
          <cell r="AW72">
            <v>4.1666612438790818</v>
          </cell>
          <cell r="AX72">
            <v>4.0816285305221998</v>
          </cell>
          <cell r="AY72">
            <v>3.9999968614491324</v>
          </cell>
          <cell r="AZ72">
            <v>3.9215662346581808</v>
          </cell>
          <cell r="BA72">
            <v>3.8461520193904133</v>
          </cell>
          <cell r="BB72">
            <v>3.7735835091279681</v>
          </cell>
          <cell r="BC72">
            <v>3.7037026346443547</v>
          </cell>
          <cell r="BD72">
            <v>3.6363628169075866</v>
          </cell>
          <cell r="BE72">
            <v>3.5714279424818161</v>
          </cell>
          <cell r="BF72">
            <v>3.5087714464785971</v>
          </cell>
          <cell r="BG72">
            <v>3.4482754901483488</v>
          </cell>
          <cell r="BH72">
            <v>3.3898302219363465</v>
          </cell>
          <cell r="BI72">
            <v>3.333333112305203</v>
          </cell>
          <cell r="BJ72">
            <v>3.278688353888433</v>
          </cell>
          <cell r="BK72">
            <v>3.2258063196211859</v>
          </cell>
          <cell r="BL72">
            <v>3.1746030724229111</v>
          </cell>
          <cell r="BM72">
            <v>3.124999920805986</v>
          </cell>
          <cell r="BN72">
            <v>3.076923015473866</v>
          </cell>
          <cell r="BO72">
            <v>3.0303029825684971</v>
          </cell>
          <cell r="BP72">
            <v>2.9850745897433222</v>
          </cell>
          <cell r="BQ72">
            <v>2.9411764416868413</v>
          </cell>
          <cell r="BR72">
            <v>2.8985507021120491</v>
          </cell>
          <cell r="BS72">
            <v>2.8571428395674849</v>
          </cell>
          <cell r="BT72">
            <v>2.8169013947230592</v>
          </cell>
          <cell r="BU72">
            <v>2.7777777670441566</v>
          </cell>
          <cell r="BV72">
            <v>2.7397260189958907</v>
          </cell>
          <cell r="BW72">
            <v>2.7027026961200256</v>
          </cell>
          <cell r="BX72">
            <v>2.6666666615037071</v>
          </cell>
          <cell r="BY72">
            <v>2.631578943314886</v>
          </cell>
          <cell r="BZ72">
            <v>2.597402594216907</v>
          </cell>
          <cell r="CA72">
            <v>2.5641025615964379</v>
          </cell>
          <cell r="CB72">
            <v>2.5316455676467955</v>
          </cell>
          <cell r="CC72">
            <v>2.4999999984444865</v>
          </cell>
          <cell r="CD72">
            <v>2.4691358012418756</v>
          </cell>
          <cell r="CE72">
            <v>2.4390243892747057</v>
          </cell>
          <cell r="CF72">
            <v>2.4096385534507485</v>
          </cell>
          <cell r="CG72">
            <v>2.380952380346224</v>
          </cell>
          <cell r="CH72">
            <v>2.3529411759905514</v>
          </cell>
          <cell r="CI72">
            <v>2.3255813949683315</v>
          </cell>
          <cell r="CJ72">
            <v>2.2988505744107588</v>
          </cell>
          <cell r="CK72">
            <v>2.2727272724875491</v>
          </cell>
          <cell r="CL72">
            <v>2.2471910110454241</v>
          </cell>
          <cell r="CM72">
            <v>2.2222222220706556</v>
          </cell>
          <cell r="CN72">
            <v>2.1978021976815221</v>
          </cell>
          <cell r="CO72">
            <v>2.1739130433820968</v>
          </cell>
          <cell r="CP72">
            <v>2.1505376343319051</v>
          </cell>
          <cell r="CQ72">
            <v>2.1276595744068629</v>
          </cell>
          <cell r="CR72">
            <v>2.1052631578458256</v>
          </cell>
          <cell r="CS72">
            <v>2.0833333332942252</v>
          </cell>
          <cell r="CT72">
            <v>2.0618556700717967</v>
          </cell>
          <cell r="CU72">
            <v>2.0408163265055475</v>
          </cell>
          <cell r="CV72">
            <v>2.0202020201819293</v>
          </cell>
          <cell r="CW72">
            <v>1.9999999999838831</v>
          </cell>
          <cell r="CX72">
            <v>1.9801980197890408</v>
          </cell>
          <cell r="CY72">
            <v>1.9607843137150938</v>
          </cell>
          <cell r="CZ72">
            <v>1.941747572807174</v>
          </cell>
          <cell r="DA72">
            <v>1.9230769230701956</v>
          </cell>
          <cell r="DB72">
            <v>1.9047619047564868</v>
          </cell>
          <cell r="DC72">
            <v>1.8867924528258218</v>
          </cell>
          <cell r="DD72">
            <v>1.8691588785011506</v>
          </cell>
          <cell r="DE72">
            <v>1.8518518518490088</v>
          </cell>
          <cell r="DF72">
            <v>1.8348623853188042</v>
          </cell>
          <cell r="DG72">
            <v>1.8181818181799614</v>
          </cell>
          <cell r="DH72">
            <v>1.8018018018002997</v>
          </cell>
          <cell r="DI72">
            <v>1.7857142857130694</v>
          </cell>
          <cell r="DJ72">
            <v>1.7699115044237936</v>
          </cell>
          <cell r="DK72">
            <v>1.7543859649114819</v>
          </cell>
          <cell r="DL72">
            <v>1.7391304347819607</v>
          </cell>
          <cell r="DM72">
            <v>1.7241379310339566</v>
          </cell>
          <cell r="DN72">
            <v>1.7094017094012819</v>
          </cell>
          <cell r="DO72">
            <v>1.6949152542369406</v>
          </cell>
          <cell r="DP72">
            <v>1.6806722689072804</v>
          </cell>
          <cell r="DQ72">
            <v>1.6666666666664365</v>
          </cell>
          <cell r="DR72">
            <v>1.6528925619832835</v>
          </cell>
          <cell r="DS72">
            <v>1.639344262294929</v>
          </cell>
          <cell r="DT72">
            <v>1.6260162601624768</v>
          </cell>
          <cell r="DU72">
            <v>1.6129032258063496</v>
          </cell>
          <cell r="DV72">
            <v>1.5999999999999168</v>
          </cell>
          <cell r="DW72">
            <v>1.5873015873015193</v>
          </cell>
          <cell r="DX72">
            <v>1.5748031496062436</v>
          </cell>
          <cell r="DY72">
            <v>1.5624999999999543</v>
          </cell>
          <cell r="DZ72">
            <v>1.5503875968991876</v>
          </cell>
          <cell r="EA72">
            <v>1.5384615384615079</v>
          </cell>
          <cell r="EB72">
            <v>1.5267175572518834</v>
          </cell>
          <cell r="EC72">
            <v>1.5151515151514945</v>
          </cell>
          <cell r="ED72">
            <v>1.5037593984962236</v>
          </cell>
          <cell r="EE72">
            <v>1.4925373134328219</v>
          </cell>
          <cell r="EF72">
            <v>1.4814814814814699</v>
          </cell>
          <cell r="EG72">
            <v>1.4705882352941082</v>
          </cell>
          <cell r="EH72">
            <v>1.4598540145985324</v>
          </cell>
          <cell r="EI72">
            <v>1.4492753623188344</v>
          </cell>
          <cell r="EJ72">
            <v>1.4388489208633042</v>
          </cell>
          <cell r="EK72">
            <v>1.4285714285714244</v>
          </cell>
          <cell r="EL72">
            <v>1.4184397163120532</v>
          </cell>
          <cell r="EM72">
            <v>1.4084507042253493</v>
          </cell>
          <cell r="EN72">
            <v>1.3986013986013963</v>
          </cell>
          <cell r="EO72">
            <v>1.3888888888888871</v>
          </cell>
          <cell r="EP72">
            <v>1.3793103448275845</v>
          </cell>
          <cell r="EQ72">
            <v>1.3698630136986287</v>
          </cell>
          <cell r="ER72">
            <v>1.3605442176870737</v>
          </cell>
          <cell r="ES72">
            <v>1.3513513513513504</v>
          </cell>
          <cell r="ET72">
            <v>1.34228187919463</v>
          </cell>
          <cell r="EU72">
            <v>1.3333333333333328</v>
          </cell>
          <cell r="EV72">
            <v>1.3245033112582776</v>
          </cell>
          <cell r="EW72">
            <v>1.31578947368421</v>
          </cell>
          <cell r="EX72">
            <v>1.3071895424836597</v>
          </cell>
          <cell r="EY72">
            <v>1.2987012987012985</v>
          </cell>
          <cell r="EZ72">
            <v>1.290322580645161</v>
          </cell>
          <cell r="FA72">
            <v>1.2820512820512819</v>
          </cell>
          <cell r="FB72">
            <v>1.2738853503184711</v>
          </cell>
          <cell r="FC72">
            <v>1.2658227848101264</v>
          </cell>
          <cell r="FD72">
            <v>1.2578616352201255</v>
          </cell>
          <cell r="FE72">
            <v>1.2499999999999998</v>
          </cell>
          <cell r="FF72">
            <v>1.2422360248447204</v>
          </cell>
          <cell r="FG72">
            <v>1.2345679012345676</v>
          </cell>
          <cell r="FH72">
            <v>1.2269938650306749</v>
          </cell>
          <cell r="FI72">
            <v>1.2195121951219512</v>
          </cell>
          <cell r="FJ72">
            <v>1.2121212121212122</v>
          </cell>
          <cell r="FK72">
            <v>1.2048192771084338</v>
          </cell>
          <cell r="FL72">
            <v>1.1976047904191618</v>
          </cell>
          <cell r="FM72">
            <v>1.1904761904761905</v>
          </cell>
          <cell r="FN72">
            <v>1.1834319526627219</v>
          </cell>
          <cell r="FO72">
            <v>1.1764705882352942</v>
          </cell>
          <cell r="FP72">
            <v>1.1695906432748537</v>
          </cell>
          <cell r="FQ72">
            <v>1.1627906976744187</v>
          </cell>
          <cell r="FR72">
            <v>1.1560693641618496</v>
          </cell>
          <cell r="FS72">
            <v>1.1494252873563218</v>
          </cell>
          <cell r="FT72">
            <v>1.1428571428571428</v>
          </cell>
          <cell r="FU72">
            <v>1.1363636363636362</v>
          </cell>
          <cell r="FV72">
            <v>1.1299435028248588</v>
          </cell>
          <cell r="FW72">
            <v>1.1235955056179776</v>
          </cell>
          <cell r="FX72">
            <v>1.1173184357541899</v>
          </cell>
          <cell r="FY72">
            <v>1.1111111111111112</v>
          </cell>
          <cell r="FZ72">
            <v>1.1049723756906078</v>
          </cell>
          <cell r="GA72">
            <v>1.098901098901099</v>
          </cell>
          <cell r="GB72">
            <v>1.0928961748633879</v>
          </cell>
          <cell r="GC72">
            <v>1.0869565217391304</v>
          </cell>
          <cell r="GD72">
            <v>1.0810810810810811</v>
          </cell>
          <cell r="GE72">
            <v>1.075268817204301</v>
          </cell>
          <cell r="GF72">
            <v>1.0695187165775402</v>
          </cell>
          <cell r="GG72">
            <v>1.0638297872340428</v>
          </cell>
          <cell r="GH72">
            <v>1.0582010582010581</v>
          </cell>
          <cell r="GI72">
            <v>1.0526315789473684</v>
          </cell>
          <cell r="GJ72">
            <v>1.0471204188481675</v>
          </cell>
          <cell r="GK72">
            <v>1.0416666666666665</v>
          </cell>
          <cell r="GL72">
            <v>1.0362694300518136</v>
          </cell>
          <cell r="GM72">
            <v>1.0309278350515465</v>
          </cell>
          <cell r="GN72">
            <v>1.0256410256410255</v>
          </cell>
          <cell r="GO72">
            <v>1.0204081632653061</v>
          </cell>
          <cell r="GP72">
            <v>1.015228426395939</v>
          </cell>
          <cell r="GQ72">
            <v>1.0101010101010102</v>
          </cell>
          <cell r="GR72">
            <v>1.0050251256281406</v>
          </cell>
        </row>
        <row r="73">
          <cell r="B73">
            <v>64</v>
          </cell>
          <cell r="C73">
            <v>47.102873845569789</v>
          </cell>
          <cell r="D73">
            <v>40.957852975772646</v>
          </cell>
          <cell r="E73">
            <v>35.92141485988968</v>
          </cell>
          <cell r="F73">
            <v>31.76369148054178</v>
          </cell>
          <cell r="G73">
            <v>28.306478263923502</v>
          </cell>
          <cell r="H73">
            <v>25.410973877967265</v>
          </cell>
          <cell r="I73">
            <v>22.968549270159116</v>
          </cell>
          <cell r="J73">
            <v>20.893773187392778</v>
          </cell>
          <cell r="K73">
            <v>19.119123842489593</v>
          </cell>
          <cell r="L73">
            <v>17.590964570973387</v>
          </cell>
          <cell r="M73">
            <v>16.266470086898085</v>
          </cell>
          <cell r="N73">
            <v>15.111269999708819</v>
          </cell>
          <cell r="O73">
            <v>14.097635337199113</v>
          </cell>
          <cell r="P73">
            <v>13.203077547148347</v>
          </cell>
          <cell r="Q73">
            <v>12.409261904037118</v>
          </cell>
          <cell r="R73">
            <v>11.701161402299842</v>
          </cell>
          <cell r="S73">
            <v>11.066395247548426</v>
          </cell>
          <cell r="T73">
            <v>10.494709554286397</v>
          </cell>
          <cell r="U73">
            <v>9.9775679920669837</v>
          </cell>
          <cell r="V73">
            <v>9.5078277526574571</v>
          </cell>
          <cell r="W73">
            <v>9.0794819739502248</v>
          </cell>
          <cell r="X73">
            <v>8.6874541223216735</v>
          </cell>
          <cell r="Y73">
            <v>8.3274331527632999</v>
          </cell>
          <cell r="Z73">
            <v>7.9957407949339565</v>
          </cell>
          <cell r="AA73">
            <v>7.6892242468922287</v>
          </cell>
          <cell r="AB73">
            <v>7.4051690414423312</v>
          </cell>
          <cell r="AC73">
            <v>7.141227991333996</v>
          </cell>
          <cell r="AD73">
            <v>6.8953630006321767</v>
          </cell>
          <cell r="AE73">
            <v>6.6657972119690054</v>
          </cell>
          <cell r="AF73">
            <v>6.4509754896466687</v>
          </cell>
          <cell r="AG73">
            <v>6.2495316519602806</v>
          </cell>
          <cell r="AH73">
            <v>6.0602611894819587</v>
          </cell>
          <cell r="AI73">
            <v>5.8820984598458832</v>
          </cell>
          <cell r="AJ73">
            <v>5.714097549440126</v>
          </cell>
          <cell r="AK73">
            <v>5.5554161503383899</v>
          </cell>
          <cell r="AL73">
            <v>5.4053019260179047</v>
          </cell>
          <cell r="AM73">
            <v>5.2630809390232001</v>
          </cell>
          <cell r="AN73">
            <v>5.1281477932534987</v>
          </cell>
          <cell r="AO73">
            <v>4.9999572072440142</v>
          </cell>
          <cell r="AP73">
            <v>4.8780167860018686</v>
          </cell>
          <cell r="AQ73">
            <v>4.7618808002390525</v>
          </cell>
          <cell r="AR73">
            <v>4.6511448152484647</v>
          </cell>
          <cell r="AS73">
            <v>4.5454410387886863</v>
          </cell>
          <cell r="AT73">
            <v>4.4444342794345655</v>
          </cell>
          <cell r="AU73">
            <v>4.3478184249056371</v>
          </cell>
          <cell r="AV73">
            <v>4.2553133646888828</v>
          </cell>
          <cell r="AW73">
            <v>4.166662293450873</v>
          </cell>
          <cell r="AX73">
            <v>4.0816293417848994</v>
          </cell>
          <cell r="AY73">
            <v>3.999997489159306</v>
          </cell>
          <cell r="AZ73">
            <v>3.9215667208431726</v>
          </cell>
          <cell r="BA73">
            <v>3.8461523963415973</v>
          </cell>
          <cell r="BB73">
            <v>3.7735838016821881</v>
          </cell>
          <cell r="BC73">
            <v>3.7037028619246888</v>
          </cell>
          <cell r="BD73">
            <v>3.6363629936530093</v>
          </cell>
          <cell r="BE73">
            <v>3.5714280800639187</v>
          </cell>
          <cell r="BF73">
            <v>3.5087715536798418</v>
          </cell>
          <cell r="BG73">
            <v>3.4482755737584103</v>
          </cell>
          <cell r="BH73">
            <v>3.3898302872095343</v>
          </cell>
          <cell r="BI73">
            <v>3.3333331633116945</v>
          </cell>
          <cell r="BJ73">
            <v>3.2786883937842402</v>
          </cell>
          <cell r="BK73">
            <v>3.225806350855867</v>
          </cell>
          <cell r="BL73">
            <v>3.1746030968995522</v>
          </cell>
          <cell r="BM73">
            <v>3.1249999400045345</v>
          </cell>
          <cell r="BN73">
            <v>3.0769230305463142</v>
          </cell>
          <cell r="BO73">
            <v>3.0303029944124038</v>
          </cell>
          <cell r="BP73">
            <v>2.985074599058668</v>
          </cell>
          <cell r="BQ73">
            <v>2.9411764490200309</v>
          </cell>
          <cell r="BR73">
            <v>2.8985507078899992</v>
          </cell>
          <cell r="BS73">
            <v>2.8571428441240632</v>
          </cell>
          <cell r="BT73">
            <v>2.816901398319601</v>
          </cell>
          <cell r="BU73">
            <v>2.7777777698854091</v>
          </cell>
          <cell r="BV73">
            <v>2.7397260212424106</v>
          </cell>
          <cell r="BW73">
            <v>2.7027026978978288</v>
          </cell>
          <cell r="BX73">
            <v>2.6666666629117866</v>
          </cell>
          <cell r="BY73">
            <v>2.6315789444310766</v>
          </cell>
          <cell r="BZ73">
            <v>2.59740259510246</v>
          </cell>
          <cell r="CA73">
            <v>2.5641025622995954</v>
          </cell>
          <cell r="CB73">
            <v>2.5316455682055881</v>
          </cell>
          <cell r="CC73">
            <v>2.499999998888919</v>
          </cell>
          <cell r="CD73">
            <v>2.4691358015956406</v>
          </cell>
          <cell r="CE73">
            <v>2.4390243895565287</v>
          </cell>
          <cell r="CF73">
            <v>2.4096385536754408</v>
          </cell>
          <cell r="CG73">
            <v>2.3809523805255104</v>
          </cell>
          <cell r="CH73">
            <v>2.3529411761337204</v>
          </cell>
          <cell r="CI73">
            <v>2.3255813950827493</v>
          </cell>
          <cell r="CJ73">
            <v>2.2988505745022714</v>
          </cell>
          <cell r="CK73">
            <v>2.2727272725607981</v>
          </cell>
          <cell r="CL73">
            <v>2.2471910111040998</v>
          </cell>
          <cell r="CM73">
            <v>2.2222222221176935</v>
          </cell>
          <cell r="CN73">
            <v>2.197802197719259</v>
          </cell>
          <cell r="CO73">
            <v>2.1739130434123948</v>
          </cell>
          <cell r="CP73">
            <v>2.1505376343562492</v>
          </cell>
          <cell r="CQ73">
            <v>2.1276595744264375</v>
          </cell>
          <cell r="CR73">
            <v>2.1052631578615766</v>
          </cell>
          <cell r="CS73">
            <v>2.0833333333069088</v>
          </cell>
          <cell r="CT73">
            <v>2.0618556700820179</v>
          </cell>
          <cell r="CU73">
            <v>2.0408163265137902</v>
          </cell>
          <cell r="CV73">
            <v>2.0202020201885817</v>
          </cell>
          <cell r="CW73">
            <v>1.9999999999892555</v>
          </cell>
          <cell r="CX73">
            <v>1.9801980197933826</v>
          </cell>
          <cell r="CY73">
            <v>1.960784313718605</v>
          </cell>
          <cell r="CZ73">
            <v>1.9417475728100158</v>
          </cell>
          <cell r="DA73">
            <v>1.9230769230724971</v>
          </cell>
          <cell r="DB73">
            <v>1.9047619047583517</v>
          </cell>
          <cell r="DC73">
            <v>1.8867924528273345</v>
          </cell>
          <cell r="DD73">
            <v>1.8691588785023781</v>
          </cell>
          <cell r="DE73">
            <v>1.8518518518500056</v>
          </cell>
          <cell r="DF73">
            <v>1.8348623853196142</v>
          </cell>
          <cell r="DG73">
            <v>1.8181818181806202</v>
          </cell>
          <cell r="DH73">
            <v>1.8018018018008355</v>
          </cell>
          <cell r="DI73">
            <v>1.7857142857135062</v>
          </cell>
          <cell r="DJ73">
            <v>1.7699115044241494</v>
          </cell>
          <cell r="DK73">
            <v>1.7543859649117719</v>
          </cell>
          <cell r="DL73">
            <v>1.7391304347821972</v>
          </cell>
          <cell r="DM73">
            <v>1.7241379310341498</v>
          </cell>
          <cell r="DN73">
            <v>1.7094017094014398</v>
          </cell>
          <cell r="DO73">
            <v>1.6949152542370698</v>
          </cell>
          <cell r="DP73">
            <v>1.6806722689073856</v>
          </cell>
          <cell r="DQ73">
            <v>1.6666666666665226</v>
          </cell>
          <cell r="DR73">
            <v>1.6528925619833543</v>
          </cell>
          <cell r="DS73">
            <v>1.639344262294987</v>
          </cell>
          <cell r="DT73">
            <v>1.6260162601625243</v>
          </cell>
          <cell r="DU73">
            <v>1.6129032258063887</v>
          </cell>
          <cell r="DV73">
            <v>1.5999999999999488</v>
          </cell>
          <cell r="DW73">
            <v>1.5873015873015455</v>
          </cell>
          <cell r="DX73">
            <v>1.5748031496062651</v>
          </cell>
          <cell r="DY73">
            <v>1.5624999999999722</v>
          </cell>
          <cell r="DZ73">
            <v>1.5503875968992022</v>
          </cell>
          <cell r="EA73">
            <v>1.5384615384615199</v>
          </cell>
          <cell r="EB73">
            <v>1.5267175572518932</v>
          </cell>
          <cell r="EC73">
            <v>1.5151515151515027</v>
          </cell>
          <cell r="ED73">
            <v>1.5037593984962303</v>
          </cell>
          <cell r="EE73">
            <v>1.4925373134328275</v>
          </cell>
          <cell r="EF73">
            <v>1.4814814814814745</v>
          </cell>
          <cell r="EG73">
            <v>1.470588235294112</v>
          </cell>
          <cell r="EH73">
            <v>1.4598540145985353</v>
          </cell>
          <cell r="EI73">
            <v>1.449275362318837</v>
          </cell>
          <cell r="EJ73">
            <v>1.4388489208633064</v>
          </cell>
          <cell r="EK73">
            <v>1.4285714285714262</v>
          </cell>
          <cell r="EL73">
            <v>1.4184397163120546</v>
          </cell>
          <cell r="EM73">
            <v>1.4084507042253507</v>
          </cell>
          <cell r="EN73">
            <v>1.3986013986013972</v>
          </cell>
          <cell r="EO73">
            <v>1.3888888888888877</v>
          </cell>
          <cell r="EP73">
            <v>1.3793103448275854</v>
          </cell>
          <cell r="EQ73">
            <v>1.3698630136986294</v>
          </cell>
          <cell r="ER73">
            <v>1.3605442176870741</v>
          </cell>
          <cell r="ES73">
            <v>1.3513513513513509</v>
          </cell>
          <cell r="ET73">
            <v>1.3422818791946305</v>
          </cell>
          <cell r="EU73">
            <v>1.3333333333333328</v>
          </cell>
          <cell r="EV73">
            <v>1.3245033112582778</v>
          </cell>
          <cell r="EW73">
            <v>1.3157894736842102</v>
          </cell>
          <cell r="EX73">
            <v>1.3071895424836599</v>
          </cell>
          <cell r="EY73">
            <v>1.2987012987012985</v>
          </cell>
          <cell r="EZ73">
            <v>1.290322580645161</v>
          </cell>
          <cell r="FA73">
            <v>1.2820512820512817</v>
          </cell>
          <cell r="FB73">
            <v>1.2738853503184713</v>
          </cell>
          <cell r="FC73">
            <v>1.2658227848101264</v>
          </cell>
          <cell r="FD73">
            <v>1.2578616352201257</v>
          </cell>
          <cell r="FE73">
            <v>1.25</v>
          </cell>
          <cell r="FF73">
            <v>1.2422360248447206</v>
          </cell>
          <cell r="FG73">
            <v>1.2345679012345678</v>
          </cell>
          <cell r="FH73">
            <v>1.2269938650306749</v>
          </cell>
          <cell r="FI73">
            <v>1.2195121951219512</v>
          </cell>
          <cell r="FJ73">
            <v>1.2121212121212122</v>
          </cell>
          <cell r="FK73">
            <v>1.2048192771084336</v>
          </cell>
          <cell r="FL73">
            <v>1.1976047904191618</v>
          </cell>
          <cell r="FM73">
            <v>1.1904761904761905</v>
          </cell>
          <cell r="FN73">
            <v>1.1834319526627219</v>
          </cell>
          <cell r="FO73">
            <v>1.1764705882352942</v>
          </cell>
          <cell r="FP73">
            <v>1.1695906432748537</v>
          </cell>
          <cell r="FQ73">
            <v>1.1627906976744187</v>
          </cell>
          <cell r="FR73">
            <v>1.1560693641618496</v>
          </cell>
          <cell r="FS73">
            <v>1.1494252873563218</v>
          </cell>
          <cell r="FT73">
            <v>1.1428571428571428</v>
          </cell>
          <cell r="FU73">
            <v>1.1363636363636362</v>
          </cell>
          <cell r="FV73">
            <v>1.1299435028248588</v>
          </cell>
          <cell r="FW73">
            <v>1.1235955056179774</v>
          </cell>
          <cell r="FX73">
            <v>1.1173184357541899</v>
          </cell>
          <cell r="FY73">
            <v>1.1111111111111112</v>
          </cell>
          <cell r="FZ73">
            <v>1.1049723756906078</v>
          </cell>
          <cell r="GA73">
            <v>1.0989010989010988</v>
          </cell>
          <cell r="GB73">
            <v>1.0928961748633879</v>
          </cell>
          <cell r="GC73">
            <v>1.0869565217391304</v>
          </cell>
          <cell r="GD73">
            <v>1.0810810810810811</v>
          </cell>
          <cell r="GE73">
            <v>1.075268817204301</v>
          </cell>
          <cell r="GF73">
            <v>1.0695187165775399</v>
          </cell>
          <cell r="GG73">
            <v>1.0638297872340428</v>
          </cell>
          <cell r="GH73">
            <v>1.0582010582010584</v>
          </cell>
          <cell r="GI73">
            <v>1.0526315789473686</v>
          </cell>
          <cell r="GJ73">
            <v>1.0471204188481675</v>
          </cell>
          <cell r="GK73">
            <v>1.0416666666666667</v>
          </cell>
          <cell r="GL73">
            <v>1.0362694300518136</v>
          </cell>
          <cell r="GM73">
            <v>1.0309278350515463</v>
          </cell>
          <cell r="GN73">
            <v>1.0256410256410255</v>
          </cell>
          <cell r="GO73">
            <v>1.0204081632653061</v>
          </cell>
          <cell r="GP73">
            <v>1.015228426395939</v>
          </cell>
          <cell r="GQ73">
            <v>1.0101010101010102</v>
          </cell>
          <cell r="GR73">
            <v>1.0050251256281406</v>
          </cell>
        </row>
        <row r="74">
          <cell r="B74">
            <v>65</v>
          </cell>
          <cell r="C74">
            <v>47.626607767890881</v>
          </cell>
          <cell r="D74">
            <v>41.337786183027234</v>
          </cell>
          <cell r="E74">
            <v>36.197465548911445</v>
          </cell>
          <cell r="F74">
            <v>31.964577054187103</v>
          </cell>
          <cell r="G74">
            <v>28.452891518372333</v>
          </cell>
          <cell r="H74">
            <v>25.517849157456293</v>
          </cell>
          <cell r="I74">
            <v>23.046681990537614</v>
          </cell>
          <cell r="J74">
            <v>20.950979126691653</v>
          </cell>
          <cell r="K74">
            <v>19.161070326180564</v>
          </cell>
          <cell r="L74">
            <v>17.621767365851554</v>
          </cell>
          <cell r="M74">
            <v>16.289122723488759</v>
          </cell>
          <cell r="N74">
            <v>15.127953051369783</v>
          </cell>
          <cell r="O74">
            <v>14.109939567475806</v>
          </cell>
          <cell r="P74">
            <v>13.212165160137996</v>
          </cell>
          <cell r="Q74">
            <v>12.415983244478813</v>
          </cell>
          <cell r="R74">
            <v>11.706139541290177</v>
          </cell>
          <cell r="S74">
            <v>11.07008738307195</v>
          </cell>
          <cell r="T74">
            <v>10.497451647750133</v>
          </cell>
          <cell r="U74">
            <v>9.9796072655154386</v>
          </cell>
          <cell r="V74">
            <v>9.509346382495437</v>
          </cell>
          <cell r="W74">
            <v>9.080614390946149</v>
          </cell>
          <cell r="X74">
            <v>8.6882996612750425</v>
          </cell>
          <cell r="Y74">
            <v>8.3280653149672315</v>
          </cell>
          <cell r="Z74">
            <v>7.9962140399412949</v>
          </cell>
          <cell r="AA74">
            <v>7.6895789795506442</v>
          </cell>
          <cell r="AB74">
            <v>7.4054352788038154</v>
          </cell>
          <cell r="AC74">
            <v>7.1414280625736799</v>
          </cell>
          <cell r="AD74">
            <v>6.8955135376700225</v>
          </cell>
          <cell r="AE74">
            <v>6.6659106191034834</v>
          </cell>
          <cell r="AF74">
            <v>6.4510610299971152</v>
          </cell>
          <cell r="AG74">
            <v>6.2495962516898969</v>
          </cell>
          <cell r="AH74">
            <v>6.0603100338900928</v>
          </cell>
          <cell r="AI74">
            <v>5.8821354357657114</v>
          </cell>
          <cell r="AJ74">
            <v>5.7141255739915966</v>
          </cell>
          <cell r="AK74">
            <v>5.5554374155410091</v>
          </cell>
          <cell r="AL74">
            <v>5.405318081027767</v>
          </cell>
          <cell r="AM74">
            <v>5.2630932260699161</v>
          </cell>
          <cell r="AN74">
            <v>5.1281571491661078</v>
          </cell>
          <cell r="AO74">
            <v>4.9999643393700124</v>
          </cell>
          <cell r="AP74">
            <v>4.8780222290471942</v>
          </cell>
          <cell r="AQ74">
            <v>4.7618849588752497</v>
          </cell>
          <cell r="AR74">
            <v>4.6511479960892714</v>
          </cell>
          <cell r="AS74">
            <v>4.5454434744169561</v>
          </cell>
          <cell r="AT74">
            <v>4.4444361464771962</v>
          </cell>
          <cell r="AU74">
            <v>4.3478198576468596</v>
          </cell>
          <cell r="AV74">
            <v>4.255314465335128</v>
          </cell>
          <cell r="AW74">
            <v>4.166663139879736</v>
          </cell>
          <cell r="AX74">
            <v>4.0816299934015259</v>
          </cell>
          <cell r="AY74">
            <v>3.9999979913274446</v>
          </cell>
          <cell r="AZ74">
            <v>3.9215671082415713</v>
          </cell>
          <cell r="BA74">
            <v>3.8461526955092045</v>
          </cell>
          <cell r="BB74">
            <v>3.7735840329503461</v>
          </cell>
          <cell r="BC74">
            <v>3.7037030408855816</v>
          </cell>
          <cell r="BD74">
            <v>3.6363631322768697</v>
          </cell>
          <cell r="BE74">
            <v>3.5714281875499365</v>
          </cell>
          <cell r="BF74">
            <v>3.5087716371049358</v>
          </cell>
          <cell r="BG74">
            <v>3.4482756385724112</v>
          </cell>
          <cell r="BH74">
            <v>3.3898303376135401</v>
          </cell>
          <cell r="BI74">
            <v>3.3333332025474576</v>
          </cell>
          <cell r="BJ74">
            <v>3.2786884243557393</v>
          </cell>
          <cell r="BK74">
            <v>3.2258063746991352</v>
          </cell>
          <cell r="BL74">
            <v>3.174603115512967</v>
          </cell>
          <cell r="BM74">
            <v>3.1249999545488905</v>
          </cell>
          <cell r="BN74">
            <v>3.0769230419217464</v>
          </cell>
          <cell r="BO74">
            <v>3.0303030033175968</v>
          </cell>
          <cell r="BP74">
            <v>2.9850746060364557</v>
          </cell>
          <cell r="BQ74">
            <v>2.94117645449256</v>
          </cell>
          <cell r="BR74">
            <v>2.8985507121858731</v>
          </cell>
          <cell r="BS74">
            <v>2.8571428474993059</v>
          </cell>
          <cell r="BT74">
            <v>2.8169014009738751</v>
          </cell>
          <cell r="BU74">
            <v>2.7777777719745655</v>
          </cell>
          <cell r="BV74">
            <v>2.7397260228882128</v>
          </cell>
          <cell r="BW74">
            <v>2.7027026991954957</v>
          </cell>
          <cell r="BX74">
            <v>2.6666666639358452</v>
          </cell>
          <cell r="BY74">
            <v>2.6315789452399105</v>
          </cell>
          <cell r="BZ74">
            <v>2.5974025957418481</v>
          </cell>
          <cell r="CA74">
            <v>2.5641025628054641</v>
          </cell>
          <cell r="CB74">
            <v>2.5316455686061561</v>
          </cell>
          <cell r="CC74">
            <v>2.4999999992063704</v>
          </cell>
          <cell r="CD74">
            <v>2.4691358018474312</v>
          </cell>
          <cell r="CE74">
            <v>2.4390243897564035</v>
          </cell>
          <cell r="CF74">
            <v>2.4096385538342338</v>
          </cell>
          <cell r="CG74">
            <v>2.3809523806517676</v>
          </cell>
          <cell r="CH74">
            <v>2.3529411762341899</v>
          </cell>
          <cell r="CI74">
            <v>2.3255813951627617</v>
          </cell>
          <cell r="CJ74">
            <v>2.2988505745660426</v>
          </cell>
          <cell r="CK74">
            <v>2.2727272726116654</v>
          </cell>
          <cell r="CL74">
            <v>2.2471910111447055</v>
          </cell>
          <cell r="CM74">
            <v>2.2222222221501333</v>
          </cell>
          <cell r="CN74">
            <v>2.1978021977451951</v>
          </cell>
          <cell r="CO74">
            <v>2.1739130434331471</v>
          </cell>
          <cell r="CP74">
            <v>2.1505376343728666</v>
          </cell>
          <cell r="CQ74">
            <v>2.1276595744397535</v>
          </cell>
          <cell r="CR74">
            <v>2.1052631578722552</v>
          </cell>
          <cell r="CS74">
            <v>2.0833333333154789</v>
          </cell>
          <cell r="CT74">
            <v>2.0618556700889008</v>
          </cell>
          <cell r="CU74">
            <v>2.0408163265193222</v>
          </cell>
          <cell r="CV74">
            <v>2.0202020201930311</v>
          </cell>
          <cell r="CW74">
            <v>1.9999999999928368</v>
          </cell>
          <cell r="CX74">
            <v>1.9801980197962676</v>
          </cell>
          <cell r="CY74">
            <v>1.9607843137209306</v>
          </cell>
          <cell r="CZ74">
            <v>1.9417475728118918</v>
          </cell>
          <cell r="DA74">
            <v>1.9230769230740115</v>
          </cell>
          <cell r="DB74">
            <v>1.904761904759575</v>
          </cell>
          <cell r="DC74">
            <v>1.8867924528283233</v>
          </cell>
          <cell r="DD74">
            <v>1.8691588785031779</v>
          </cell>
          <cell r="DE74">
            <v>1.8518518518506528</v>
          </cell>
          <cell r="DF74">
            <v>1.8348623853201385</v>
          </cell>
          <cell r="DG74">
            <v>1.818181818181045</v>
          </cell>
          <cell r="DH74">
            <v>1.8018018018011803</v>
          </cell>
          <cell r="DI74">
            <v>1.7857142857137858</v>
          </cell>
          <cell r="DJ74">
            <v>1.7699115044243767</v>
          </cell>
          <cell r="DK74">
            <v>1.7543859649119569</v>
          </cell>
          <cell r="DL74">
            <v>1.7391304347823477</v>
          </cell>
          <cell r="DM74">
            <v>1.7241379310342719</v>
          </cell>
          <cell r="DN74">
            <v>1.7094017094015395</v>
          </cell>
          <cell r="DO74">
            <v>1.6949152542371508</v>
          </cell>
          <cell r="DP74">
            <v>1.680672268907452</v>
          </cell>
          <cell r="DQ74">
            <v>1.6666666666665766</v>
          </cell>
          <cell r="DR74">
            <v>1.6528925619833983</v>
          </cell>
          <cell r="DS74">
            <v>1.6393442622950229</v>
          </cell>
          <cell r="DT74">
            <v>1.6260162601625539</v>
          </cell>
          <cell r="DU74">
            <v>1.6129032258064129</v>
          </cell>
          <cell r="DV74">
            <v>1.5999999999999686</v>
          </cell>
          <cell r="DW74">
            <v>1.5873015873015617</v>
          </cell>
          <cell r="DX74">
            <v>1.5748031496062784</v>
          </cell>
          <cell r="DY74">
            <v>1.5624999999999831</v>
          </cell>
          <cell r="DZ74">
            <v>1.5503875968992111</v>
          </cell>
          <cell r="EA74">
            <v>1.5384615384615272</v>
          </cell>
          <cell r="EB74">
            <v>1.5267175572518992</v>
          </cell>
          <cell r="EC74">
            <v>1.5151515151515076</v>
          </cell>
          <cell r="ED74">
            <v>1.5037593984962345</v>
          </cell>
          <cell r="EE74">
            <v>1.4925373134328306</v>
          </cell>
          <cell r="EF74">
            <v>1.4814814814814774</v>
          </cell>
          <cell r="EG74">
            <v>1.4705882352941142</v>
          </cell>
          <cell r="EH74">
            <v>1.4598540145985373</v>
          </cell>
          <cell r="EI74">
            <v>1.4492753623188386</v>
          </cell>
          <cell r="EJ74">
            <v>1.4388489208633075</v>
          </cell>
          <cell r="EK74">
            <v>1.428571428571427</v>
          </cell>
          <cell r="EL74">
            <v>1.4184397163120555</v>
          </cell>
          <cell r="EM74">
            <v>1.4084507042253511</v>
          </cell>
          <cell r="EN74">
            <v>1.3986013986013979</v>
          </cell>
          <cell r="EO74">
            <v>1.3888888888888882</v>
          </cell>
          <cell r="EP74">
            <v>1.3793103448275856</v>
          </cell>
          <cell r="EQ74">
            <v>1.3698630136986298</v>
          </cell>
          <cell r="ER74">
            <v>1.3605442176870746</v>
          </cell>
          <cell r="ES74">
            <v>1.3513513513513511</v>
          </cell>
          <cell r="ET74">
            <v>1.3422818791946305</v>
          </cell>
          <cell r="EU74">
            <v>1.333333333333333</v>
          </cell>
          <cell r="EV74">
            <v>1.3245033112582778</v>
          </cell>
          <cell r="EW74">
            <v>1.3157894736842104</v>
          </cell>
          <cell r="EX74">
            <v>1.3071895424836599</v>
          </cell>
          <cell r="EY74">
            <v>1.2987012987012985</v>
          </cell>
          <cell r="EZ74">
            <v>1.2903225806451613</v>
          </cell>
          <cell r="FA74">
            <v>1.2820512820512822</v>
          </cell>
          <cell r="FB74">
            <v>1.2738853503184713</v>
          </cell>
          <cell r="FC74">
            <v>1.2658227848101264</v>
          </cell>
          <cell r="FD74">
            <v>1.2578616352201257</v>
          </cell>
          <cell r="FE74">
            <v>1.2499999999999998</v>
          </cell>
          <cell r="FF74">
            <v>1.2422360248447206</v>
          </cell>
          <cell r="FG74">
            <v>1.2345679012345678</v>
          </cell>
          <cell r="FH74">
            <v>1.2269938650306749</v>
          </cell>
          <cell r="FI74">
            <v>1.2195121951219512</v>
          </cell>
          <cell r="FJ74">
            <v>1.2121212121212122</v>
          </cell>
          <cell r="FK74">
            <v>1.2048192771084338</v>
          </cell>
          <cell r="FL74">
            <v>1.1976047904191618</v>
          </cell>
          <cell r="FM74">
            <v>1.1904761904761905</v>
          </cell>
          <cell r="FN74">
            <v>1.1834319526627219</v>
          </cell>
          <cell r="FO74">
            <v>1.1764705882352942</v>
          </cell>
          <cell r="FP74">
            <v>1.1695906432748537</v>
          </cell>
          <cell r="FQ74">
            <v>1.1627906976744187</v>
          </cell>
          <cell r="FR74">
            <v>1.1560693641618498</v>
          </cell>
          <cell r="FS74">
            <v>1.149425287356322</v>
          </cell>
          <cell r="FT74">
            <v>1.1428571428571428</v>
          </cell>
          <cell r="FU74">
            <v>1.1363636363636362</v>
          </cell>
          <cell r="FV74">
            <v>1.1299435028248588</v>
          </cell>
          <cell r="FW74">
            <v>1.1235955056179776</v>
          </cell>
          <cell r="FX74">
            <v>1.1173184357541899</v>
          </cell>
          <cell r="FY74">
            <v>1.1111111111111112</v>
          </cell>
          <cell r="FZ74">
            <v>1.1049723756906078</v>
          </cell>
          <cell r="GA74">
            <v>1.0989010989010988</v>
          </cell>
          <cell r="GB74">
            <v>1.0928961748633879</v>
          </cell>
          <cell r="GC74">
            <v>1.0869565217391304</v>
          </cell>
          <cell r="GD74">
            <v>1.0810810810810809</v>
          </cell>
          <cell r="GE74">
            <v>1.075268817204301</v>
          </cell>
          <cell r="GF74">
            <v>1.0695187165775399</v>
          </cell>
          <cell r="GG74">
            <v>1.0638297872340425</v>
          </cell>
          <cell r="GH74">
            <v>1.0582010582010584</v>
          </cell>
          <cell r="GI74">
            <v>1.0526315789473686</v>
          </cell>
          <cell r="GJ74">
            <v>1.0471204188481675</v>
          </cell>
          <cell r="GK74">
            <v>1.0416666666666667</v>
          </cell>
          <cell r="GL74">
            <v>1.0362694300518134</v>
          </cell>
          <cell r="GM74">
            <v>1.0309278350515465</v>
          </cell>
          <cell r="GN74">
            <v>1.0256410256410258</v>
          </cell>
          <cell r="GO74">
            <v>1.0204081632653061</v>
          </cell>
          <cell r="GP74">
            <v>1.015228426395939</v>
          </cell>
          <cell r="GQ74">
            <v>1.0101010101010102</v>
          </cell>
          <cell r="GR74">
            <v>1.0050251256281408</v>
          </cell>
        </row>
        <row r="75">
          <cell r="B75">
            <v>66</v>
          </cell>
          <cell r="C75">
            <v>48.145156205832556</v>
          </cell>
          <cell r="D75">
            <v>41.712104613819932</v>
          </cell>
          <cell r="E75">
            <v>36.468103479324952</v>
          </cell>
          <cell r="F75">
            <v>32.160562979694731</v>
          </cell>
          <cell r="G75">
            <v>28.595040309099353</v>
          </cell>
          <cell r="H75">
            <v>25.621110297059218</v>
          </cell>
          <cell r="I75">
            <v>23.121809606286163</v>
          </cell>
          <cell r="J75">
            <v>21.005721652336508</v>
          </cell>
          <cell r="K75">
            <v>19.201019358267203</v>
          </cell>
          <cell r="L75">
            <v>17.650964327821377</v>
          </cell>
          <cell r="M75">
            <v>16.310493135366755</v>
          </cell>
          <cell r="N75">
            <v>15.143617888610123</v>
          </cell>
          <cell r="O75">
            <v>14.12143884810823</v>
          </cell>
          <cell r="P75">
            <v>13.220618753616741</v>
          </cell>
          <cell r="Q75">
            <v>12.422206707850751</v>
          </cell>
          <cell r="R75">
            <v>11.710727687825047</v>
          </cell>
          <cell r="S75">
            <v>11.073474663368762</v>
          </cell>
          <cell r="T75">
            <v>10.499955842694186</v>
          </cell>
          <cell r="U75">
            <v>9.9814611504685811</v>
          </cell>
          <cell r="V75">
            <v>9.5107207081406671</v>
          </cell>
          <cell r="W75">
            <v>9.0816345864379713</v>
          </cell>
          <cell r="X75">
            <v>8.6890579921749254</v>
          </cell>
          <cell r="Y75">
            <v>8.328629745506456</v>
          </cell>
          <cell r="Z75">
            <v>7.9966347021700397</v>
          </cell>
          <cell r="AA75">
            <v>7.6898929022572071</v>
          </cell>
          <cell r="AB75">
            <v>7.4056698491663573</v>
          </cell>
          <cell r="AC75">
            <v>7.1416035636611221</v>
          </cell>
          <cell r="AD75">
            <v>6.8956450110655227</v>
          </cell>
          <cell r="AE75">
            <v>6.6660092340030284</v>
          </cell>
          <cell r="AF75">
            <v>6.4511350909065932</v>
          </cell>
          <cell r="AG75">
            <v>6.2496519411119804</v>
          </cell>
          <cell r="AH75">
            <v>6.0603519604206806</v>
          </cell>
          <cell r="AI75">
            <v>5.882167039115993</v>
          </cell>
          <cell r="AJ75">
            <v>5.7141494246736988</v>
          </cell>
          <cell r="AK75">
            <v>5.5554554368991607</v>
          </cell>
          <cell r="AL75">
            <v>5.4053317139474828</v>
          </cell>
          <cell r="AM75">
            <v>5.263103551319257</v>
          </cell>
          <cell r="AN75">
            <v>5.1281649783816805</v>
          </cell>
          <cell r="AO75">
            <v>4.9999702828083432</v>
          </cell>
          <cell r="AP75">
            <v>4.8780267460972562</v>
          </cell>
          <cell r="AQ75">
            <v>4.7618883957646689</v>
          </cell>
          <cell r="AR75">
            <v>4.6511506140652434</v>
          </cell>
          <cell r="AS75">
            <v>4.5454454708335712</v>
          </cell>
          <cell r="AT75">
            <v>4.4444376705936293</v>
          </cell>
          <cell r="AU75">
            <v>4.3478210224771212</v>
          </cell>
          <cell r="AV75">
            <v>4.2553153565466619</v>
          </cell>
          <cell r="AW75">
            <v>4.1666638224836579</v>
          </cell>
          <cell r="AX75">
            <v>4.0816305167883744</v>
          </cell>
          <cell r="AY75">
            <v>3.9999983930619556</v>
          </cell>
          <cell r="AZ75">
            <v>3.9215674169255546</v>
          </cell>
          <cell r="BA75">
            <v>3.8461529329438133</v>
          </cell>
          <cell r="BB75">
            <v>3.7735842157710242</v>
          </cell>
          <cell r="BC75">
            <v>3.7037031817996704</v>
          </cell>
          <cell r="BD75">
            <v>3.6363632410014666</v>
          </cell>
          <cell r="BE75">
            <v>3.5714282715233878</v>
          </cell>
          <cell r="BF75">
            <v>3.5087717020271874</v>
          </cell>
          <cell r="BG75">
            <v>3.4482756888158224</v>
          </cell>
          <cell r="BH75">
            <v>3.389830376535552</v>
          </cell>
          <cell r="BI75">
            <v>3.3333332327288137</v>
          </cell>
          <cell r="BJ75">
            <v>3.2786884477821756</v>
          </cell>
          <cell r="BK75">
            <v>3.2258063929001031</v>
          </cell>
          <cell r="BL75">
            <v>3.174603129667656</v>
          </cell>
          <cell r="BM75">
            <v>3.1249999655673411</v>
          </cell>
          <cell r="BN75">
            <v>3.0769230505069785</v>
          </cell>
          <cell r="BO75">
            <v>3.0303030100132307</v>
          </cell>
          <cell r="BP75">
            <v>2.9850746112632627</v>
          </cell>
          <cell r="BQ75">
            <v>2.9411764585765372</v>
          </cell>
          <cell r="BR75">
            <v>2.8985507153798316</v>
          </cell>
          <cell r="BS75">
            <v>2.857142849999486</v>
          </cell>
          <cell r="BT75">
            <v>2.816901402932749</v>
          </cell>
          <cell r="BU75">
            <v>2.7777777735107101</v>
          </cell>
          <cell r="BV75">
            <v>2.7397260240939287</v>
          </cell>
          <cell r="BW75">
            <v>2.7027027001426975</v>
          </cell>
          <cell r="BX75">
            <v>2.6666666646806143</v>
          </cell>
          <cell r="BY75">
            <v>2.6315789458260221</v>
          </cell>
          <cell r="BZ75">
            <v>2.5974025962035006</v>
          </cell>
          <cell r="CA75">
            <v>2.5641025631693988</v>
          </cell>
          <cell r="CB75">
            <v>2.5316455688933019</v>
          </cell>
          <cell r="CC75">
            <v>2.4999999994331219</v>
          </cell>
          <cell r="CD75">
            <v>2.4691358020266412</v>
          </cell>
          <cell r="CE75">
            <v>2.4390243898981585</v>
          </cell>
          <cell r="CF75">
            <v>2.4096385539464551</v>
          </cell>
          <cell r="CG75">
            <v>2.3809523807406814</v>
          </cell>
          <cell r="CH75">
            <v>2.3529411763046943</v>
          </cell>
          <cell r="CI75">
            <v>2.3255813952187143</v>
          </cell>
          <cell r="CJ75">
            <v>2.2988505746104826</v>
          </cell>
          <cell r="CK75">
            <v>2.27272727264699</v>
          </cell>
          <cell r="CL75">
            <v>2.2471910111728066</v>
          </cell>
          <cell r="CM75">
            <v>2.2222222221725056</v>
          </cell>
          <cell r="CN75">
            <v>2.1978021977630209</v>
          </cell>
          <cell r="CO75">
            <v>2.173913043447361</v>
          </cell>
          <cell r="CP75">
            <v>2.1505376343842091</v>
          </cell>
          <cell r="CQ75">
            <v>2.127659574448812</v>
          </cell>
          <cell r="CR75">
            <v>2.1052631578794951</v>
          </cell>
          <cell r="CS75">
            <v>2.0833333333212698</v>
          </cell>
          <cell r="CT75">
            <v>2.0618556700935362</v>
          </cell>
          <cell r="CU75">
            <v>2.0408163265230352</v>
          </cell>
          <cell r="CV75">
            <v>2.0202020201960074</v>
          </cell>
          <cell r="CW75">
            <v>1.9999999999952247</v>
          </cell>
          <cell r="CX75">
            <v>1.9801980197981843</v>
          </cell>
          <cell r="CY75">
            <v>1.9607843137224705</v>
          </cell>
          <cell r="CZ75">
            <v>1.9417475728131297</v>
          </cell>
          <cell r="DA75">
            <v>1.9230769230750073</v>
          </cell>
          <cell r="DB75">
            <v>1.904761904760377</v>
          </cell>
          <cell r="DC75">
            <v>1.8867924528289692</v>
          </cell>
          <cell r="DD75">
            <v>1.869158878503699</v>
          </cell>
          <cell r="DE75">
            <v>1.8518518518510731</v>
          </cell>
          <cell r="DF75">
            <v>1.834862385320478</v>
          </cell>
          <cell r="DG75">
            <v>1.8181818181813194</v>
          </cell>
          <cell r="DH75">
            <v>1.8018018018014021</v>
          </cell>
          <cell r="DI75">
            <v>1.7857142857139654</v>
          </cell>
          <cell r="DJ75">
            <v>1.7699115044245219</v>
          </cell>
          <cell r="DK75">
            <v>1.7543859649120745</v>
          </cell>
          <cell r="DL75">
            <v>1.739130434782443</v>
          </cell>
          <cell r="DM75">
            <v>1.7241379310343494</v>
          </cell>
          <cell r="DN75">
            <v>1.7094017094016021</v>
          </cell>
          <cell r="DO75">
            <v>1.6949152542372017</v>
          </cell>
          <cell r="DP75">
            <v>1.6806722689074933</v>
          </cell>
          <cell r="DQ75">
            <v>1.6666666666666103</v>
          </cell>
          <cell r="DR75">
            <v>1.6528925619834256</v>
          </cell>
          <cell r="DS75">
            <v>1.6393442622950454</v>
          </cell>
          <cell r="DT75">
            <v>1.6260162601625718</v>
          </cell>
          <cell r="DU75">
            <v>1.6129032258064278</v>
          </cell>
          <cell r="DV75">
            <v>1.5999999999999808</v>
          </cell>
          <cell r="DW75">
            <v>1.5873015873015717</v>
          </cell>
          <cell r="DX75">
            <v>1.5748031496062864</v>
          </cell>
          <cell r="DY75">
            <v>1.5624999999999896</v>
          </cell>
          <cell r="DZ75">
            <v>1.5503875968992162</v>
          </cell>
          <cell r="EA75">
            <v>1.5384615384615317</v>
          </cell>
          <cell r="EB75">
            <v>1.5267175572519027</v>
          </cell>
          <cell r="EC75">
            <v>1.5151515151515107</v>
          </cell>
          <cell r="ED75">
            <v>1.503759398496237</v>
          </cell>
          <cell r="EE75">
            <v>1.4925373134328328</v>
          </cell>
          <cell r="EF75">
            <v>1.481481481481479</v>
          </cell>
          <cell r="EG75">
            <v>1.4705882352941155</v>
          </cell>
          <cell r="EH75">
            <v>1.4598540145985384</v>
          </cell>
          <cell r="EI75">
            <v>1.4492753623188395</v>
          </cell>
          <cell r="EJ75">
            <v>1.4388489208633084</v>
          </cell>
          <cell r="EK75">
            <v>1.4285714285714277</v>
          </cell>
          <cell r="EL75">
            <v>1.4184397163120561</v>
          </cell>
          <cell r="EM75">
            <v>1.4084507042253516</v>
          </cell>
          <cell r="EN75">
            <v>1.3986013986013981</v>
          </cell>
          <cell r="EO75">
            <v>1.3888888888888884</v>
          </cell>
          <cell r="EP75">
            <v>1.3793103448275861</v>
          </cell>
          <cell r="EQ75">
            <v>1.3698630136986298</v>
          </cell>
          <cell r="ER75">
            <v>1.3605442176870746</v>
          </cell>
          <cell r="ES75">
            <v>1.3513513513513513</v>
          </cell>
          <cell r="ET75">
            <v>1.3422818791946309</v>
          </cell>
          <cell r="EU75">
            <v>1.3333333333333333</v>
          </cell>
          <cell r="EV75">
            <v>1.3245033112582782</v>
          </cell>
          <cell r="EW75">
            <v>1.3157894736842106</v>
          </cell>
          <cell r="EX75">
            <v>1.3071895424836601</v>
          </cell>
          <cell r="EY75">
            <v>1.2987012987012987</v>
          </cell>
          <cell r="EZ75">
            <v>1.290322580645161</v>
          </cell>
          <cell r="FA75">
            <v>1.2820512820512822</v>
          </cell>
          <cell r="FB75">
            <v>1.2738853503184713</v>
          </cell>
          <cell r="FC75">
            <v>1.2658227848101267</v>
          </cell>
          <cell r="FD75">
            <v>1.2578616352201257</v>
          </cell>
          <cell r="FE75">
            <v>1.25</v>
          </cell>
          <cell r="FF75">
            <v>1.2422360248447204</v>
          </cell>
          <cell r="FG75">
            <v>1.2345679012345678</v>
          </cell>
          <cell r="FH75">
            <v>1.2269938650306749</v>
          </cell>
          <cell r="FI75">
            <v>1.2195121951219512</v>
          </cell>
          <cell r="FJ75">
            <v>1.2121212121212122</v>
          </cell>
          <cell r="FK75">
            <v>1.2048192771084338</v>
          </cell>
          <cell r="FL75">
            <v>1.1976047904191616</v>
          </cell>
          <cell r="FM75">
            <v>1.1904761904761905</v>
          </cell>
          <cell r="FN75">
            <v>1.1834319526627219</v>
          </cell>
          <cell r="FO75">
            <v>1.1764705882352942</v>
          </cell>
          <cell r="FP75">
            <v>1.1695906432748537</v>
          </cell>
          <cell r="FQ75">
            <v>1.1627906976744187</v>
          </cell>
          <cell r="FR75">
            <v>1.1560693641618498</v>
          </cell>
          <cell r="FS75">
            <v>1.1494252873563218</v>
          </cell>
          <cell r="FT75">
            <v>1.1428571428571428</v>
          </cell>
          <cell r="FU75">
            <v>1.1363636363636365</v>
          </cell>
          <cell r="FV75">
            <v>1.1299435028248588</v>
          </cell>
          <cell r="FW75">
            <v>1.1235955056179776</v>
          </cell>
          <cell r="FX75">
            <v>1.1173184357541899</v>
          </cell>
          <cell r="FY75">
            <v>1.1111111111111112</v>
          </cell>
          <cell r="FZ75">
            <v>1.1049723756906078</v>
          </cell>
          <cell r="GA75">
            <v>1.0989010989010988</v>
          </cell>
          <cell r="GB75">
            <v>1.0928961748633879</v>
          </cell>
          <cell r="GC75">
            <v>1.0869565217391304</v>
          </cell>
          <cell r="GD75">
            <v>1.0810810810810811</v>
          </cell>
          <cell r="GE75">
            <v>1.075268817204301</v>
          </cell>
          <cell r="GF75">
            <v>1.0695187165775402</v>
          </cell>
          <cell r="GG75">
            <v>1.0638297872340428</v>
          </cell>
          <cell r="GH75">
            <v>1.0582010582010584</v>
          </cell>
          <cell r="GI75">
            <v>1.0526315789473684</v>
          </cell>
          <cell r="GJ75">
            <v>1.0471204188481675</v>
          </cell>
          <cell r="GK75">
            <v>1.0416666666666667</v>
          </cell>
          <cell r="GL75">
            <v>1.0362694300518136</v>
          </cell>
          <cell r="GM75">
            <v>1.0309278350515465</v>
          </cell>
          <cell r="GN75">
            <v>1.0256410256410258</v>
          </cell>
          <cell r="GO75">
            <v>1.0204081632653061</v>
          </cell>
          <cell r="GP75">
            <v>1.0152284263959392</v>
          </cell>
          <cell r="GQ75">
            <v>1.0101010101010102</v>
          </cell>
          <cell r="GR75">
            <v>1.0050251256281406</v>
          </cell>
        </row>
        <row r="76">
          <cell r="B76">
            <v>67</v>
          </cell>
          <cell r="C76">
            <v>48.658570500824311</v>
          </cell>
          <cell r="D76">
            <v>42.080891245142787</v>
          </cell>
          <cell r="E76">
            <v>36.733434783651909</v>
          </cell>
          <cell r="F76">
            <v>32.351768760677786</v>
          </cell>
          <cell r="G76">
            <v>28.733048843785781</v>
          </cell>
          <cell r="H76">
            <v>25.72087951406688</v>
          </cell>
          <cell r="I76">
            <v>23.19404769835208</v>
          </cell>
          <cell r="J76">
            <v>21.058106844341157</v>
          </cell>
          <cell r="K76">
            <v>19.239066055492575</v>
          </cell>
          <cell r="L76">
            <v>17.678639173290406</v>
          </cell>
          <cell r="M76">
            <v>16.330653901289391</v>
          </cell>
          <cell r="N76">
            <v>15.158326655971948</v>
          </cell>
          <cell r="O76">
            <v>14.132185839353486</v>
          </cell>
          <cell r="P76">
            <v>13.228482561503945</v>
          </cell>
          <cell r="Q76">
            <v>12.427969173935882</v>
          </cell>
          <cell r="R76">
            <v>11.714956394308798</v>
          </cell>
          <cell r="S76">
            <v>11.076582259971342</v>
          </cell>
          <cell r="T76">
            <v>10.502242778716152</v>
          </cell>
          <cell r="U76">
            <v>9.9831465004259829</v>
          </cell>
          <cell r="V76">
            <v>9.511964441756259</v>
          </cell>
          <cell r="W76">
            <v>9.08255368147565</v>
          </cell>
          <cell r="X76">
            <v>8.6897381095739252</v>
          </cell>
          <cell r="Y76">
            <v>8.3291337013450502</v>
          </cell>
          <cell r="Z76">
            <v>7.997008624151146</v>
          </cell>
          <cell r="AA76">
            <v>7.690170709962131</v>
          </cell>
          <cell r="AB76">
            <v>7.4058765190893014</v>
          </cell>
          <cell r="AC76">
            <v>7.1417575119834407</v>
          </cell>
          <cell r="AD76">
            <v>6.8957598349917228</v>
          </cell>
          <cell r="AE76">
            <v>6.6660949860895906</v>
          </cell>
          <cell r="AF76">
            <v>6.4511992129061415</v>
          </cell>
          <cell r="AG76">
            <v>6.2496999492344658</v>
          </cell>
          <cell r="AH76">
            <v>6.0603879488589536</v>
          </cell>
          <cell r="AI76">
            <v>5.8821940505264898</v>
          </cell>
          <cell r="AJ76">
            <v>5.7141697231265525</v>
          </cell>
          <cell r="AK76">
            <v>5.5554707092365767</v>
          </cell>
          <cell r="AL76">
            <v>5.4053432185210823</v>
          </cell>
          <cell r="AM76">
            <v>5.2631122279993754</v>
          </cell>
          <cell r="AN76">
            <v>5.1281715300265107</v>
          </cell>
          <cell r="AO76">
            <v>4.9999752356736193</v>
          </cell>
          <cell r="AP76">
            <v>4.8780304946865201</v>
          </cell>
          <cell r="AQ76">
            <v>4.7618912361691486</v>
          </cell>
          <cell r="AR76">
            <v>4.6511527687779788</v>
          </cell>
          <cell r="AS76">
            <v>4.5454471072406317</v>
          </cell>
          <cell r="AT76">
            <v>4.4444389147703101</v>
          </cell>
          <cell r="AU76">
            <v>4.3478219694935945</v>
          </cell>
          <cell r="AV76">
            <v>4.2553160781754356</v>
          </cell>
          <cell r="AW76">
            <v>4.1666643729706925</v>
          </cell>
          <cell r="AX76">
            <v>4.0816309371794173</v>
          </cell>
          <cell r="AY76">
            <v>3.9999987144495646</v>
          </cell>
          <cell r="AZ76">
            <v>3.9215676628888883</v>
          </cell>
          <cell r="BA76">
            <v>3.8461531213839786</v>
          </cell>
          <cell r="BB76">
            <v>3.7735843602933001</v>
          </cell>
          <cell r="BC76">
            <v>3.7037032927556459</v>
          </cell>
          <cell r="BD76">
            <v>3.6363633262756596</v>
          </cell>
          <cell r="BE76">
            <v>3.5714283371276463</v>
          </cell>
          <cell r="BF76">
            <v>3.5087717525503406</v>
          </cell>
          <cell r="BG76">
            <v>3.4482757277642033</v>
          </cell>
          <cell r="BH76">
            <v>3.3898304065911602</v>
          </cell>
          <cell r="BI76">
            <v>3.3333332559452411</v>
          </cell>
          <cell r="BJ76">
            <v>3.2786884657334685</v>
          </cell>
          <cell r="BK76">
            <v>3.2258064067939718</v>
          </cell>
          <cell r="BL76">
            <v>3.1746031404316777</v>
          </cell>
          <cell r="BM76">
            <v>3.1249999739146523</v>
          </cell>
          <cell r="BN76">
            <v>3.076923056986399</v>
          </cell>
          <cell r="BO76">
            <v>3.0303030150475418</v>
          </cell>
          <cell r="BP76">
            <v>2.9850746151784739</v>
          </cell>
          <cell r="BQ76">
            <v>2.9411764616242815</v>
          </cell>
          <cell r="BR76">
            <v>2.8985507177545213</v>
          </cell>
          <cell r="BS76">
            <v>2.8571428518514712</v>
          </cell>
          <cell r="BT76">
            <v>2.8169014043784126</v>
          </cell>
          <cell r="BU76">
            <v>2.7777777746402283</v>
          </cell>
          <cell r="BV76">
            <v>2.7397260249772373</v>
          </cell>
          <cell r="BW76">
            <v>2.7027027008340858</v>
          </cell>
          <cell r="BX76">
            <v>2.666666665222265</v>
          </cell>
          <cell r="BY76">
            <v>2.6315789462507406</v>
          </cell>
          <cell r="BZ76">
            <v>2.5974025965368237</v>
          </cell>
          <cell r="CA76">
            <v>2.5641025634312222</v>
          </cell>
          <cell r="CB76">
            <v>2.5316455690991413</v>
          </cell>
          <cell r="CC76">
            <v>2.499999999595087</v>
          </cell>
          <cell r="CD76">
            <v>2.4691358021541929</v>
          </cell>
          <cell r="CE76">
            <v>2.4390243899986941</v>
          </cell>
          <cell r="CF76">
            <v>2.4096385540257632</v>
          </cell>
          <cell r="CG76">
            <v>2.3809523808032971</v>
          </cell>
          <cell r="CH76">
            <v>2.3529411763541717</v>
          </cell>
          <cell r="CI76">
            <v>2.3255813952578421</v>
          </cell>
          <cell r="CJ76">
            <v>2.2988505746414516</v>
          </cell>
          <cell r="CK76">
            <v>2.2727272726715206</v>
          </cell>
          <cell r="CL76">
            <v>2.2471910111922537</v>
          </cell>
          <cell r="CM76">
            <v>2.2222222221879351</v>
          </cell>
          <cell r="CN76">
            <v>2.197802197775272</v>
          </cell>
          <cell r="CO76">
            <v>2.1739130434570964</v>
          </cell>
          <cell r="CP76">
            <v>2.1505376343919513</v>
          </cell>
          <cell r="CQ76">
            <v>2.1276595744549742</v>
          </cell>
          <cell r="CR76">
            <v>2.1052631578844037</v>
          </cell>
          <cell r="CS76">
            <v>2.0833333333251822</v>
          </cell>
          <cell r="CT76">
            <v>2.0618556700966573</v>
          </cell>
          <cell r="CU76">
            <v>2.040816326525527</v>
          </cell>
          <cell r="CV76">
            <v>2.0202020201979982</v>
          </cell>
          <cell r="CW76">
            <v>1.9999999999968163</v>
          </cell>
          <cell r="CX76">
            <v>1.980198019799458</v>
          </cell>
          <cell r="CY76">
            <v>1.9607843137234904</v>
          </cell>
          <cell r="CZ76">
            <v>1.9417475728139471</v>
          </cell>
          <cell r="DA76">
            <v>1.9230769230756628</v>
          </cell>
          <cell r="DB76">
            <v>1.9047619047609028</v>
          </cell>
          <cell r="DC76">
            <v>1.8867924528293916</v>
          </cell>
          <cell r="DD76">
            <v>1.8691588785040383</v>
          </cell>
          <cell r="DE76">
            <v>1.8518518518513463</v>
          </cell>
          <cell r="DF76">
            <v>1.8348623853206978</v>
          </cell>
          <cell r="DG76">
            <v>1.8181818181814964</v>
          </cell>
          <cell r="DH76">
            <v>1.8018018018015447</v>
          </cell>
          <cell r="DI76">
            <v>1.7857142857140802</v>
          </cell>
          <cell r="DJ76">
            <v>1.7699115044246148</v>
          </cell>
          <cell r="DK76">
            <v>1.7543859649121494</v>
          </cell>
          <cell r="DL76">
            <v>1.7391304347825036</v>
          </cell>
          <cell r="DM76">
            <v>1.7241379310343983</v>
          </cell>
          <cell r="DN76">
            <v>1.7094017094016418</v>
          </cell>
          <cell r="DO76">
            <v>1.6949152542372339</v>
          </cell>
          <cell r="DP76">
            <v>1.6806722689075195</v>
          </cell>
          <cell r="DQ76">
            <v>1.6666666666666317</v>
          </cell>
          <cell r="DR76">
            <v>1.6528925619834429</v>
          </cell>
          <cell r="DS76">
            <v>1.6393442622950591</v>
          </cell>
          <cell r="DT76">
            <v>1.6260162601625832</v>
          </cell>
          <cell r="DU76">
            <v>1.6129032258064369</v>
          </cell>
          <cell r="DV76">
            <v>1.5999999999999879</v>
          </cell>
          <cell r="DW76">
            <v>1.5873015873015777</v>
          </cell>
          <cell r="DX76">
            <v>1.5748031496062913</v>
          </cell>
          <cell r="DY76">
            <v>1.5624999999999936</v>
          </cell>
          <cell r="DZ76">
            <v>1.5503875968992196</v>
          </cell>
          <cell r="EA76">
            <v>1.5384615384615343</v>
          </cell>
          <cell r="EB76">
            <v>1.5267175572519049</v>
          </cell>
          <cell r="EC76">
            <v>1.5151515151515125</v>
          </cell>
          <cell r="ED76">
            <v>1.5037593984962383</v>
          </cell>
          <cell r="EE76">
            <v>1.4925373134328339</v>
          </cell>
          <cell r="EF76">
            <v>1.4814814814814801</v>
          </cell>
          <cell r="EG76">
            <v>1.4705882352941164</v>
          </cell>
          <cell r="EH76">
            <v>1.459854014598539</v>
          </cell>
          <cell r="EI76">
            <v>1.4492753623188397</v>
          </cell>
          <cell r="EJ76">
            <v>1.4388489208633088</v>
          </cell>
          <cell r="EK76">
            <v>1.4285714285714282</v>
          </cell>
          <cell r="EL76">
            <v>1.4184397163120563</v>
          </cell>
          <cell r="EM76">
            <v>1.4084507042253518</v>
          </cell>
          <cell r="EN76">
            <v>1.3986013986013983</v>
          </cell>
          <cell r="EO76">
            <v>1.3888888888888886</v>
          </cell>
          <cell r="EP76">
            <v>1.3793103448275861</v>
          </cell>
          <cell r="EQ76">
            <v>1.3698630136986301</v>
          </cell>
          <cell r="ER76">
            <v>1.3605442176870746</v>
          </cell>
          <cell r="ES76">
            <v>1.3513513513513513</v>
          </cell>
          <cell r="ET76">
            <v>1.3422818791946309</v>
          </cell>
          <cell r="EU76">
            <v>1.3333333333333333</v>
          </cell>
          <cell r="EV76">
            <v>1.3245033112582782</v>
          </cell>
          <cell r="EW76">
            <v>1.3157894736842104</v>
          </cell>
          <cell r="EX76">
            <v>1.3071895424836601</v>
          </cell>
          <cell r="EY76">
            <v>1.2987012987012987</v>
          </cell>
          <cell r="EZ76">
            <v>1.2903225806451613</v>
          </cell>
          <cell r="FA76">
            <v>1.2820512820512819</v>
          </cell>
          <cell r="FB76">
            <v>1.2738853503184713</v>
          </cell>
          <cell r="FC76">
            <v>1.2658227848101264</v>
          </cell>
          <cell r="FD76">
            <v>1.2578616352201257</v>
          </cell>
          <cell r="FE76">
            <v>1.2499999999999998</v>
          </cell>
          <cell r="FF76">
            <v>1.2422360248447204</v>
          </cell>
          <cell r="FG76">
            <v>1.2345679012345678</v>
          </cell>
          <cell r="FH76">
            <v>1.2269938650306749</v>
          </cell>
          <cell r="FI76">
            <v>1.2195121951219512</v>
          </cell>
          <cell r="FJ76">
            <v>1.2121212121212122</v>
          </cell>
          <cell r="FK76">
            <v>1.2048192771084336</v>
          </cell>
          <cell r="FL76">
            <v>1.1976047904191618</v>
          </cell>
          <cell r="FM76">
            <v>1.1904761904761907</v>
          </cell>
          <cell r="FN76">
            <v>1.1834319526627219</v>
          </cell>
          <cell r="FO76">
            <v>1.1764705882352942</v>
          </cell>
          <cell r="FP76">
            <v>1.1695906432748537</v>
          </cell>
          <cell r="FQ76">
            <v>1.1627906976744187</v>
          </cell>
          <cell r="FR76">
            <v>1.1560693641618498</v>
          </cell>
          <cell r="FS76">
            <v>1.149425287356322</v>
          </cell>
          <cell r="FT76">
            <v>1.1428571428571428</v>
          </cell>
          <cell r="FU76">
            <v>1.1363636363636362</v>
          </cell>
          <cell r="FV76">
            <v>1.1299435028248588</v>
          </cell>
          <cell r="FW76">
            <v>1.1235955056179776</v>
          </cell>
          <cell r="FX76">
            <v>1.1173184357541899</v>
          </cell>
          <cell r="FY76">
            <v>1.1111111111111112</v>
          </cell>
          <cell r="FZ76">
            <v>1.1049723756906078</v>
          </cell>
          <cell r="GA76">
            <v>1.0989010989010988</v>
          </cell>
          <cell r="GB76">
            <v>1.0928961748633879</v>
          </cell>
          <cell r="GC76">
            <v>1.0869565217391304</v>
          </cell>
          <cell r="GD76">
            <v>1.0810810810810809</v>
          </cell>
          <cell r="GE76">
            <v>1.075268817204301</v>
          </cell>
          <cell r="GF76">
            <v>1.0695187165775402</v>
          </cell>
          <cell r="GG76">
            <v>1.0638297872340425</v>
          </cell>
          <cell r="GH76">
            <v>1.0582010582010584</v>
          </cell>
          <cell r="GI76">
            <v>1.0526315789473686</v>
          </cell>
          <cell r="GJ76">
            <v>1.0471204188481675</v>
          </cell>
          <cell r="GK76">
            <v>1.0416666666666667</v>
          </cell>
          <cell r="GL76">
            <v>1.0362694300518136</v>
          </cell>
          <cell r="GM76">
            <v>1.0309278350515465</v>
          </cell>
          <cell r="GN76">
            <v>1.0256410256410258</v>
          </cell>
          <cell r="GO76">
            <v>1.0204081632653061</v>
          </cell>
          <cell r="GP76">
            <v>1.0152284263959392</v>
          </cell>
          <cell r="GQ76">
            <v>1.0101010101010099</v>
          </cell>
          <cell r="GR76">
            <v>1.0050251256281406</v>
          </cell>
        </row>
        <row r="77">
          <cell r="B77">
            <v>68</v>
          </cell>
          <cell r="C77">
            <v>49.166901485964672</v>
          </cell>
          <cell r="D77">
            <v>42.444227827726884</v>
          </cell>
          <cell r="E77">
            <v>36.993563513384224</v>
          </cell>
          <cell r="F77">
            <v>32.538310986027113</v>
          </cell>
          <cell r="G77">
            <v>28.867037712413381</v>
          </cell>
          <cell r="H77">
            <v>25.817274892818244</v>
          </cell>
          <cell r="I77">
            <v>23.26350740226162</v>
          </cell>
          <cell r="J77">
            <v>21.108236214680534</v>
          </cell>
          <cell r="K77">
            <v>19.275301005231022</v>
          </cell>
          <cell r="L77">
            <v>17.704871254303704</v>
          </cell>
          <cell r="M77">
            <v>16.349673491782447</v>
          </cell>
          <cell r="N77">
            <v>15.172137705137981</v>
          </cell>
          <cell r="O77">
            <v>14.142229756405127</v>
          </cell>
          <cell r="P77">
            <v>13.235797731631578</v>
          </cell>
          <cell r="Q77">
            <v>12.433304790681371</v>
          </cell>
          <cell r="R77">
            <v>11.718853819639445</v>
          </cell>
          <cell r="S77">
            <v>11.079433266028754</v>
          </cell>
          <cell r="T77">
            <v>10.504331304763609</v>
          </cell>
          <cell r="U77">
            <v>9.9846786367508926</v>
          </cell>
          <cell r="V77">
            <v>9.5130899925396015</v>
          </cell>
          <cell r="W77">
            <v>9.0833816950231085</v>
          </cell>
          <cell r="X77">
            <v>8.6903480803353581</v>
          </cell>
          <cell r="Y77">
            <v>8.3295836619152244</v>
          </cell>
          <cell r="Z77">
            <v>7.9973409992454636</v>
          </cell>
          <cell r="AA77">
            <v>7.6904165574886107</v>
          </cell>
          <cell r="AB77">
            <v>7.4060586071271377</v>
          </cell>
          <cell r="AC77">
            <v>7.1418925543714389</v>
          </cell>
          <cell r="AD77">
            <v>6.8958601178967012</v>
          </cell>
          <cell r="AE77">
            <v>6.6661695531213825</v>
          </cell>
          <cell r="AF77">
            <v>6.4512547297888672</v>
          </cell>
          <cell r="AG77">
            <v>6.2497413355469531</v>
          </cell>
          <cell r="AH77">
            <v>6.0604188402222778</v>
          </cell>
          <cell r="AI77">
            <v>5.8822171372021277</v>
          </cell>
          <cell r="AJ77">
            <v>5.7141869984055766</v>
          </cell>
          <cell r="AK77">
            <v>5.5554836518954032</v>
          </cell>
          <cell r="AL77">
            <v>5.4053529270220109</v>
          </cell>
          <cell r="AM77">
            <v>5.2631195193272067</v>
          </cell>
          <cell r="AN77">
            <v>5.1281770125744854</v>
          </cell>
          <cell r="AO77">
            <v>4.9999793630613496</v>
          </cell>
          <cell r="AP77">
            <v>4.8780336055489792</v>
          </cell>
          <cell r="AQ77">
            <v>4.761893583610866</v>
          </cell>
          <cell r="AR77">
            <v>4.6511545422040976</v>
          </cell>
          <cell r="AS77">
            <v>4.5454484485578943</v>
          </cell>
          <cell r="AT77">
            <v>4.4444399304247426</v>
          </cell>
          <cell r="AU77">
            <v>4.3478227394256868</v>
          </cell>
          <cell r="AV77">
            <v>4.2553166624902312</v>
          </cell>
          <cell r="AW77">
            <v>4.1666648169118492</v>
          </cell>
          <cell r="AX77">
            <v>4.0816312748429056</v>
          </cell>
          <cell r="AY77">
            <v>3.9999989715596516</v>
          </cell>
          <cell r="AZ77">
            <v>3.9215678588756084</v>
          </cell>
          <cell r="BA77">
            <v>3.8461532709396655</v>
          </cell>
          <cell r="BB77">
            <v>3.7735844745401579</v>
          </cell>
          <cell r="BC77">
            <v>3.7037033801225556</v>
          </cell>
          <cell r="BD77">
            <v>3.6363633931573802</v>
          </cell>
          <cell r="BE77">
            <v>3.5714283883809741</v>
          </cell>
          <cell r="BF77">
            <v>3.5087717918679693</v>
          </cell>
          <cell r="BG77">
            <v>3.4482757579567469</v>
          </cell>
          <cell r="BH77">
            <v>3.3898304298001234</v>
          </cell>
          <cell r="BI77">
            <v>3.3333332738040315</v>
          </cell>
          <cell r="BJ77">
            <v>3.2786884794892477</v>
          </cell>
          <cell r="BK77">
            <v>3.2258064173999785</v>
          </cell>
          <cell r="BL77">
            <v>3.1746031486172455</v>
          </cell>
          <cell r="BM77">
            <v>3.124999980238373</v>
          </cell>
          <cell r="BN77">
            <v>3.0769230618765273</v>
          </cell>
          <cell r="BO77">
            <v>3.0303030188327384</v>
          </cell>
          <cell r="BP77">
            <v>2.985074618111216</v>
          </cell>
          <cell r="BQ77">
            <v>2.9411764638987172</v>
          </cell>
          <cell r="BR77">
            <v>2.8985507195200904</v>
          </cell>
          <cell r="BS77">
            <v>2.8571428532233116</v>
          </cell>
          <cell r="BT77">
            <v>2.8169014054453232</v>
          </cell>
          <cell r="BU77">
            <v>2.777777775470756</v>
          </cell>
          <cell r="BV77">
            <v>2.7397260256243499</v>
          </cell>
          <cell r="BW77">
            <v>2.7027027013387488</v>
          </cell>
          <cell r="BX77">
            <v>2.6666666656161926</v>
          </cell>
          <cell r="BY77">
            <v>2.6315789465585078</v>
          </cell>
          <cell r="BZ77">
            <v>2.5974025967774899</v>
          </cell>
          <cell r="CA77">
            <v>2.5641025636195844</v>
          </cell>
          <cell r="CB77">
            <v>2.5316455692466961</v>
          </cell>
          <cell r="CC77">
            <v>2.4999999997107762</v>
          </cell>
          <cell r="CD77">
            <v>2.4691358022449772</v>
          </cell>
          <cell r="CE77">
            <v>2.4390243900699957</v>
          </cell>
          <cell r="CF77">
            <v>2.4096385540818117</v>
          </cell>
          <cell r="CG77">
            <v>2.380952380847392</v>
          </cell>
          <cell r="CH77">
            <v>2.3529411763888923</v>
          </cell>
          <cell r="CI77">
            <v>2.3255813952852042</v>
          </cell>
          <cell r="CJ77">
            <v>2.2988505746630326</v>
          </cell>
          <cell r="CK77">
            <v>2.2727272726885559</v>
          </cell>
          <cell r="CL77">
            <v>2.2471910112057119</v>
          </cell>
          <cell r="CM77">
            <v>2.2222222221985755</v>
          </cell>
          <cell r="CN77">
            <v>2.1978021977836919</v>
          </cell>
          <cell r="CO77">
            <v>2.1739130434637648</v>
          </cell>
          <cell r="CP77">
            <v>2.1505376343972369</v>
          </cell>
          <cell r="CQ77">
            <v>2.127659574459166</v>
          </cell>
          <cell r="CR77">
            <v>2.1052631578877312</v>
          </cell>
          <cell r="CS77">
            <v>2.0833333333278259</v>
          </cell>
          <cell r="CT77">
            <v>2.0618556700987591</v>
          </cell>
          <cell r="CU77">
            <v>2.0408163265271995</v>
          </cell>
          <cell r="CV77">
            <v>2.02020202019933</v>
          </cell>
          <cell r="CW77">
            <v>1.9999999999978777</v>
          </cell>
          <cell r="CX77">
            <v>1.9801980198003044</v>
          </cell>
          <cell r="CY77">
            <v>1.9607843137241658</v>
          </cell>
          <cell r="CZ77">
            <v>1.9417475728144866</v>
          </cell>
          <cell r="DA77">
            <v>1.9230769230760938</v>
          </cell>
          <cell r="DB77">
            <v>1.9047619047612478</v>
          </cell>
          <cell r="DC77">
            <v>1.8867924528296678</v>
          </cell>
          <cell r="DD77">
            <v>1.8691588785042597</v>
          </cell>
          <cell r="DE77">
            <v>1.8518518518515235</v>
          </cell>
          <cell r="DF77">
            <v>1.8348623853208399</v>
          </cell>
          <cell r="DG77">
            <v>1.8181818181816105</v>
          </cell>
          <cell r="DH77">
            <v>1.8018018018016364</v>
          </cell>
          <cell r="DI77">
            <v>1.7857142857141539</v>
          </cell>
          <cell r="DJ77">
            <v>1.7699115044246738</v>
          </cell>
          <cell r="DK77">
            <v>1.7543859649121971</v>
          </cell>
          <cell r="DL77">
            <v>1.739130434782542</v>
          </cell>
          <cell r="DM77">
            <v>1.7241379310344296</v>
          </cell>
          <cell r="DN77">
            <v>1.7094017094016669</v>
          </cell>
          <cell r="DO77">
            <v>1.6949152542372541</v>
          </cell>
          <cell r="DP77">
            <v>1.6806722689075357</v>
          </cell>
          <cell r="DQ77">
            <v>1.666666666666645</v>
          </cell>
          <cell r="DR77">
            <v>1.6528925619834536</v>
          </cell>
          <cell r="DS77">
            <v>1.6393442622950678</v>
          </cell>
          <cell r="DT77">
            <v>1.6260162601625903</v>
          </cell>
          <cell r="DU77">
            <v>1.6129032258064424</v>
          </cell>
          <cell r="DV77">
            <v>1.5999999999999928</v>
          </cell>
          <cell r="DW77">
            <v>1.5873015873015814</v>
          </cell>
          <cell r="DX77">
            <v>1.5748031496062944</v>
          </cell>
          <cell r="DY77">
            <v>1.5624999999999962</v>
          </cell>
          <cell r="DZ77">
            <v>1.5503875968992218</v>
          </cell>
          <cell r="EA77">
            <v>1.5384615384615359</v>
          </cell>
          <cell r="EB77">
            <v>1.5267175572519063</v>
          </cell>
          <cell r="EC77">
            <v>1.5151515151515136</v>
          </cell>
          <cell r="ED77">
            <v>1.5037593984962392</v>
          </cell>
          <cell r="EE77">
            <v>1.4925373134328346</v>
          </cell>
          <cell r="EF77">
            <v>1.4814814814814803</v>
          </cell>
          <cell r="EG77">
            <v>1.4705882352941169</v>
          </cell>
          <cell r="EH77">
            <v>1.4598540145985395</v>
          </cell>
          <cell r="EI77">
            <v>1.4492753623188401</v>
          </cell>
          <cell r="EJ77">
            <v>1.4388489208633091</v>
          </cell>
          <cell r="EK77">
            <v>1.4285714285714284</v>
          </cell>
          <cell r="EL77">
            <v>1.4184397163120566</v>
          </cell>
          <cell r="EM77">
            <v>1.408450704225352</v>
          </cell>
          <cell r="EN77">
            <v>1.3986013986013983</v>
          </cell>
          <cell r="EO77">
            <v>1.3888888888888888</v>
          </cell>
          <cell r="EP77">
            <v>1.3793103448275859</v>
          </cell>
          <cell r="EQ77">
            <v>1.3698630136986301</v>
          </cell>
          <cell r="ER77">
            <v>1.360544217687075</v>
          </cell>
          <cell r="ES77">
            <v>1.3513513513513513</v>
          </cell>
          <cell r="ET77">
            <v>1.3422818791946309</v>
          </cell>
          <cell r="EU77">
            <v>1.3333333333333333</v>
          </cell>
          <cell r="EV77">
            <v>1.324503311258278</v>
          </cell>
          <cell r="EW77">
            <v>1.3157894736842106</v>
          </cell>
          <cell r="EX77">
            <v>1.3071895424836601</v>
          </cell>
          <cell r="EY77">
            <v>1.2987012987012987</v>
          </cell>
          <cell r="EZ77">
            <v>1.2903225806451613</v>
          </cell>
          <cell r="FA77">
            <v>1.2820512820512822</v>
          </cell>
          <cell r="FB77">
            <v>1.2738853503184713</v>
          </cell>
          <cell r="FC77">
            <v>1.2658227848101264</v>
          </cell>
          <cell r="FD77">
            <v>1.2578616352201255</v>
          </cell>
          <cell r="FE77">
            <v>1.2499999999999998</v>
          </cell>
          <cell r="FF77">
            <v>1.2422360248447204</v>
          </cell>
          <cell r="FG77">
            <v>1.2345679012345678</v>
          </cell>
          <cell r="FH77">
            <v>1.2269938650306749</v>
          </cell>
          <cell r="FI77">
            <v>1.2195121951219514</v>
          </cell>
          <cell r="FJ77">
            <v>1.2121212121212122</v>
          </cell>
          <cell r="FK77">
            <v>1.2048192771084336</v>
          </cell>
          <cell r="FL77">
            <v>1.1976047904191616</v>
          </cell>
          <cell r="FM77">
            <v>1.1904761904761905</v>
          </cell>
          <cell r="FN77">
            <v>1.1834319526627219</v>
          </cell>
          <cell r="FO77">
            <v>1.1764705882352942</v>
          </cell>
          <cell r="FP77">
            <v>1.1695906432748537</v>
          </cell>
          <cell r="FQ77">
            <v>1.1627906976744187</v>
          </cell>
          <cell r="FR77">
            <v>1.1560693641618498</v>
          </cell>
          <cell r="FS77">
            <v>1.149425287356322</v>
          </cell>
          <cell r="FT77">
            <v>1.1428571428571428</v>
          </cell>
          <cell r="FU77">
            <v>1.1363636363636365</v>
          </cell>
          <cell r="FV77">
            <v>1.1299435028248588</v>
          </cell>
          <cell r="FW77">
            <v>1.1235955056179774</v>
          </cell>
          <cell r="FX77">
            <v>1.1173184357541899</v>
          </cell>
          <cell r="FY77">
            <v>1.1111111111111109</v>
          </cell>
          <cell r="FZ77">
            <v>1.1049723756906076</v>
          </cell>
          <cell r="GA77">
            <v>1.098901098901099</v>
          </cell>
          <cell r="GB77">
            <v>1.0928961748633881</v>
          </cell>
          <cell r="GC77">
            <v>1.0869565217391304</v>
          </cell>
          <cell r="GD77">
            <v>1.0810810810810809</v>
          </cell>
          <cell r="GE77">
            <v>1.075268817204301</v>
          </cell>
          <cell r="GF77">
            <v>1.0695187165775399</v>
          </cell>
          <cell r="GG77">
            <v>1.0638297872340425</v>
          </cell>
          <cell r="GH77">
            <v>1.0582010582010581</v>
          </cell>
          <cell r="GI77">
            <v>1.0526315789473686</v>
          </cell>
          <cell r="GJ77">
            <v>1.0471204188481675</v>
          </cell>
          <cell r="GK77">
            <v>1.0416666666666667</v>
          </cell>
          <cell r="GL77">
            <v>1.0362694300518134</v>
          </cell>
          <cell r="GM77">
            <v>1.0309278350515465</v>
          </cell>
          <cell r="GN77">
            <v>1.0256410256410255</v>
          </cell>
          <cell r="GO77">
            <v>1.0204081632653061</v>
          </cell>
          <cell r="GP77">
            <v>1.0152284263959392</v>
          </cell>
          <cell r="GQ77">
            <v>1.0101010101010102</v>
          </cell>
          <cell r="GR77">
            <v>1.0050251256281406</v>
          </cell>
        </row>
        <row r="78">
          <cell r="B78">
            <v>69</v>
          </cell>
          <cell r="C78">
            <v>49.67019949105412</v>
          </cell>
          <cell r="D78">
            <v>42.802194904164409</v>
          </cell>
          <cell r="E78">
            <v>37.248591679788461</v>
          </cell>
          <cell r="F78">
            <v>32.720303401002063</v>
          </cell>
          <cell r="G78">
            <v>28.997123992634346</v>
          </cell>
          <cell r="H78">
            <v>25.910410524462069</v>
          </cell>
          <cell r="I78">
            <v>23.330295579097708</v>
          </cell>
          <cell r="J78">
            <v>21.156206904000513</v>
          </cell>
          <cell r="K78">
            <v>19.309810481172402</v>
          </cell>
          <cell r="L78">
            <v>17.72973578606986</v>
          </cell>
          <cell r="M78">
            <v>16.367616501681553</v>
          </cell>
          <cell r="N78">
            <v>15.185105826420637</v>
          </cell>
          <cell r="O78">
            <v>14.151616594771147</v>
          </cell>
          <cell r="P78">
            <v>13.24260254105263</v>
          </cell>
          <cell r="Q78">
            <v>12.438245176556826</v>
          </cell>
          <cell r="R78">
            <v>11.722445916718383</v>
          </cell>
          <cell r="S78">
            <v>11.082048867916289</v>
          </cell>
          <cell r="T78">
            <v>10.506238634487314</v>
          </cell>
          <cell r="U78">
            <v>9.9860714879553587</v>
          </cell>
          <cell r="V78">
            <v>9.514108590533576</v>
          </cell>
          <cell r="W78">
            <v>9.0841276531739723</v>
          </cell>
          <cell r="X78">
            <v>8.6908951393142235</v>
          </cell>
          <cell r="Y78">
            <v>8.3299854124243069</v>
          </cell>
          <cell r="Z78">
            <v>7.9976364437737448</v>
          </cell>
          <cell r="AA78">
            <v>7.6906341216713363</v>
          </cell>
          <cell r="AB78">
            <v>7.4062190371164212</v>
          </cell>
          <cell r="AC78">
            <v>7.1420110126065257</v>
          </cell>
          <cell r="AD78">
            <v>6.8959477012198258</v>
          </cell>
          <cell r="AE78">
            <v>6.666234394018594</v>
          </cell>
          <cell r="AF78">
            <v>6.4513027963539971</v>
          </cell>
          <cell r="AG78">
            <v>6.2497770134025457</v>
          </cell>
          <cell r="AH78">
            <v>6.0604453564139726</v>
          </cell>
          <cell r="AI78">
            <v>5.8822368694035285</v>
          </cell>
          <cell r="AJ78">
            <v>5.7142017007707038</v>
          </cell>
          <cell r="AK78">
            <v>5.5554946202503421</v>
          </cell>
          <cell r="AL78">
            <v>5.4053611198497977</v>
          </cell>
          <cell r="AM78">
            <v>5.2631256464934513</v>
          </cell>
          <cell r="AN78">
            <v>5.1281816004807412</v>
          </cell>
          <cell r="AO78">
            <v>4.9999828025511244</v>
          </cell>
          <cell r="AP78">
            <v>4.8780361871775764</v>
          </cell>
          <cell r="AQ78">
            <v>4.761895523645344</v>
          </cell>
          <cell r="AR78">
            <v>4.6511560018140727</v>
          </cell>
          <cell r="AS78">
            <v>4.5454495479982748</v>
          </cell>
          <cell r="AT78">
            <v>4.4444407595304023</v>
          </cell>
          <cell r="AU78">
            <v>4.3478233653867369</v>
          </cell>
          <cell r="AV78">
            <v>4.2553171356196202</v>
          </cell>
          <cell r="AW78">
            <v>4.1666651749289096</v>
          </cell>
          <cell r="AX78">
            <v>4.0816315460585582</v>
          </cell>
          <cell r="AY78">
            <v>3.9999991772477212</v>
          </cell>
          <cell r="AZ78">
            <v>3.9215680150403252</v>
          </cell>
          <cell r="BA78">
            <v>3.8461533896346549</v>
          </cell>
          <cell r="BB78">
            <v>3.7735845648538797</v>
          </cell>
          <cell r="BC78">
            <v>3.7037034489153982</v>
          </cell>
          <cell r="BD78">
            <v>3.6363634456136311</v>
          </cell>
          <cell r="BE78">
            <v>3.5714284284226356</v>
          </cell>
          <cell r="BF78">
            <v>3.5087718224653459</v>
          </cell>
          <cell r="BG78">
            <v>3.4482757813618194</v>
          </cell>
          <cell r="BH78">
            <v>3.3898304477221028</v>
          </cell>
          <cell r="BI78">
            <v>3.3333332875415627</v>
          </cell>
          <cell r="BJ78">
            <v>3.2786884900300746</v>
          </cell>
          <cell r="BK78">
            <v>3.2258064254961667</v>
          </cell>
          <cell r="BL78">
            <v>3.1746031548420115</v>
          </cell>
          <cell r="BM78">
            <v>3.1249999850290702</v>
          </cell>
          <cell r="BN78">
            <v>3.0769230655671902</v>
          </cell>
          <cell r="BO78">
            <v>3.0303030216787508</v>
          </cell>
          <cell r="BP78">
            <v>2.9850746203080272</v>
          </cell>
          <cell r="BQ78">
            <v>2.9411764655960577</v>
          </cell>
          <cell r="BR78">
            <v>2.8985507208327812</v>
          </cell>
          <cell r="BS78">
            <v>2.8571428542394903</v>
          </cell>
          <cell r="BT78">
            <v>2.8169014062327107</v>
          </cell>
          <cell r="BU78">
            <v>2.7777777760814382</v>
          </cell>
          <cell r="BV78">
            <v>2.7397260260984244</v>
          </cell>
          <cell r="BW78">
            <v>2.7027027017071159</v>
          </cell>
          <cell r="BX78">
            <v>2.6666666659026856</v>
          </cell>
          <cell r="BY78">
            <v>2.6315789467815272</v>
          </cell>
          <cell r="BZ78">
            <v>2.5974025969512562</v>
          </cell>
          <cell r="CA78">
            <v>2.5641025637550965</v>
          </cell>
          <cell r="CB78">
            <v>2.5316455693524702</v>
          </cell>
          <cell r="CC78">
            <v>2.4999999997934119</v>
          </cell>
          <cell r="CD78">
            <v>2.4691358023095922</v>
          </cell>
          <cell r="CE78">
            <v>2.4390243901205646</v>
          </cell>
          <cell r="CF78">
            <v>2.4096385541214214</v>
          </cell>
          <cell r="CG78">
            <v>2.3809523808784454</v>
          </cell>
          <cell r="CH78">
            <v>2.3529411764132577</v>
          </cell>
          <cell r="CI78">
            <v>2.3255813953043387</v>
          </cell>
          <cell r="CJ78">
            <v>2.2988505746780712</v>
          </cell>
          <cell r="CK78">
            <v>2.2727272727003864</v>
          </cell>
          <cell r="CL78">
            <v>2.2471910112150257</v>
          </cell>
          <cell r="CM78">
            <v>2.2222222222059145</v>
          </cell>
          <cell r="CN78">
            <v>2.1978021977894793</v>
          </cell>
          <cell r="CO78">
            <v>2.1739130434683323</v>
          </cell>
          <cell r="CP78">
            <v>2.1505376344008442</v>
          </cell>
          <cell r="CQ78">
            <v>2.1276595744620179</v>
          </cell>
          <cell r="CR78">
            <v>2.1052631578899872</v>
          </cell>
          <cell r="CS78">
            <v>2.083333333329612</v>
          </cell>
          <cell r="CT78">
            <v>2.0618556701001745</v>
          </cell>
          <cell r="CU78">
            <v>2.0408163265283217</v>
          </cell>
          <cell r="CV78">
            <v>2.0202020202002209</v>
          </cell>
          <cell r="CW78">
            <v>1.9999999999985851</v>
          </cell>
          <cell r="CX78">
            <v>1.9801980198008668</v>
          </cell>
          <cell r="CY78">
            <v>1.960784313724613</v>
          </cell>
          <cell r="CZ78">
            <v>1.9417475728148426</v>
          </cell>
          <cell r="DA78">
            <v>1.9230769230763776</v>
          </cell>
          <cell r="DB78">
            <v>1.9047619047614741</v>
          </cell>
          <cell r="DC78">
            <v>1.8867924528298481</v>
          </cell>
          <cell r="DD78">
            <v>1.8691588785044035</v>
          </cell>
          <cell r="DE78">
            <v>1.8518518518516385</v>
          </cell>
          <cell r="DF78">
            <v>1.834862385320932</v>
          </cell>
          <cell r="DG78">
            <v>1.818181818181684</v>
          </cell>
          <cell r="DH78">
            <v>1.8018018018016955</v>
          </cell>
          <cell r="DI78">
            <v>1.7857142857142012</v>
          </cell>
          <cell r="DJ78">
            <v>1.769911504424712</v>
          </cell>
          <cell r="DK78">
            <v>1.7543859649122275</v>
          </cell>
          <cell r="DL78">
            <v>1.7391304347825662</v>
          </cell>
          <cell r="DM78">
            <v>1.7241379310344491</v>
          </cell>
          <cell r="DN78">
            <v>1.7094017094016825</v>
          </cell>
          <cell r="DO78">
            <v>1.6949152542372667</v>
          </cell>
          <cell r="DP78">
            <v>1.680672268907546</v>
          </cell>
          <cell r="DQ78">
            <v>1.666666666666653</v>
          </cell>
          <cell r="DR78">
            <v>1.65289256198346</v>
          </cell>
          <cell r="DS78">
            <v>1.6393442622950734</v>
          </cell>
          <cell r="DT78">
            <v>1.6260162601625945</v>
          </cell>
          <cell r="DU78">
            <v>1.6129032258064462</v>
          </cell>
          <cell r="DV78">
            <v>1.5999999999999954</v>
          </cell>
          <cell r="DW78">
            <v>1.5873015873015837</v>
          </cell>
          <cell r="DX78">
            <v>1.5748031496062962</v>
          </cell>
          <cell r="DY78">
            <v>1.5624999999999976</v>
          </cell>
          <cell r="DZ78">
            <v>1.5503875968992229</v>
          </cell>
          <cell r="EA78">
            <v>1.538461538461537</v>
          </cell>
          <cell r="EB78">
            <v>1.5267175572519072</v>
          </cell>
          <cell r="EC78">
            <v>1.515151515151514</v>
          </cell>
          <cell r="ED78">
            <v>1.5037593984962399</v>
          </cell>
          <cell r="EE78">
            <v>1.4925373134328352</v>
          </cell>
          <cell r="EF78">
            <v>1.481481481481481</v>
          </cell>
          <cell r="EG78">
            <v>1.4705882352941173</v>
          </cell>
          <cell r="EH78">
            <v>1.4598540145985397</v>
          </cell>
          <cell r="EI78">
            <v>1.4492753623188404</v>
          </cell>
          <cell r="EJ78">
            <v>1.4388489208633093</v>
          </cell>
          <cell r="EK78">
            <v>1.4285714285714286</v>
          </cell>
          <cell r="EL78">
            <v>1.4184397163120568</v>
          </cell>
          <cell r="EM78">
            <v>1.4084507042253522</v>
          </cell>
          <cell r="EN78">
            <v>1.3986013986013988</v>
          </cell>
          <cell r="EO78">
            <v>1.3888888888888891</v>
          </cell>
          <cell r="EP78">
            <v>1.3793103448275863</v>
          </cell>
          <cell r="EQ78">
            <v>1.3698630136986301</v>
          </cell>
          <cell r="ER78">
            <v>1.3605442176870748</v>
          </cell>
          <cell r="ES78">
            <v>1.3513513513513515</v>
          </cell>
          <cell r="ET78">
            <v>1.3422818791946309</v>
          </cell>
          <cell r="EU78">
            <v>1.3333333333333335</v>
          </cell>
          <cell r="EV78">
            <v>1.324503311258278</v>
          </cell>
          <cell r="EW78">
            <v>1.3157894736842106</v>
          </cell>
          <cell r="EX78">
            <v>1.3071895424836601</v>
          </cell>
          <cell r="EY78">
            <v>1.2987012987012987</v>
          </cell>
          <cell r="EZ78">
            <v>1.2903225806451613</v>
          </cell>
          <cell r="FA78">
            <v>1.2820512820512822</v>
          </cell>
          <cell r="FB78">
            <v>1.2738853503184713</v>
          </cell>
          <cell r="FC78">
            <v>1.2658227848101267</v>
          </cell>
          <cell r="FD78">
            <v>1.2578616352201257</v>
          </cell>
          <cell r="FE78">
            <v>1.25</v>
          </cell>
          <cell r="FF78">
            <v>1.2422360248447204</v>
          </cell>
          <cell r="FG78">
            <v>1.2345679012345678</v>
          </cell>
          <cell r="FH78">
            <v>1.2269938650306749</v>
          </cell>
          <cell r="FI78">
            <v>1.2195121951219514</v>
          </cell>
          <cell r="FJ78">
            <v>1.2121212121212122</v>
          </cell>
          <cell r="FK78">
            <v>1.2048192771084338</v>
          </cell>
          <cell r="FL78">
            <v>1.1976047904191616</v>
          </cell>
          <cell r="FM78">
            <v>1.1904761904761905</v>
          </cell>
          <cell r="FN78">
            <v>1.1834319526627219</v>
          </cell>
          <cell r="FO78">
            <v>1.1764705882352942</v>
          </cell>
          <cell r="FP78">
            <v>1.169590643274854</v>
          </cell>
          <cell r="FQ78">
            <v>1.1627906976744187</v>
          </cell>
          <cell r="FR78">
            <v>1.1560693641618498</v>
          </cell>
          <cell r="FS78">
            <v>1.149425287356322</v>
          </cell>
          <cell r="FT78">
            <v>1.1428571428571428</v>
          </cell>
          <cell r="FU78">
            <v>1.1363636363636362</v>
          </cell>
          <cell r="FV78">
            <v>1.1299435028248588</v>
          </cell>
          <cell r="FW78">
            <v>1.1235955056179776</v>
          </cell>
          <cell r="FX78">
            <v>1.1173184357541899</v>
          </cell>
          <cell r="FY78">
            <v>1.1111111111111112</v>
          </cell>
          <cell r="FZ78">
            <v>1.1049723756906078</v>
          </cell>
          <cell r="GA78">
            <v>1.0989010989010988</v>
          </cell>
          <cell r="GB78">
            <v>1.0928961748633879</v>
          </cell>
          <cell r="GC78">
            <v>1.0869565217391304</v>
          </cell>
          <cell r="GD78">
            <v>1.0810810810810811</v>
          </cell>
          <cell r="GE78">
            <v>1.075268817204301</v>
          </cell>
          <cell r="GF78">
            <v>1.0695187165775402</v>
          </cell>
          <cell r="GG78">
            <v>1.0638297872340425</v>
          </cell>
          <cell r="GH78">
            <v>1.0582010582010581</v>
          </cell>
          <cell r="GI78">
            <v>1.0526315789473684</v>
          </cell>
          <cell r="GJ78">
            <v>1.0471204188481675</v>
          </cell>
          <cell r="GK78">
            <v>1.0416666666666667</v>
          </cell>
          <cell r="GL78">
            <v>1.0362694300518136</v>
          </cell>
          <cell r="GM78">
            <v>1.0309278350515465</v>
          </cell>
          <cell r="GN78">
            <v>1.0256410256410258</v>
          </cell>
          <cell r="GO78">
            <v>1.0204081632653061</v>
          </cell>
          <cell r="GP78">
            <v>1.015228426395939</v>
          </cell>
          <cell r="GQ78">
            <v>1.0101010101010102</v>
          </cell>
          <cell r="GR78">
            <v>1.0050251256281406</v>
          </cell>
        </row>
        <row r="79">
          <cell r="B79">
            <v>70</v>
          </cell>
          <cell r="C79">
            <v>50.168514347578345</v>
          </cell>
          <cell r="D79">
            <v>43.154871826762964</v>
          </cell>
          <cell r="E79">
            <v>37.498619293910259</v>
          </cell>
          <cell r="F79">
            <v>32.89785697658737</v>
          </cell>
          <cell r="G79">
            <v>29.123421352072185</v>
          </cell>
          <cell r="H79">
            <v>26.000396641992335</v>
          </cell>
          <cell r="I79">
            <v>23.394514979901643</v>
          </cell>
          <cell r="J79">
            <v>21.202111869856946</v>
          </cell>
          <cell r="K79">
            <v>19.342676648735623</v>
          </cell>
          <cell r="L79">
            <v>17.753304062625457</v>
          </cell>
          <cell r="M79">
            <v>16.384543869510896</v>
          </cell>
          <cell r="N79">
            <v>15.197282466122664</v>
          </cell>
          <cell r="O79">
            <v>14.160389340907614</v>
          </cell>
          <cell r="P79">
            <v>13.248932596328029</v>
          </cell>
          <cell r="Q79">
            <v>12.442819607922987</v>
          </cell>
          <cell r="R79">
            <v>11.7257566052704</v>
          </cell>
          <cell r="S79">
            <v>11.084448502675494</v>
          </cell>
          <cell r="T79">
            <v>10.507980488116269</v>
          </cell>
          <cell r="U79">
            <v>9.9873377163230526</v>
          </cell>
          <cell r="V79">
            <v>9.5150303986729199</v>
          </cell>
          <cell r="W79">
            <v>9.0847996875441179</v>
          </cell>
          <cell r="X79">
            <v>8.6913857751697066</v>
          </cell>
          <cell r="Y79">
            <v>8.3303441182359883</v>
          </cell>
          <cell r="Z79">
            <v>7.9978990611322178</v>
          </cell>
          <cell r="AA79">
            <v>7.6908266563463163</v>
          </cell>
          <cell r="AB79">
            <v>7.4063603851245992</v>
          </cell>
          <cell r="AC79">
            <v>7.142114923339058</v>
          </cell>
          <cell r="AD79">
            <v>6.8960241932050881</v>
          </cell>
          <cell r="AE79">
            <v>6.6662907774074727</v>
          </cell>
          <cell r="AF79">
            <v>6.4513444124277033</v>
          </cell>
          <cell r="AG79">
            <v>6.2498077701746082</v>
          </cell>
          <cell r="AH79">
            <v>6.0604681170935386</v>
          </cell>
          <cell r="AI79">
            <v>5.8822537345329291</v>
          </cell>
          <cell r="AJ79">
            <v>5.7142142134218759</v>
          </cell>
          <cell r="AK79">
            <v>5.5555039154663914</v>
          </cell>
          <cell r="AL79">
            <v>5.4053680336285215</v>
          </cell>
          <cell r="AM79">
            <v>5.2631307953726481</v>
          </cell>
          <cell r="AN79">
            <v>5.1281854397328379</v>
          </cell>
          <cell r="AO79">
            <v>4.9999856687926041</v>
          </cell>
          <cell r="AP79">
            <v>4.8780383296079473</v>
          </cell>
          <cell r="AQ79">
            <v>4.7618971269796235</v>
          </cell>
          <cell r="AR79">
            <v>4.6511572031391539</v>
          </cell>
          <cell r="AS79">
            <v>4.5454504491789134</v>
          </cell>
          <cell r="AT79">
            <v>4.4444414363513483</v>
          </cell>
          <cell r="AU79">
            <v>4.3478238742981601</v>
          </cell>
          <cell r="AV79">
            <v>4.2553175187203403</v>
          </cell>
          <cell r="AW79">
            <v>4.1666654636523468</v>
          </cell>
          <cell r="AX79">
            <v>4.0816317639024566</v>
          </cell>
          <cell r="AY79">
            <v>3.9999993417981772</v>
          </cell>
          <cell r="AZ79">
            <v>3.9215681394743624</v>
          </cell>
          <cell r="BA79">
            <v>3.8461534838370275</v>
          </cell>
          <cell r="BB79">
            <v>3.7735846362481262</v>
          </cell>
          <cell r="BC79">
            <v>3.7037035030829908</v>
          </cell>
          <cell r="BD79">
            <v>3.6363634867557897</v>
          </cell>
          <cell r="BE79">
            <v>3.5714284597051842</v>
          </cell>
          <cell r="BF79">
            <v>3.508771846276534</v>
          </cell>
          <cell r="BG79">
            <v>3.4482757995052866</v>
          </cell>
          <cell r="BH79">
            <v>3.3898304615614698</v>
          </cell>
          <cell r="BI79">
            <v>3.3333332981088946</v>
          </cell>
          <cell r="BJ79">
            <v>3.2786884981073374</v>
          </cell>
          <cell r="BK79">
            <v>3.2258064316764634</v>
          </cell>
          <cell r="BL79">
            <v>3.1746031595756738</v>
          </cell>
          <cell r="BM79">
            <v>3.1249999886583866</v>
          </cell>
          <cell r="BN79">
            <v>3.0769230683525963</v>
          </cell>
          <cell r="BO79">
            <v>3.0303030238186097</v>
          </cell>
          <cell r="BP79">
            <v>2.9850746219535784</v>
          </cell>
          <cell r="BQ79">
            <v>2.9411764668627298</v>
          </cell>
          <cell r="BR79">
            <v>2.8985507218087592</v>
          </cell>
          <cell r="BS79">
            <v>2.8571428549922153</v>
          </cell>
          <cell r="BT79">
            <v>2.816901406813809</v>
          </cell>
          <cell r="BU79">
            <v>2.7777777765304692</v>
          </cell>
          <cell r="BV79">
            <v>2.7397260264457324</v>
          </cell>
          <cell r="BW79">
            <v>2.7027027019759968</v>
          </cell>
          <cell r="BX79">
            <v>2.6666666661110443</v>
          </cell>
          <cell r="BY79">
            <v>2.6315789469431357</v>
          </cell>
          <cell r="BZ79">
            <v>2.5974025970767194</v>
          </cell>
          <cell r="CA79">
            <v>2.5641025638525874</v>
          </cell>
          <cell r="CB79">
            <v>2.531645569428294</v>
          </cell>
          <cell r="CC79">
            <v>2.4999999998524371</v>
          </cell>
          <cell r="CD79">
            <v>2.4691358023555816</v>
          </cell>
          <cell r="CE79">
            <v>2.4390243901564288</v>
          </cell>
          <cell r="CF79">
            <v>2.4096385541494145</v>
          </cell>
          <cell r="CG79">
            <v>2.3809523809003137</v>
          </cell>
          <cell r="CH79">
            <v>2.3529411764303565</v>
          </cell>
          <cell r="CI79">
            <v>2.3255813953177191</v>
          </cell>
          <cell r="CJ79">
            <v>2.2988505746885517</v>
          </cell>
          <cell r="CK79">
            <v>2.2727272727086016</v>
          </cell>
          <cell r="CL79">
            <v>2.2471910112214712</v>
          </cell>
          <cell r="CM79">
            <v>2.2222222222109753</v>
          </cell>
          <cell r="CN79">
            <v>2.1978021977934561</v>
          </cell>
          <cell r="CO79">
            <v>2.1739130434714604</v>
          </cell>
          <cell r="CP79">
            <v>2.1505376344033067</v>
          </cell>
          <cell r="CQ79">
            <v>2.1276595744639577</v>
          </cell>
          <cell r="CR79">
            <v>2.1052631578915166</v>
          </cell>
          <cell r="CS79">
            <v>2.083333333330819</v>
          </cell>
          <cell r="CT79">
            <v>2.0618556701011279</v>
          </cell>
          <cell r="CU79">
            <v>2.0408163265290749</v>
          </cell>
          <cell r="CV79">
            <v>2.0202020202008164</v>
          </cell>
          <cell r="CW79">
            <v>1.9999999999990568</v>
          </cell>
          <cell r="CX79">
            <v>1.9801980198012403</v>
          </cell>
          <cell r="CY79">
            <v>1.9607843137249092</v>
          </cell>
          <cell r="CZ79">
            <v>1.9417475728150777</v>
          </cell>
          <cell r="DA79">
            <v>1.9230769230765643</v>
          </cell>
          <cell r="DB79">
            <v>1.9047619047616222</v>
          </cell>
          <cell r="DC79">
            <v>1.8867924528299662</v>
          </cell>
          <cell r="DD79">
            <v>1.8691588785044972</v>
          </cell>
          <cell r="DE79">
            <v>1.8518518518517133</v>
          </cell>
          <cell r="DF79">
            <v>1.8348623853209916</v>
          </cell>
          <cell r="DG79">
            <v>1.8181818181817317</v>
          </cell>
          <cell r="DH79">
            <v>1.8018018018017332</v>
          </cell>
          <cell r="DI79">
            <v>1.7857142857142314</v>
          </cell>
          <cell r="DJ79">
            <v>1.769911504424736</v>
          </cell>
          <cell r="DK79">
            <v>1.7543859649122469</v>
          </cell>
          <cell r="DL79">
            <v>1.739130434782582</v>
          </cell>
          <cell r="DM79">
            <v>1.7241379310344616</v>
          </cell>
          <cell r="DN79">
            <v>1.7094017094016924</v>
          </cell>
          <cell r="DO79">
            <v>1.6949152542372747</v>
          </cell>
          <cell r="DP79">
            <v>1.6806722689075524</v>
          </cell>
          <cell r="DQ79">
            <v>1.6666666666666581</v>
          </cell>
          <cell r="DR79">
            <v>1.6528925619834642</v>
          </cell>
          <cell r="DS79">
            <v>1.6393442622950765</v>
          </cell>
          <cell r="DT79">
            <v>1.6260162601625974</v>
          </cell>
          <cell r="DU79">
            <v>1.6129032258064482</v>
          </cell>
          <cell r="DV79">
            <v>1.5999999999999972</v>
          </cell>
          <cell r="DW79">
            <v>1.587301587301585</v>
          </cell>
          <cell r="DX79">
            <v>1.5748031496062975</v>
          </cell>
          <cell r="DY79">
            <v>1.5624999999999987</v>
          </cell>
          <cell r="DZ79">
            <v>1.5503875968992238</v>
          </cell>
          <cell r="EA79">
            <v>1.5384615384615374</v>
          </cell>
          <cell r="EB79">
            <v>1.5267175572519076</v>
          </cell>
          <cell r="EC79">
            <v>1.5151515151515147</v>
          </cell>
          <cell r="ED79">
            <v>1.5037593984962401</v>
          </cell>
          <cell r="EE79">
            <v>1.4925373134328355</v>
          </cell>
          <cell r="EF79">
            <v>1.481481481481481</v>
          </cell>
          <cell r="EG79">
            <v>1.4705882352941173</v>
          </cell>
          <cell r="EH79">
            <v>1.4598540145985399</v>
          </cell>
          <cell r="EI79">
            <v>1.4492753623188404</v>
          </cell>
          <cell r="EJ79">
            <v>1.4388489208633093</v>
          </cell>
          <cell r="EK79">
            <v>1.4285714285714284</v>
          </cell>
          <cell r="EL79">
            <v>1.418439716312057</v>
          </cell>
          <cell r="EM79">
            <v>1.408450704225352</v>
          </cell>
          <cell r="EN79">
            <v>1.3986013986013988</v>
          </cell>
          <cell r="EO79">
            <v>1.3888888888888891</v>
          </cell>
          <cell r="EP79">
            <v>1.3793103448275863</v>
          </cell>
          <cell r="EQ79">
            <v>1.3698630136986303</v>
          </cell>
          <cell r="ER79">
            <v>1.3605442176870748</v>
          </cell>
          <cell r="ES79">
            <v>1.3513513513513515</v>
          </cell>
          <cell r="ET79">
            <v>1.3422818791946307</v>
          </cell>
          <cell r="EU79">
            <v>1.3333333333333333</v>
          </cell>
          <cell r="EV79">
            <v>1.3245033112582782</v>
          </cell>
          <cell r="EW79">
            <v>1.3157894736842104</v>
          </cell>
          <cell r="EX79">
            <v>1.3071895424836601</v>
          </cell>
          <cell r="EY79">
            <v>1.2987012987012987</v>
          </cell>
          <cell r="EZ79">
            <v>1.2903225806451613</v>
          </cell>
          <cell r="FA79">
            <v>1.2820512820512819</v>
          </cell>
          <cell r="FB79">
            <v>1.2738853503184713</v>
          </cell>
          <cell r="FC79">
            <v>1.2658227848101264</v>
          </cell>
          <cell r="FD79">
            <v>1.2578616352201257</v>
          </cell>
          <cell r="FE79">
            <v>1.2499999999999998</v>
          </cell>
          <cell r="FF79">
            <v>1.2422360248447204</v>
          </cell>
          <cell r="FG79">
            <v>1.2345679012345678</v>
          </cell>
          <cell r="FH79">
            <v>1.2269938650306749</v>
          </cell>
          <cell r="FI79">
            <v>1.2195121951219514</v>
          </cell>
          <cell r="FJ79">
            <v>1.2121212121212124</v>
          </cell>
          <cell r="FK79">
            <v>1.2048192771084338</v>
          </cell>
          <cell r="FL79">
            <v>1.1976047904191616</v>
          </cell>
          <cell r="FM79">
            <v>1.1904761904761905</v>
          </cell>
          <cell r="FN79">
            <v>1.1834319526627219</v>
          </cell>
          <cell r="FO79">
            <v>1.1764705882352942</v>
          </cell>
          <cell r="FP79">
            <v>1.1695906432748537</v>
          </cell>
          <cell r="FQ79">
            <v>1.1627906976744187</v>
          </cell>
          <cell r="FR79">
            <v>1.1560693641618498</v>
          </cell>
          <cell r="FS79">
            <v>1.1494252873563218</v>
          </cell>
          <cell r="FT79">
            <v>1.142857142857143</v>
          </cell>
          <cell r="FU79">
            <v>1.1363636363636362</v>
          </cell>
          <cell r="FV79">
            <v>1.1299435028248588</v>
          </cell>
          <cell r="FW79">
            <v>1.1235955056179774</v>
          </cell>
          <cell r="FX79">
            <v>1.1173184357541899</v>
          </cell>
          <cell r="FY79">
            <v>1.1111111111111112</v>
          </cell>
          <cell r="FZ79">
            <v>1.1049723756906078</v>
          </cell>
          <cell r="GA79">
            <v>1.098901098901099</v>
          </cell>
          <cell r="GB79">
            <v>1.0928961748633879</v>
          </cell>
          <cell r="GC79">
            <v>1.0869565217391304</v>
          </cell>
          <cell r="GD79">
            <v>1.0810810810810809</v>
          </cell>
          <cell r="GE79">
            <v>1.075268817204301</v>
          </cell>
          <cell r="GF79">
            <v>1.0695187165775399</v>
          </cell>
          <cell r="GG79">
            <v>1.0638297872340425</v>
          </cell>
          <cell r="GH79">
            <v>1.0582010582010581</v>
          </cell>
          <cell r="GI79">
            <v>1.0526315789473686</v>
          </cell>
          <cell r="GJ79">
            <v>1.0471204188481675</v>
          </cell>
          <cell r="GK79">
            <v>1.0416666666666667</v>
          </cell>
          <cell r="GL79">
            <v>1.0362694300518136</v>
          </cell>
          <cell r="GM79">
            <v>1.0309278350515463</v>
          </cell>
          <cell r="GN79">
            <v>1.0256410256410258</v>
          </cell>
          <cell r="GO79">
            <v>1.0204081632653061</v>
          </cell>
          <cell r="GP79">
            <v>1.015228426395939</v>
          </cell>
          <cell r="GQ79">
            <v>1.0101010101010102</v>
          </cell>
          <cell r="GR79">
            <v>1.0050251256281408</v>
          </cell>
        </row>
        <row r="80">
          <cell r="B80">
            <v>71</v>
          </cell>
          <cell r="C80">
            <v>50.661895393641906</v>
          </cell>
          <cell r="D80">
            <v>43.502336775135923</v>
          </cell>
          <cell r="E80">
            <v>37.743744405794367</v>
          </cell>
          <cell r="F80">
            <v>33.071079977158419</v>
          </cell>
          <cell r="G80">
            <v>29.246040147642898</v>
          </cell>
          <cell r="H80">
            <v>26.087339750717234</v>
          </cell>
          <cell r="I80">
            <v>23.456264403751579</v>
          </cell>
          <cell r="J80">
            <v>21.246040066848753</v>
          </cell>
          <cell r="K80">
            <v>19.373977760700594</v>
          </cell>
          <cell r="L80">
            <v>17.775643661256357</v>
          </cell>
          <cell r="M80">
            <v>16.400513084444242</v>
          </cell>
          <cell r="N80">
            <v>15.208715930631609</v>
          </cell>
          <cell r="O80">
            <v>14.168588169072537</v>
          </cell>
          <cell r="P80">
            <v>13.254821019840026</v>
          </cell>
          <cell r="Q80">
            <v>12.447055192521285</v>
          </cell>
          <cell r="R80">
            <v>11.728807931124791</v>
          </cell>
          <cell r="S80">
            <v>11.086650002454583</v>
          </cell>
          <cell r="T80">
            <v>10.50957122202399</v>
          </cell>
          <cell r="U80">
            <v>9.9884888330209574</v>
          </cell>
          <cell r="V80">
            <v>9.5158646141836378</v>
          </cell>
          <cell r="W80">
            <v>9.0854051239136204</v>
          </cell>
          <cell r="X80">
            <v>8.691825807327092</v>
          </cell>
          <cell r="Y80">
            <v>8.3306643912821325</v>
          </cell>
          <cell r="Z80">
            <v>7.9981324987841935</v>
          </cell>
          <cell r="AA80">
            <v>7.6909970410144393</v>
          </cell>
          <cell r="AB80">
            <v>7.4064849208146253</v>
          </cell>
          <cell r="AC80">
            <v>7.1422060731044361</v>
          </cell>
          <cell r="AD80">
            <v>6.8960909984323919</v>
          </cell>
          <cell r="AE80">
            <v>6.6663398064412807</v>
          </cell>
          <cell r="AF80">
            <v>6.4513804436603488</v>
          </cell>
          <cell r="AG80">
            <v>6.2498342846332831</v>
          </cell>
          <cell r="AH80">
            <v>6.0604876541575443</v>
          </cell>
          <cell r="AI80">
            <v>5.8822681491734441</v>
          </cell>
          <cell r="AJ80">
            <v>5.7142248624867022</v>
          </cell>
          <cell r="AK80">
            <v>5.5555117927681286</v>
          </cell>
          <cell r="AL80">
            <v>5.4053738680409467</v>
          </cell>
          <cell r="AM80">
            <v>5.2631351221618887</v>
          </cell>
          <cell r="AN80">
            <v>5.1281886524960987</v>
          </cell>
          <cell r="AO80">
            <v>4.9999880573271698</v>
          </cell>
          <cell r="AP80">
            <v>4.8780401075584621</v>
          </cell>
          <cell r="AQ80">
            <v>4.7618984520492758</v>
          </cell>
          <cell r="AR80">
            <v>4.6511581918840772</v>
          </cell>
          <cell r="AS80">
            <v>4.5454511878515689</v>
          </cell>
          <cell r="AT80">
            <v>4.4444419888582436</v>
          </cell>
          <cell r="AU80">
            <v>4.3478242880472848</v>
          </cell>
          <cell r="AV80">
            <v>4.2553178289233529</v>
          </cell>
          <cell r="AW80">
            <v>4.166665696493828</v>
          </cell>
          <cell r="AX80">
            <v>4.0816319388774751</v>
          </cell>
          <cell r="AY80">
            <v>3.9999994734385416</v>
          </cell>
          <cell r="AZ80">
            <v>3.9215682386249902</v>
          </cell>
          <cell r="BA80">
            <v>3.8461535586008155</v>
          </cell>
          <cell r="BB80">
            <v>3.7735846926862657</v>
          </cell>
          <cell r="BC80">
            <v>3.7037035457346383</v>
          </cell>
          <cell r="BD80">
            <v>3.6363635190241483</v>
          </cell>
          <cell r="BE80">
            <v>3.5714284841446746</v>
          </cell>
          <cell r="BF80">
            <v>3.5087718648066413</v>
          </cell>
          <cell r="BG80">
            <v>3.4482758135699894</v>
          </cell>
          <cell r="BH80">
            <v>3.3898304722482391</v>
          </cell>
          <cell r="BI80">
            <v>3.3333333062376114</v>
          </cell>
          <cell r="BJ80">
            <v>3.2786885042968099</v>
          </cell>
          <cell r="BK80">
            <v>3.2258064363942465</v>
          </cell>
          <cell r="BL80">
            <v>3.1746031631754175</v>
          </cell>
          <cell r="BM80">
            <v>3.1249999914078685</v>
          </cell>
          <cell r="BN80">
            <v>3.0769230704547899</v>
          </cell>
          <cell r="BO80">
            <v>3.0303030254275254</v>
          </cell>
          <cell r="BP80">
            <v>2.9850746231862013</v>
          </cell>
          <cell r="BQ80">
            <v>2.941176467808007</v>
          </cell>
          <cell r="BR80">
            <v>2.8985507225343938</v>
          </cell>
          <cell r="BS80">
            <v>2.8571428555497889</v>
          </cell>
          <cell r="BT80">
            <v>2.8169014072426632</v>
          </cell>
          <cell r="BU80">
            <v>2.7777777768606389</v>
          </cell>
          <cell r="BV80">
            <v>2.7397260267001702</v>
          </cell>
          <cell r="BW80">
            <v>2.7027027021722607</v>
          </cell>
          <cell r="BX80">
            <v>2.6666666662625778</v>
          </cell>
          <cell r="BY80">
            <v>2.6315789470602433</v>
          </cell>
          <cell r="BZ80">
            <v>2.5974025971673065</v>
          </cell>
          <cell r="CA80">
            <v>2.5641025639227246</v>
          </cell>
          <cell r="CB80">
            <v>2.5316455694826483</v>
          </cell>
          <cell r="CC80">
            <v>2.4999999998945976</v>
          </cell>
          <cell r="CD80">
            <v>2.4691358023883145</v>
          </cell>
          <cell r="CE80">
            <v>2.4390243901818645</v>
          </cell>
          <cell r="CF80">
            <v>2.4096385541691978</v>
          </cell>
          <cell r="CG80">
            <v>2.3809523809157138</v>
          </cell>
          <cell r="CH80">
            <v>2.3529411764423553</v>
          </cell>
          <cell r="CI80">
            <v>2.3255813953270765</v>
          </cell>
          <cell r="CJ80">
            <v>2.2988505746958547</v>
          </cell>
          <cell r="CK80">
            <v>2.2727272727143064</v>
          </cell>
          <cell r="CL80">
            <v>2.2471910112259312</v>
          </cell>
          <cell r="CM80">
            <v>2.2222222222144659</v>
          </cell>
          <cell r="CN80">
            <v>2.1978021977961899</v>
          </cell>
          <cell r="CO80">
            <v>2.1739130434736031</v>
          </cell>
          <cell r="CP80">
            <v>2.1505376344049876</v>
          </cell>
          <cell r="CQ80">
            <v>2.1276595744652775</v>
          </cell>
          <cell r="CR80">
            <v>2.105263157892554</v>
          </cell>
          <cell r="CS80">
            <v>2.0833333333316344</v>
          </cell>
          <cell r="CT80">
            <v>2.0618556701017692</v>
          </cell>
          <cell r="CU80">
            <v>2.0408163265295807</v>
          </cell>
          <cell r="CV80">
            <v>2.0202020202012152</v>
          </cell>
          <cell r="CW80">
            <v>1.9999999999993712</v>
          </cell>
          <cell r="CX80">
            <v>1.9801980198014886</v>
          </cell>
          <cell r="CY80">
            <v>1.9607843137251058</v>
          </cell>
          <cell r="CZ80">
            <v>1.9417475728152327</v>
          </cell>
          <cell r="DA80">
            <v>1.9230769230766871</v>
          </cell>
          <cell r="DB80">
            <v>1.9047619047617192</v>
          </cell>
          <cell r="DC80">
            <v>1.886792452830043</v>
          </cell>
          <cell r="DD80">
            <v>1.8691588785045585</v>
          </cell>
          <cell r="DE80">
            <v>1.8518518518517619</v>
          </cell>
          <cell r="DF80">
            <v>1.83486238532103</v>
          </cell>
          <cell r="DG80">
            <v>1.8181818181817622</v>
          </cell>
          <cell r="DH80">
            <v>1.8018018018017576</v>
          </cell>
          <cell r="DI80">
            <v>1.7857142857142509</v>
          </cell>
          <cell r="DJ80">
            <v>1.7699115044247513</v>
          </cell>
          <cell r="DK80">
            <v>1.7543859649122591</v>
          </cell>
          <cell r="DL80">
            <v>1.7391304347825918</v>
          </cell>
          <cell r="DM80">
            <v>1.7241379310344693</v>
          </cell>
          <cell r="DN80">
            <v>1.7094017094016987</v>
          </cell>
          <cell r="DO80">
            <v>1.6949152542372798</v>
          </cell>
          <cell r="DP80">
            <v>1.6806722689075564</v>
          </cell>
          <cell r="DQ80">
            <v>1.6666666666666612</v>
          </cell>
          <cell r="DR80">
            <v>1.6528925619834669</v>
          </cell>
          <cell r="DS80">
            <v>1.6393442622950785</v>
          </cell>
          <cell r="DT80">
            <v>1.6260162601625989</v>
          </cell>
          <cell r="DU80">
            <v>1.6129032258064493</v>
          </cell>
          <cell r="DV80">
            <v>1.5999999999999983</v>
          </cell>
          <cell r="DW80">
            <v>1.5873015873015861</v>
          </cell>
          <cell r="DX80">
            <v>1.5748031496062982</v>
          </cell>
          <cell r="DY80">
            <v>1.5624999999999993</v>
          </cell>
          <cell r="DZ80">
            <v>1.5503875968992242</v>
          </cell>
          <cell r="EA80">
            <v>1.5384615384615379</v>
          </cell>
          <cell r="EB80">
            <v>1.5267175572519078</v>
          </cell>
          <cell r="EC80">
            <v>1.5151515151515147</v>
          </cell>
          <cell r="ED80">
            <v>1.5037593984962403</v>
          </cell>
          <cell r="EE80">
            <v>1.4925373134328355</v>
          </cell>
          <cell r="EF80">
            <v>1.4814814814814812</v>
          </cell>
          <cell r="EG80">
            <v>1.4705882352941175</v>
          </cell>
          <cell r="EH80">
            <v>1.4598540145985401</v>
          </cell>
          <cell r="EI80">
            <v>1.4492753623188408</v>
          </cell>
          <cell r="EJ80">
            <v>1.4388489208633095</v>
          </cell>
          <cell r="EK80">
            <v>1.4285714285714286</v>
          </cell>
          <cell r="EL80">
            <v>1.4184397163120568</v>
          </cell>
          <cell r="EM80">
            <v>1.4084507042253522</v>
          </cell>
          <cell r="EN80">
            <v>1.3986013986013988</v>
          </cell>
          <cell r="EO80">
            <v>1.3888888888888888</v>
          </cell>
          <cell r="EP80">
            <v>1.3793103448275863</v>
          </cell>
          <cell r="EQ80">
            <v>1.3698630136986303</v>
          </cell>
          <cell r="ER80">
            <v>1.360544217687075</v>
          </cell>
          <cell r="ES80">
            <v>1.3513513513513513</v>
          </cell>
          <cell r="ET80">
            <v>1.3422818791946307</v>
          </cell>
          <cell r="EU80">
            <v>1.3333333333333333</v>
          </cell>
          <cell r="EV80">
            <v>1.324503311258278</v>
          </cell>
          <cell r="EW80">
            <v>1.3157894736842104</v>
          </cell>
          <cell r="EX80">
            <v>1.3071895424836601</v>
          </cell>
          <cell r="EY80">
            <v>1.2987012987012985</v>
          </cell>
          <cell r="EZ80">
            <v>1.2903225806451613</v>
          </cell>
          <cell r="FA80">
            <v>1.2820512820512819</v>
          </cell>
          <cell r="FB80">
            <v>1.2738853503184713</v>
          </cell>
          <cell r="FC80">
            <v>1.2658227848101264</v>
          </cell>
          <cell r="FD80">
            <v>1.2578616352201257</v>
          </cell>
          <cell r="FE80">
            <v>1.25</v>
          </cell>
          <cell r="FF80">
            <v>1.2422360248447204</v>
          </cell>
          <cell r="FG80">
            <v>1.2345679012345678</v>
          </cell>
          <cell r="FH80">
            <v>1.2269938650306749</v>
          </cell>
          <cell r="FI80">
            <v>1.2195121951219514</v>
          </cell>
          <cell r="FJ80">
            <v>1.2121212121212122</v>
          </cell>
          <cell r="FK80">
            <v>1.2048192771084338</v>
          </cell>
          <cell r="FL80">
            <v>1.1976047904191618</v>
          </cell>
          <cell r="FM80">
            <v>1.1904761904761907</v>
          </cell>
          <cell r="FN80">
            <v>1.1834319526627219</v>
          </cell>
          <cell r="FO80">
            <v>1.1764705882352942</v>
          </cell>
          <cell r="FP80">
            <v>1.169590643274854</v>
          </cell>
          <cell r="FQ80">
            <v>1.1627906976744187</v>
          </cell>
          <cell r="FR80">
            <v>1.1560693641618496</v>
          </cell>
          <cell r="FS80">
            <v>1.149425287356322</v>
          </cell>
          <cell r="FT80">
            <v>1.1428571428571428</v>
          </cell>
          <cell r="FU80">
            <v>1.1363636363636365</v>
          </cell>
          <cell r="FV80">
            <v>1.1299435028248588</v>
          </cell>
          <cell r="FW80">
            <v>1.1235955056179776</v>
          </cell>
          <cell r="FX80">
            <v>1.1173184357541899</v>
          </cell>
          <cell r="FY80">
            <v>1.1111111111111112</v>
          </cell>
          <cell r="FZ80">
            <v>1.1049723756906076</v>
          </cell>
          <cell r="GA80">
            <v>1.098901098901099</v>
          </cell>
          <cell r="GB80">
            <v>1.0928961748633879</v>
          </cell>
          <cell r="GC80">
            <v>1.0869565217391304</v>
          </cell>
          <cell r="GD80">
            <v>1.0810810810810809</v>
          </cell>
          <cell r="GE80">
            <v>1.075268817204301</v>
          </cell>
          <cell r="GF80">
            <v>1.0695187165775402</v>
          </cell>
          <cell r="GG80">
            <v>1.0638297872340425</v>
          </cell>
          <cell r="GH80">
            <v>1.0582010582010581</v>
          </cell>
          <cell r="GI80">
            <v>1.0526315789473684</v>
          </cell>
          <cell r="GJ80">
            <v>1.0471204188481675</v>
          </cell>
          <cell r="GK80">
            <v>1.0416666666666667</v>
          </cell>
          <cell r="GL80">
            <v>1.0362694300518136</v>
          </cell>
          <cell r="GM80">
            <v>1.0309278350515465</v>
          </cell>
          <cell r="GN80">
            <v>1.0256410256410258</v>
          </cell>
          <cell r="GO80">
            <v>1.0204081632653061</v>
          </cell>
          <cell r="GP80">
            <v>1.015228426395939</v>
          </cell>
          <cell r="GQ80">
            <v>1.0101010101010102</v>
          </cell>
          <cell r="GR80">
            <v>1.0050251256281406</v>
          </cell>
        </row>
        <row r="81">
          <cell r="B81">
            <v>72</v>
          </cell>
          <cell r="C81">
            <v>51.150391478853393</v>
          </cell>
          <cell r="D81">
            <v>43.844666773532921</v>
          </cell>
          <cell r="E81">
            <v>37.984063142935653</v>
          </cell>
          <cell r="F81">
            <v>33.240078026496015</v>
          </cell>
          <cell r="G81">
            <v>29.365087521983398</v>
          </cell>
          <cell r="H81">
            <v>26.171342754316168</v>
          </cell>
          <cell r="I81">
            <v>23.515638849761135</v>
          </cell>
          <cell r="J81">
            <v>21.288076618994022</v>
          </cell>
          <cell r="K81">
            <v>19.403788343524372</v>
          </cell>
          <cell r="L81">
            <v>17.796818636261953</v>
          </cell>
          <cell r="M81">
            <v>16.415578381551175</v>
          </cell>
          <cell r="N81">
            <v>15.21945157805785</v>
          </cell>
          <cell r="O81">
            <v>14.176250625301435</v>
          </cell>
          <cell r="P81">
            <v>13.260298623107001</v>
          </cell>
          <cell r="Q81">
            <v>12.4509770301123</v>
          </cell>
          <cell r="R81">
            <v>11.731620213018243</v>
          </cell>
          <cell r="S81">
            <v>11.08866972702255</v>
          </cell>
          <cell r="T81">
            <v>10.511023947053872</v>
          </cell>
          <cell r="U81">
            <v>9.9895353027463241</v>
          </cell>
          <cell r="V81">
            <v>9.5166195603471824</v>
          </cell>
          <cell r="W81">
            <v>9.0859505620843422</v>
          </cell>
          <cell r="X81">
            <v>8.6922204550018751</v>
          </cell>
          <cell r="Y81">
            <v>8.3309503493590462</v>
          </cell>
          <cell r="Z81">
            <v>7.9983399989192829</v>
          </cell>
          <cell r="AA81">
            <v>7.6911478239065838</v>
          </cell>
          <cell r="AB81">
            <v>7.4065946438895383</v>
          </cell>
          <cell r="AC81">
            <v>7.1422860290389796</v>
          </cell>
          <cell r="AD81">
            <v>6.8961493436090757</v>
          </cell>
          <cell r="AE81">
            <v>6.666382440383722</v>
          </cell>
          <cell r="AF81">
            <v>6.4514116395327701</v>
          </cell>
          <cell r="AG81">
            <v>6.2498571419252436</v>
          </cell>
          <cell r="AH81">
            <v>6.0605044241695651</v>
          </cell>
          <cell r="AI81">
            <v>5.8822804693790127</v>
          </cell>
          <cell r="AJ81">
            <v>5.7142339255205981</v>
          </cell>
          <cell r="AK81">
            <v>5.5555184684475662</v>
          </cell>
          <cell r="AL81">
            <v>5.4053787915957354</v>
          </cell>
          <cell r="AM81">
            <v>5.2631387581192337</v>
          </cell>
          <cell r="AN81">
            <v>5.1281913410009192</v>
          </cell>
          <cell r="AO81">
            <v>4.9999900477726413</v>
          </cell>
          <cell r="AP81">
            <v>4.8780415830360679</v>
          </cell>
          <cell r="AQ81">
            <v>4.761899547148162</v>
          </cell>
          <cell r="AR81">
            <v>4.6511590056659076</v>
          </cell>
          <cell r="AS81">
            <v>4.5454517933209573</v>
          </cell>
          <cell r="AT81">
            <v>4.4444424398842806</v>
          </cell>
          <cell r="AU81">
            <v>4.3478246244286867</v>
          </cell>
          <cell r="AV81">
            <v>4.2553180800998804</v>
          </cell>
          <cell r="AW81">
            <v>4.1666658842692161</v>
          </cell>
          <cell r="AX81">
            <v>4.0816320794196583</v>
          </cell>
          <cell r="AY81">
            <v>3.9999995787508333</v>
          </cell>
          <cell r="AZ81">
            <v>3.9215683176294744</v>
          </cell>
          <cell r="BA81">
            <v>3.8461536179371554</v>
          </cell>
          <cell r="BB81">
            <v>3.773584737301396</v>
          </cell>
          <cell r="BC81">
            <v>3.703703579318613</v>
          </cell>
          <cell r="BD81">
            <v>3.6363635443326654</v>
          </cell>
          <cell r="BE81">
            <v>3.5714285032380273</v>
          </cell>
          <cell r="BF81">
            <v>3.5087718792269578</v>
          </cell>
          <cell r="BG81">
            <v>3.4482758244728604</v>
          </cell>
          <cell r="BH81">
            <v>3.3898304805005708</v>
          </cell>
          <cell r="BI81">
            <v>3.33333331249047</v>
          </cell>
          <cell r="BJ81">
            <v>3.2786885090397013</v>
          </cell>
          <cell r="BK81">
            <v>3.2258064399956083</v>
          </cell>
          <cell r="BL81">
            <v>3.1746031659128651</v>
          </cell>
          <cell r="BM81">
            <v>3.1249999934908095</v>
          </cell>
          <cell r="BN81">
            <v>3.0769230720413505</v>
          </cell>
          <cell r="BO81">
            <v>3.0303030266372373</v>
          </cell>
          <cell r="BP81">
            <v>2.9850746241095134</v>
          </cell>
          <cell r="BQ81">
            <v>2.9411764685134383</v>
          </cell>
          <cell r="BR81">
            <v>2.8985507230738987</v>
          </cell>
          <cell r="BS81">
            <v>2.8571428559628069</v>
          </cell>
          <cell r="BT81">
            <v>2.8169014075591612</v>
          </cell>
          <cell r="BU81">
            <v>2.7777777771034113</v>
          </cell>
          <cell r="BV81">
            <v>2.7397260268865717</v>
          </cell>
          <cell r="BW81">
            <v>2.7027027023155186</v>
          </cell>
          <cell r="BX81">
            <v>2.6666666663727834</v>
          </cell>
          <cell r="BY81">
            <v>2.6315789471451039</v>
          </cell>
          <cell r="BZ81">
            <v>2.5974025972327119</v>
          </cell>
          <cell r="CA81">
            <v>2.5641025639731829</v>
          </cell>
          <cell r="CB81">
            <v>2.5316455695216113</v>
          </cell>
          <cell r="CC81">
            <v>2.4999999999247127</v>
          </cell>
          <cell r="CD81">
            <v>2.4691358024116115</v>
          </cell>
          <cell r="CE81">
            <v>2.4390243901999038</v>
          </cell>
          <cell r="CF81">
            <v>2.4096385541831786</v>
          </cell>
          <cell r="CG81">
            <v>2.3809523809265589</v>
          </cell>
          <cell r="CH81">
            <v>2.3529411764507757</v>
          </cell>
          <cell r="CI81">
            <v>2.3255813953336202</v>
          </cell>
          <cell r="CJ81">
            <v>2.298850574700944</v>
          </cell>
          <cell r="CK81">
            <v>2.2727272727182686</v>
          </cell>
          <cell r="CL81">
            <v>2.2471910112290181</v>
          </cell>
          <cell r="CM81">
            <v>2.2222222222168728</v>
          </cell>
          <cell r="CN81">
            <v>2.1978021977980688</v>
          </cell>
          <cell r="CO81">
            <v>2.1739130434750704</v>
          </cell>
          <cell r="CP81">
            <v>2.1505376344061347</v>
          </cell>
          <cell r="CQ81">
            <v>2.127659574466175</v>
          </cell>
          <cell r="CR81">
            <v>2.105263157893257</v>
          </cell>
          <cell r="CS81">
            <v>2.0833333333321855</v>
          </cell>
          <cell r="CT81">
            <v>2.0618556701022017</v>
          </cell>
          <cell r="CU81">
            <v>2.04081632652992</v>
          </cell>
          <cell r="CV81">
            <v>2.0202020202014817</v>
          </cell>
          <cell r="CW81">
            <v>1.9999999999995808</v>
          </cell>
          <cell r="CX81">
            <v>1.9801980198016536</v>
          </cell>
          <cell r="CY81">
            <v>1.9607843137252354</v>
          </cell>
          <cell r="CZ81">
            <v>1.9417475728153353</v>
          </cell>
          <cell r="DA81">
            <v>1.9230769230767677</v>
          </cell>
          <cell r="DB81">
            <v>1.9047619047617834</v>
          </cell>
          <cell r="DC81">
            <v>1.8867924528300934</v>
          </cell>
          <cell r="DD81">
            <v>1.8691588785045985</v>
          </cell>
          <cell r="DE81">
            <v>1.8518518518517935</v>
          </cell>
          <cell r="DF81">
            <v>1.8348623853210548</v>
          </cell>
          <cell r="DG81">
            <v>1.8181818181817819</v>
          </cell>
          <cell r="DH81">
            <v>1.8018018018017734</v>
          </cell>
          <cell r="DI81">
            <v>1.7857142857142634</v>
          </cell>
          <cell r="DJ81">
            <v>1.7699115044247613</v>
          </cell>
          <cell r="DK81">
            <v>1.7543859649122673</v>
          </cell>
          <cell r="DL81">
            <v>1.739130434782598</v>
          </cell>
          <cell r="DM81">
            <v>1.7241379310344742</v>
          </cell>
          <cell r="DN81">
            <v>1.7094017094017029</v>
          </cell>
          <cell r="DO81">
            <v>1.694915254237283</v>
          </cell>
          <cell r="DP81">
            <v>1.6806722689075588</v>
          </cell>
          <cell r="DQ81">
            <v>1.6666666666666632</v>
          </cell>
          <cell r="DR81">
            <v>1.6528925619834685</v>
          </cell>
          <cell r="DS81">
            <v>1.6393442622950798</v>
          </cell>
          <cell r="DT81">
            <v>1.6260162601626</v>
          </cell>
          <cell r="DU81">
            <v>1.6129032258064502</v>
          </cell>
          <cell r="DV81">
            <v>1.599999999999999</v>
          </cell>
          <cell r="DW81">
            <v>1.5873015873015865</v>
          </cell>
          <cell r="DX81">
            <v>1.5748031496062984</v>
          </cell>
          <cell r="DY81">
            <v>1.5624999999999996</v>
          </cell>
          <cell r="DZ81">
            <v>1.5503875968992242</v>
          </cell>
          <cell r="EA81">
            <v>1.5384615384615379</v>
          </cell>
          <cell r="EB81">
            <v>1.5267175572519081</v>
          </cell>
          <cell r="EC81">
            <v>1.5151515151515149</v>
          </cell>
          <cell r="ED81">
            <v>1.5037593984962403</v>
          </cell>
          <cell r="EE81">
            <v>1.4925373134328357</v>
          </cell>
          <cell r="EF81">
            <v>1.4814814814814814</v>
          </cell>
          <cell r="EG81">
            <v>1.4705882352941173</v>
          </cell>
          <cell r="EH81">
            <v>1.4598540145985399</v>
          </cell>
          <cell r="EI81">
            <v>1.4492753623188406</v>
          </cell>
          <cell r="EJ81">
            <v>1.4388489208633095</v>
          </cell>
          <cell r="EK81">
            <v>1.4285714285714286</v>
          </cell>
          <cell r="EL81">
            <v>1.4184397163120568</v>
          </cell>
          <cell r="EM81">
            <v>1.4084507042253522</v>
          </cell>
          <cell r="EN81">
            <v>1.3986013986013988</v>
          </cell>
          <cell r="EO81">
            <v>1.3888888888888888</v>
          </cell>
          <cell r="EP81">
            <v>1.3793103448275863</v>
          </cell>
          <cell r="EQ81">
            <v>1.3698630136986303</v>
          </cell>
          <cell r="ER81">
            <v>1.3605442176870748</v>
          </cell>
          <cell r="ES81">
            <v>1.3513513513513513</v>
          </cell>
          <cell r="ET81">
            <v>1.3422818791946309</v>
          </cell>
          <cell r="EU81">
            <v>1.3333333333333333</v>
          </cell>
          <cell r="EV81">
            <v>1.3245033112582782</v>
          </cell>
          <cell r="EW81">
            <v>1.3157894736842106</v>
          </cell>
          <cell r="EX81">
            <v>1.3071895424836601</v>
          </cell>
          <cell r="EY81">
            <v>1.2987012987012987</v>
          </cell>
          <cell r="EZ81">
            <v>1.2903225806451613</v>
          </cell>
          <cell r="FA81">
            <v>1.2820512820512819</v>
          </cell>
          <cell r="FB81">
            <v>1.2738853503184713</v>
          </cell>
          <cell r="FC81">
            <v>1.2658227848101264</v>
          </cell>
          <cell r="FD81">
            <v>1.2578616352201257</v>
          </cell>
          <cell r="FE81">
            <v>1.25</v>
          </cell>
          <cell r="FF81">
            <v>1.2422360248447204</v>
          </cell>
          <cell r="FG81">
            <v>1.2345679012345678</v>
          </cell>
          <cell r="FH81">
            <v>1.2269938650306749</v>
          </cell>
          <cell r="FI81">
            <v>1.2195121951219512</v>
          </cell>
          <cell r="FJ81">
            <v>1.2121212121212122</v>
          </cell>
          <cell r="FK81">
            <v>1.2048192771084338</v>
          </cell>
          <cell r="FL81">
            <v>1.1976047904191618</v>
          </cell>
          <cell r="FM81">
            <v>1.1904761904761905</v>
          </cell>
          <cell r="FN81">
            <v>1.1834319526627219</v>
          </cell>
          <cell r="FO81">
            <v>1.1764705882352942</v>
          </cell>
          <cell r="FP81">
            <v>1.169590643274854</v>
          </cell>
          <cell r="FQ81">
            <v>1.1627906976744187</v>
          </cell>
          <cell r="FR81">
            <v>1.1560693641618498</v>
          </cell>
          <cell r="FS81">
            <v>1.1494252873563218</v>
          </cell>
          <cell r="FT81">
            <v>1.1428571428571428</v>
          </cell>
          <cell r="FU81">
            <v>1.1363636363636362</v>
          </cell>
          <cell r="FV81">
            <v>1.1299435028248588</v>
          </cell>
          <cell r="FW81">
            <v>1.1235955056179776</v>
          </cell>
          <cell r="FX81">
            <v>1.1173184357541899</v>
          </cell>
          <cell r="FY81">
            <v>1.1111111111111112</v>
          </cell>
          <cell r="FZ81">
            <v>1.1049723756906078</v>
          </cell>
          <cell r="GA81">
            <v>1.0989010989010988</v>
          </cell>
          <cell r="GB81">
            <v>1.0928961748633881</v>
          </cell>
          <cell r="GC81">
            <v>1.0869565217391304</v>
          </cell>
          <cell r="GD81">
            <v>1.0810810810810811</v>
          </cell>
          <cell r="GE81">
            <v>1.075268817204301</v>
          </cell>
          <cell r="GF81">
            <v>1.0695187165775399</v>
          </cell>
          <cell r="GG81">
            <v>1.0638297872340428</v>
          </cell>
          <cell r="GH81">
            <v>1.0582010582010584</v>
          </cell>
          <cell r="GI81">
            <v>1.0526315789473684</v>
          </cell>
          <cell r="GJ81">
            <v>1.0471204188481678</v>
          </cell>
          <cell r="GK81">
            <v>1.0416666666666667</v>
          </cell>
          <cell r="GL81">
            <v>1.0362694300518136</v>
          </cell>
          <cell r="GM81">
            <v>1.0309278350515465</v>
          </cell>
          <cell r="GN81">
            <v>1.0256410256410258</v>
          </cell>
          <cell r="GO81">
            <v>1.0204081632653061</v>
          </cell>
          <cell r="GP81">
            <v>1.0152284263959392</v>
          </cell>
          <cell r="GQ81">
            <v>1.0101010101010102</v>
          </cell>
          <cell r="GR81">
            <v>1.0050251256281406</v>
          </cell>
        </row>
        <row r="82">
          <cell r="B82">
            <v>73</v>
          </cell>
          <cell r="C82">
            <v>51.634050969161777</v>
          </cell>
          <cell r="D82">
            <v>44.181937707914209</v>
          </cell>
          <cell r="E82">
            <v>38.219669747976127</v>
          </cell>
          <cell r="F82">
            <v>33.404954172191232</v>
          </cell>
          <cell r="G82">
            <v>29.480667497071256</v>
          </cell>
          <cell r="H82">
            <v>26.252505076633977</v>
          </cell>
          <cell r="I82">
            <v>23.572729663231861</v>
          </cell>
          <cell r="J82">
            <v>21.328302984683276</v>
          </cell>
          <cell r="K82">
            <v>19.432179374785118</v>
          </cell>
          <cell r="L82">
            <v>17.816889702617964</v>
          </cell>
          <cell r="M82">
            <v>16.429790925991671</v>
          </cell>
          <cell r="N82">
            <v>15.229531998176384</v>
          </cell>
          <cell r="O82">
            <v>14.183411799347137</v>
          </cell>
          <cell r="P82">
            <v>13.265394068006513</v>
          </cell>
          <cell r="Q82">
            <v>12.454608361215094</v>
          </cell>
          <cell r="R82">
            <v>11.734212177896996</v>
          </cell>
          <cell r="S82">
            <v>11.09052268534179</v>
          </cell>
          <cell r="T82">
            <v>10.512350636578878</v>
          </cell>
          <cell r="U82">
            <v>9.9904866388602951</v>
          </cell>
          <cell r="V82">
            <v>9.5173027695449637</v>
          </cell>
          <cell r="W82">
            <v>9.0864419478237313</v>
          </cell>
          <cell r="X82">
            <v>8.6925743991048208</v>
          </cell>
          <cell r="Y82">
            <v>8.3312056690705774</v>
          </cell>
          <cell r="Z82">
            <v>7.9985244434838076</v>
          </cell>
          <cell r="AA82">
            <v>7.6912812600943212</v>
          </cell>
          <cell r="AB82">
            <v>7.4066913162022354</v>
          </cell>
          <cell r="AC82">
            <v>7.1423561658236654</v>
          </cell>
          <cell r="AD82">
            <v>6.8962003000952627</v>
          </cell>
          <cell r="AE82">
            <v>6.66641951337715</v>
          </cell>
          <cell r="AF82">
            <v>6.4514386489461213</v>
          </cell>
          <cell r="AG82">
            <v>6.2498768464872798</v>
          </cell>
          <cell r="AH82">
            <v>6.0605188190296699</v>
          </cell>
          <cell r="AI82">
            <v>5.8822909994692409</v>
          </cell>
          <cell r="AJ82">
            <v>5.7142416387409343</v>
          </cell>
          <cell r="AK82">
            <v>5.5555241258030224</v>
          </cell>
          <cell r="AL82">
            <v>5.4053829464942913</v>
          </cell>
          <cell r="AM82">
            <v>5.263141813545575</v>
          </cell>
          <cell r="AN82">
            <v>5.1281935907957488</v>
          </cell>
          <cell r="AO82">
            <v>4.9999917064772008</v>
          </cell>
          <cell r="AP82">
            <v>4.8780428074988116</v>
          </cell>
          <cell r="AQ82">
            <v>4.7619004521885628</v>
          </cell>
          <cell r="AR82">
            <v>4.6511596754451912</v>
          </cell>
          <cell r="AS82">
            <v>4.5454522896073426</v>
          </cell>
          <cell r="AT82">
            <v>4.4444428080687999</v>
          </cell>
          <cell r="AU82">
            <v>4.3478248979095007</v>
          </cell>
          <cell r="AV82">
            <v>4.2553182834816852</v>
          </cell>
          <cell r="AW82">
            <v>4.166666035700981</v>
          </cell>
          <cell r="AX82">
            <v>4.0816321923049461</v>
          </cell>
          <cell r="AY82">
            <v>3.9999996630006667</v>
          </cell>
          <cell r="AZ82">
            <v>3.9215683805812542</v>
          </cell>
          <cell r="BA82">
            <v>3.8461536650294881</v>
          </cell>
          <cell r="BB82">
            <v>3.7735847725702736</v>
          </cell>
          <cell r="BC82">
            <v>3.7037036057626871</v>
          </cell>
          <cell r="BD82">
            <v>3.6363635641824823</v>
          </cell>
          <cell r="BE82">
            <v>3.5714285181547085</v>
          </cell>
          <cell r="BF82">
            <v>3.5087718904489948</v>
          </cell>
          <cell r="BG82">
            <v>3.4482758329246974</v>
          </cell>
          <cell r="BH82">
            <v>3.3898304868730276</v>
          </cell>
          <cell r="BI82">
            <v>3.3333333173003616</v>
          </cell>
          <cell r="BJ82">
            <v>3.2786885126741003</v>
          </cell>
          <cell r="BK82">
            <v>3.225806442744739</v>
          </cell>
          <cell r="BL82">
            <v>3.1746031679945741</v>
          </cell>
          <cell r="BM82">
            <v>3.1249999950687952</v>
          </cell>
          <cell r="BN82">
            <v>3.0769230732387554</v>
          </cell>
          <cell r="BO82">
            <v>3.030303027546795</v>
          </cell>
          <cell r="BP82">
            <v>2.9850746248011339</v>
          </cell>
          <cell r="BQ82">
            <v>2.9411764690398789</v>
          </cell>
          <cell r="BR82">
            <v>2.8985507234750179</v>
          </cell>
          <cell r="BS82">
            <v>2.8571428562687458</v>
          </cell>
          <cell r="BT82">
            <v>2.8169014077927388</v>
          </cell>
          <cell r="BU82">
            <v>2.7777777772819201</v>
          </cell>
          <cell r="BV82">
            <v>2.7397260270231296</v>
          </cell>
          <cell r="BW82">
            <v>2.7027027024200865</v>
          </cell>
          <cell r="BX82">
            <v>2.6666666664529335</v>
          </cell>
          <cell r="BY82">
            <v>2.6315789472065969</v>
          </cell>
          <cell r="BZ82">
            <v>2.5974025972799364</v>
          </cell>
          <cell r="CA82">
            <v>2.5641025640094841</v>
          </cell>
          <cell r="CB82">
            <v>2.5316455695495423</v>
          </cell>
          <cell r="CC82">
            <v>2.4999999999462235</v>
          </cell>
          <cell r="CD82">
            <v>2.4691358024281933</v>
          </cell>
          <cell r="CE82">
            <v>2.4390243902126976</v>
          </cell>
          <cell r="CF82">
            <v>2.4096385541930592</v>
          </cell>
          <cell r="CG82">
            <v>2.3809523809341968</v>
          </cell>
          <cell r="CH82">
            <v>2.3529411764566848</v>
          </cell>
          <cell r="CI82">
            <v>2.3255813953381961</v>
          </cell>
          <cell r="CJ82">
            <v>2.2988505747044905</v>
          </cell>
          <cell r="CK82">
            <v>2.2727272727210197</v>
          </cell>
          <cell r="CL82">
            <v>2.2471910112311546</v>
          </cell>
          <cell r="CM82">
            <v>2.2222222222185328</v>
          </cell>
          <cell r="CN82">
            <v>2.1978021977993598</v>
          </cell>
          <cell r="CO82">
            <v>2.1739130434760758</v>
          </cell>
          <cell r="CP82">
            <v>2.150537634406918</v>
          </cell>
          <cell r="CQ82">
            <v>2.1276595744667861</v>
          </cell>
          <cell r="CR82">
            <v>2.1052631578937335</v>
          </cell>
          <cell r="CS82">
            <v>2.0833333333325577</v>
          </cell>
          <cell r="CT82">
            <v>2.0618556701024926</v>
          </cell>
          <cell r="CU82">
            <v>2.0408163265301473</v>
          </cell>
          <cell r="CV82">
            <v>2.0202020202016597</v>
          </cell>
          <cell r="CW82">
            <v>1.9999999999997204</v>
          </cell>
          <cell r="CX82">
            <v>1.9801980198017632</v>
          </cell>
          <cell r="CY82">
            <v>1.9607843137253214</v>
          </cell>
          <cell r="CZ82">
            <v>1.9417475728154028</v>
          </cell>
          <cell r="DA82">
            <v>1.923076923076821</v>
          </cell>
          <cell r="DB82">
            <v>1.9047619047618249</v>
          </cell>
          <cell r="DC82">
            <v>1.8867924528301263</v>
          </cell>
          <cell r="DD82">
            <v>1.8691588785046245</v>
          </cell>
          <cell r="DE82">
            <v>1.8518518518518139</v>
          </cell>
          <cell r="DF82">
            <v>1.8348623853210713</v>
          </cell>
          <cell r="DG82">
            <v>1.818181818181795</v>
          </cell>
          <cell r="DH82">
            <v>1.8018018018017834</v>
          </cell>
          <cell r="DI82">
            <v>1.7857142857142714</v>
          </cell>
          <cell r="DJ82">
            <v>1.7699115044247677</v>
          </cell>
          <cell r="DK82">
            <v>1.7543859649122722</v>
          </cell>
          <cell r="DL82">
            <v>1.739130434782602</v>
          </cell>
          <cell r="DM82">
            <v>1.7241379310344773</v>
          </cell>
          <cell r="DN82">
            <v>1.7094017094017051</v>
          </cell>
          <cell r="DO82">
            <v>1.694915254237285</v>
          </cell>
          <cell r="DP82">
            <v>1.6806722689075606</v>
          </cell>
          <cell r="DQ82">
            <v>1.6666666666666647</v>
          </cell>
          <cell r="DR82">
            <v>1.6528925619834696</v>
          </cell>
          <cell r="DS82">
            <v>1.6393442622950807</v>
          </cell>
          <cell r="DT82">
            <v>1.6260162601626007</v>
          </cell>
          <cell r="DU82">
            <v>1.6129032258064508</v>
          </cell>
          <cell r="DV82">
            <v>1.5999999999999992</v>
          </cell>
          <cell r="DW82">
            <v>1.5873015873015868</v>
          </cell>
          <cell r="DX82">
            <v>1.5748031496062989</v>
          </cell>
          <cell r="DY82">
            <v>1.5624999999999998</v>
          </cell>
          <cell r="DZ82">
            <v>1.5503875968992247</v>
          </cell>
          <cell r="EA82">
            <v>1.5384615384615381</v>
          </cell>
          <cell r="EB82">
            <v>1.5267175572519083</v>
          </cell>
          <cell r="EC82">
            <v>1.5151515151515151</v>
          </cell>
          <cell r="ED82">
            <v>1.5037593984962405</v>
          </cell>
          <cell r="EE82">
            <v>1.4925373134328359</v>
          </cell>
          <cell r="EF82">
            <v>1.4814814814814814</v>
          </cell>
          <cell r="EG82">
            <v>1.4705882352941175</v>
          </cell>
          <cell r="EH82">
            <v>1.4598540145985401</v>
          </cell>
          <cell r="EI82">
            <v>1.4492753623188406</v>
          </cell>
          <cell r="EJ82">
            <v>1.4388489208633093</v>
          </cell>
          <cell r="EK82">
            <v>1.4285714285714286</v>
          </cell>
          <cell r="EL82">
            <v>1.4184397163120568</v>
          </cell>
          <cell r="EM82">
            <v>1.4084507042253522</v>
          </cell>
          <cell r="EN82">
            <v>1.3986013986013985</v>
          </cell>
          <cell r="EO82">
            <v>1.3888888888888888</v>
          </cell>
          <cell r="EP82">
            <v>1.3793103448275863</v>
          </cell>
          <cell r="EQ82">
            <v>1.3698630136986303</v>
          </cell>
          <cell r="ER82">
            <v>1.3605442176870748</v>
          </cell>
          <cell r="ES82">
            <v>1.3513513513513513</v>
          </cell>
          <cell r="ET82">
            <v>1.3422818791946309</v>
          </cell>
          <cell r="EU82">
            <v>1.3333333333333335</v>
          </cell>
          <cell r="EV82">
            <v>1.3245033112582782</v>
          </cell>
          <cell r="EW82">
            <v>1.3157894736842104</v>
          </cell>
          <cell r="EX82">
            <v>1.3071895424836599</v>
          </cell>
          <cell r="EY82">
            <v>1.2987012987012987</v>
          </cell>
          <cell r="EZ82">
            <v>1.2903225806451613</v>
          </cell>
          <cell r="FA82">
            <v>1.2820512820512819</v>
          </cell>
          <cell r="FB82">
            <v>1.2738853503184713</v>
          </cell>
          <cell r="FC82">
            <v>1.2658227848101267</v>
          </cell>
          <cell r="FD82">
            <v>1.2578616352201257</v>
          </cell>
          <cell r="FE82">
            <v>1.2499999999999998</v>
          </cell>
          <cell r="FF82">
            <v>1.2422360248447204</v>
          </cell>
          <cell r="FG82">
            <v>1.2345679012345678</v>
          </cell>
          <cell r="FH82">
            <v>1.2269938650306749</v>
          </cell>
          <cell r="FI82">
            <v>1.2195121951219512</v>
          </cell>
          <cell r="FJ82">
            <v>1.2121212121212122</v>
          </cell>
          <cell r="FK82">
            <v>1.2048192771084338</v>
          </cell>
          <cell r="FL82">
            <v>1.1976047904191618</v>
          </cell>
          <cell r="FM82">
            <v>1.1904761904761905</v>
          </cell>
          <cell r="FN82">
            <v>1.1834319526627219</v>
          </cell>
          <cell r="FO82">
            <v>1.1764705882352942</v>
          </cell>
          <cell r="FP82">
            <v>1.1695906432748537</v>
          </cell>
          <cell r="FQ82">
            <v>1.1627906976744187</v>
          </cell>
          <cell r="FR82">
            <v>1.1560693641618496</v>
          </cell>
          <cell r="FS82">
            <v>1.1494252873563218</v>
          </cell>
          <cell r="FT82">
            <v>1.1428571428571428</v>
          </cell>
          <cell r="FU82">
            <v>1.1363636363636365</v>
          </cell>
          <cell r="FV82">
            <v>1.1299435028248588</v>
          </cell>
          <cell r="FW82">
            <v>1.1235955056179776</v>
          </cell>
          <cell r="FX82">
            <v>1.1173184357541899</v>
          </cell>
          <cell r="FY82">
            <v>1.1111111111111112</v>
          </cell>
          <cell r="FZ82">
            <v>1.1049723756906076</v>
          </cell>
          <cell r="GA82">
            <v>1.098901098901099</v>
          </cell>
          <cell r="GB82">
            <v>1.0928961748633881</v>
          </cell>
          <cell r="GC82">
            <v>1.0869565217391304</v>
          </cell>
          <cell r="GD82">
            <v>1.0810810810810811</v>
          </cell>
          <cell r="GE82">
            <v>1.075268817204301</v>
          </cell>
          <cell r="GF82">
            <v>1.0695187165775402</v>
          </cell>
          <cell r="GG82">
            <v>1.0638297872340425</v>
          </cell>
          <cell r="GH82">
            <v>1.0582010582010584</v>
          </cell>
          <cell r="GI82">
            <v>1.0526315789473686</v>
          </cell>
          <cell r="GJ82">
            <v>1.0471204188481675</v>
          </cell>
          <cell r="GK82">
            <v>1.0416666666666667</v>
          </cell>
          <cell r="GL82">
            <v>1.0362694300518134</v>
          </cell>
          <cell r="GM82">
            <v>1.0309278350515465</v>
          </cell>
          <cell r="GN82">
            <v>1.0256410256410258</v>
          </cell>
          <cell r="GO82">
            <v>1.0204081632653061</v>
          </cell>
          <cell r="GP82">
            <v>1.015228426395939</v>
          </cell>
          <cell r="GQ82">
            <v>1.0101010101010102</v>
          </cell>
          <cell r="GR82">
            <v>1.0050251256281408</v>
          </cell>
        </row>
        <row r="83">
          <cell r="B83">
            <v>74</v>
          </cell>
          <cell r="C83">
            <v>52.112921751645324</v>
          </cell>
          <cell r="D83">
            <v>44.514224342772614</v>
          </cell>
          <cell r="E83">
            <v>38.450656615662879</v>
          </cell>
          <cell r="F83">
            <v>33.565808948479251</v>
          </cell>
          <cell r="G83">
            <v>29.592881065117723</v>
          </cell>
          <cell r="H83">
            <v>26.330922779356499</v>
          </cell>
          <cell r="I83">
            <v>23.627624676184482</v>
          </cell>
          <cell r="J83">
            <v>21.366797114529451</v>
          </cell>
          <cell r="K83">
            <v>19.459218452176302</v>
          </cell>
          <cell r="L83">
            <v>17.835914410064419</v>
          </cell>
          <cell r="M83">
            <v>16.443198986784598</v>
          </cell>
          <cell r="N83">
            <v>15.238997181386278</v>
          </cell>
          <cell r="O83">
            <v>14.190104485371155</v>
          </cell>
          <cell r="P83">
            <v>13.270134016750244</v>
          </cell>
          <cell r="Q83">
            <v>12.457970704828789</v>
          </cell>
          <cell r="R83">
            <v>11.736601085619352</v>
          </cell>
          <cell r="S83">
            <v>11.09222264710256</v>
          </cell>
          <cell r="T83">
            <v>10.51356222518619</v>
          </cell>
          <cell r="U83">
            <v>9.9913514898729954</v>
          </cell>
          <cell r="V83">
            <v>9.5179210584117317</v>
          </cell>
          <cell r="W83">
            <v>9.086884637679038</v>
          </cell>
          <cell r="X83">
            <v>8.692891837762172</v>
          </cell>
          <cell r="Y83">
            <v>8.3314336330987295</v>
          </cell>
          <cell r="Z83">
            <v>7.9986883942078286</v>
          </cell>
          <cell r="AA83">
            <v>7.6913993452162144</v>
          </cell>
          <cell r="AB83">
            <v>7.4067764900460231</v>
          </cell>
          <cell r="AC83">
            <v>7.1424176893190054</v>
          </cell>
          <cell r="AD83">
            <v>6.896244803576649</v>
          </cell>
          <cell r="AE83">
            <v>6.6664517507627385</v>
          </cell>
          <cell r="AF83">
            <v>6.4514620337195856</v>
          </cell>
          <cell r="AG83">
            <v>6.2498938331786889</v>
          </cell>
          <cell r="AH83">
            <v>6.0605311751327635</v>
          </cell>
          <cell r="AI83">
            <v>5.8822999995463601</v>
          </cell>
          <cell r="AJ83">
            <v>5.7142482031837734</v>
          </cell>
          <cell r="AK83">
            <v>5.555528920172053</v>
          </cell>
          <cell r="AL83">
            <v>5.4053864527377993</v>
          </cell>
          <cell r="AM83">
            <v>5.2631443811307355</v>
          </cell>
          <cell r="AN83">
            <v>5.1281954734692459</v>
          </cell>
          <cell r="AO83">
            <v>4.9999930887310011</v>
          </cell>
          <cell r="AP83">
            <v>4.878043823650466</v>
          </cell>
          <cell r="AQ83">
            <v>4.7619012001558367</v>
          </cell>
          <cell r="AR83">
            <v>4.651160226703861</v>
          </cell>
          <cell r="AS83">
            <v>4.5454526963994608</v>
          </cell>
          <cell r="AT83">
            <v>4.4444431086275928</v>
          </cell>
          <cell r="AU83">
            <v>4.3478251202516267</v>
          </cell>
          <cell r="AV83">
            <v>4.2553184481633073</v>
          </cell>
          <cell r="AW83">
            <v>4.1666661578233715</v>
          </cell>
          <cell r="AX83">
            <v>4.0816322829758604</v>
          </cell>
          <cell r="AY83">
            <v>3.9999997304005332</v>
          </cell>
          <cell r="AZ83">
            <v>3.9215684307420355</v>
          </cell>
          <cell r="BA83">
            <v>3.8461537024043557</v>
          </cell>
          <cell r="BB83">
            <v>3.7735848004508088</v>
          </cell>
          <cell r="BC83">
            <v>3.7037036265847929</v>
          </cell>
          <cell r="BD83">
            <v>3.636363579750967</v>
          </cell>
          <cell r="BE83">
            <v>3.5714285298083661</v>
          </cell>
          <cell r="BF83">
            <v>3.5087718991820975</v>
          </cell>
          <cell r="BG83">
            <v>3.4482758394765103</v>
          </cell>
          <cell r="BH83">
            <v>3.3898304917938438</v>
          </cell>
          <cell r="BI83">
            <v>3.333333321000278</v>
          </cell>
          <cell r="BJ83">
            <v>3.278688515459081</v>
          </cell>
          <cell r="BK83">
            <v>3.2258064448433128</v>
          </cell>
          <cell r="BL83">
            <v>3.1746031695776229</v>
          </cell>
          <cell r="BM83">
            <v>3.1249999962642385</v>
          </cell>
          <cell r="BN83">
            <v>3.0769230741424565</v>
          </cell>
          <cell r="BO83">
            <v>3.0303030282306729</v>
          </cell>
          <cell r="BP83">
            <v>2.9850746253192013</v>
          </cell>
          <cell r="BQ83">
            <v>2.9411764694327456</v>
          </cell>
          <cell r="BR83">
            <v>2.8985507237732473</v>
          </cell>
          <cell r="BS83">
            <v>2.8571428564953671</v>
          </cell>
          <cell r="BT83">
            <v>2.8169014079651209</v>
          </cell>
          <cell r="BU83">
            <v>2.7777777774131764</v>
          </cell>
          <cell r="BV83">
            <v>2.7397260271231718</v>
          </cell>
          <cell r="BW83">
            <v>2.7027027024964134</v>
          </cell>
          <cell r="BX83">
            <v>2.6666666665112242</v>
          </cell>
          <cell r="BY83">
            <v>2.6315789472511573</v>
          </cell>
          <cell r="BZ83">
            <v>2.5974025973140336</v>
          </cell>
          <cell r="CA83">
            <v>2.5641025640356001</v>
          </cell>
          <cell r="CB83">
            <v>2.5316455695695641</v>
          </cell>
          <cell r="CC83">
            <v>2.4999999999615881</v>
          </cell>
          <cell r="CD83">
            <v>2.469135802439995</v>
          </cell>
          <cell r="CE83">
            <v>2.4390243902217716</v>
          </cell>
          <cell r="CF83">
            <v>2.409638554200042</v>
          </cell>
          <cell r="CG83">
            <v>2.3809523809395752</v>
          </cell>
          <cell r="CH83">
            <v>2.3529411764608317</v>
          </cell>
          <cell r="CI83">
            <v>2.3255813953413957</v>
          </cell>
          <cell r="CJ83">
            <v>2.2988505747069623</v>
          </cell>
          <cell r="CK83">
            <v>2.2727272727229306</v>
          </cell>
          <cell r="CL83">
            <v>2.247191011232633</v>
          </cell>
          <cell r="CM83">
            <v>2.2222222222196781</v>
          </cell>
          <cell r="CN83">
            <v>2.1978021978002471</v>
          </cell>
          <cell r="CO83">
            <v>2.1739130434767642</v>
          </cell>
          <cell r="CP83">
            <v>2.1505376344074523</v>
          </cell>
          <cell r="CQ83">
            <v>2.1276595744672013</v>
          </cell>
          <cell r="CR83">
            <v>2.1052631578940564</v>
          </cell>
          <cell r="CS83">
            <v>2.0833333333328095</v>
          </cell>
          <cell r="CT83">
            <v>2.0618556701026889</v>
          </cell>
          <cell r="CU83">
            <v>2.0408163265303005</v>
          </cell>
          <cell r="CV83">
            <v>2.0202020202017792</v>
          </cell>
          <cell r="CW83">
            <v>1.9999999999998137</v>
          </cell>
          <cell r="CX83">
            <v>1.9801980198018361</v>
          </cell>
          <cell r="CY83">
            <v>1.9607843137253782</v>
          </cell>
          <cell r="CZ83">
            <v>1.9417475728154472</v>
          </cell>
          <cell r="DA83">
            <v>1.9230769230768558</v>
          </cell>
          <cell r="DB83">
            <v>1.9047619047618525</v>
          </cell>
          <cell r="DC83">
            <v>1.8867924528301478</v>
          </cell>
          <cell r="DD83">
            <v>1.8691588785046411</v>
          </cell>
          <cell r="DE83">
            <v>1.851851851851827</v>
          </cell>
          <cell r="DF83">
            <v>1.8348623853210815</v>
          </cell>
          <cell r="DG83">
            <v>1.818181818181803</v>
          </cell>
          <cell r="DH83">
            <v>1.8018018018017901</v>
          </cell>
          <cell r="DI83">
            <v>1.7857142857142763</v>
          </cell>
          <cell r="DJ83">
            <v>1.7699115044247717</v>
          </cell>
          <cell r="DK83">
            <v>1.7543859649122753</v>
          </cell>
          <cell r="DL83">
            <v>1.7391304347826044</v>
          </cell>
          <cell r="DM83">
            <v>1.7241379310344795</v>
          </cell>
          <cell r="DN83">
            <v>1.7094017094017067</v>
          </cell>
          <cell r="DO83">
            <v>1.6949152542372861</v>
          </cell>
          <cell r="DP83">
            <v>1.6806722689075615</v>
          </cell>
          <cell r="DQ83">
            <v>1.6666666666666654</v>
          </cell>
          <cell r="DR83">
            <v>1.65289256198347</v>
          </cell>
          <cell r="DS83">
            <v>1.6393442622950813</v>
          </cell>
          <cell r="DT83">
            <v>1.6260162601626009</v>
          </cell>
          <cell r="DU83">
            <v>1.6129032258064511</v>
          </cell>
          <cell r="DV83">
            <v>1.5999999999999996</v>
          </cell>
          <cell r="DW83">
            <v>1.587301587301587</v>
          </cell>
          <cell r="DX83">
            <v>1.5748031496062989</v>
          </cell>
          <cell r="DY83">
            <v>1.5624999999999998</v>
          </cell>
          <cell r="DZ83">
            <v>1.5503875968992249</v>
          </cell>
          <cell r="EA83">
            <v>1.5384615384615385</v>
          </cell>
          <cell r="EB83">
            <v>1.5267175572519083</v>
          </cell>
          <cell r="EC83">
            <v>1.5151515151515151</v>
          </cell>
          <cell r="ED83">
            <v>1.5037593984962405</v>
          </cell>
          <cell r="EE83">
            <v>1.4925373134328357</v>
          </cell>
          <cell r="EF83">
            <v>1.4814814814814814</v>
          </cell>
          <cell r="EG83">
            <v>1.4705882352941175</v>
          </cell>
          <cell r="EH83">
            <v>1.4598540145985399</v>
          </cell>
          <cell r="EI83">
            <v>1.4492753623188408</v>
          </cell>
          <cell r="EJ83">
            <v>1.4388489208633095</v>
          </cell>
          <cell r="EK83">
            <v>1.4285714285714288</v>
          </cell>
          <cell r="EL83">
            <v>1.418439716312057</v>
          </cell>
          <cell r="EM83">
            <v>1.408450704225352</v>
          </cell>
          <cell r="EN83">
            <v>1.3986013986013985</v>
          </cell>
          <cell r="EO83">
            <v>1.3888888888888891</v>
          </cell>
          <cell r="EP83">
            <v>1.3793103448275863</v>
          </cell>
          <cell r="EQ83">
            <v>1.3698630136986301</v>
          </cell>
          <cell r="ER83">
            <v>1.3605442176870748</v>
          </cell>
          <cell r="ES83">
            <v>1.3513513513513513</v>
          </cell>
          <cell r="ET83">
            <v>1.3422818791946307</v>
          </cell>
          <cell r="EU83">
            <v>1.3333333333333333</v>
          </cell>
          <cell r="EV83">
            <v>1.324503311258278</v>
          </cell>
          <cell r="EW83">
            <v>1.3157894736842106</v>
          </cell>
          <cell r="EX83">
            <v>1.3071895424836601</v>
          </cell>
          <cell r="EY83">
            <v>1.2987012987012987</v>
          </cell>
          <cell r="EZ83">
            <v>1.2903225806451613</v>
          </cell>
          <cell r="FA83">
            <v>1.2820512820512822</v>
          </cell>
          <cell r="FB83">
            <v>1.2738853503184713</v>
          </cell>
          <cell r="FC83">
            <v>1.2658227848101264</v>
          </cell>
          <cell r="FD83">
            <v>1.257861635220126</v>
          </cell>
          <cell r="FE83">
            <v>1.2499999999999998</v>
          </cell>
          <cell r="FF83">
            <v>1.2422360248447204</v>
          </cell>
          <cell r="FG83">
            <v>1.2345679012345678</v>
          </cell>
          <cell r="FH83">
            <v>1.2269938650306749</v>
          </cell>
          <cell r="FI83">
            <v>1.2195121951219512</v>
          </cell>
          <cell r="FJ83">
            <v>1.2121212121212122</v>
          </cell>
          <cell r="FK83">
            <v>1.2048192771084338</v>
          </cell>
          <cell r="FL83">
            <v>1.1976047904191616</v>
          </cell>
          <cell r="FM83">
            <v>1.1904761904761905</v>
          </cell>
          <cell r="FN83">
            <v>1.1834319526627219</v>
          </cell>
          <cell r="FO83">
            <v>1.1764705882352942</v>
          </cell>
          <cell r="FP83">
            <v>1.1695906432748537</v>
          </cell>
          <cell r="FQ83">
            <v>1.1627906976744187</v>
          </cell>
          <cell r="FR83">
            <v>1.1560693641618498</v>
          </cell>
          <cell r="FS83">
            <v>1.1494252873563218</v>
          </cell>
          <cell r="FT83">
            <v>1.1428571428571428</v>
          </cell>
          <cell r="FU83">
            <v>1.1363636363636365</v>
          </cell>
          <cell r="FV83">
            <v>1.1299435028248588</v>
          </cell>
          <cell r="FW83">
            <v>1.1235955056179774</v>
          </cell>
          <cell r="FX83">
            <v>1.1173184357541899</v>
          </cell>
          <cell r="FY83">
            <v>1.1111111111111112</v>
          </cell>
          <cell r="FZ83">
            <v>1.1049723756906078</v>
          </cell>
          <cell r="GA83">
            <v>1.0989010989010988</v>
          </cell>
          <cell r="GB83">
            <v>1.0928961748633879</v>
          </cell>
          <cell r="GC83">
            <v>1.0869565217391304</v>
          </cell>
          <cell r="GD83">
            <v>1.0810810810810809</v>
          </cell>
          <cell r="GE83">
            <v>1.075268817204301</v>
          </cell>
          <cell r="GF83">
            <v>1.0695187165775402</v>
          </cell>
          <cell r="GG83">
            <v>1.0638297872340425</v>
          </cell>
          <cell r="GH83">
            <v>1.0582010582010584</v>
          </cell>
          <cell r="GI83">
            <v>1.0526315789473684</v>
          </cell>
          <cell r="GJ83">
            <v>1.0471204188481675</v>
          </cell>
          <cell r="GK83">
            <v>1.0416666666666667</v>
          </cell>
          <cell r="GL83">
            <v>1.0362694300518136</v>
          </cell>
          <cell r="GM83">
            <v>1.0309278350515463</v>
          </cell>
          <cell r="GN83">
            <v>1.0256410256410255</v>
          </cell>
          <cell r="GO83">
            <v>1.0204081632653061</v>
          </cell>
          <cell r="GP83">
            <v>1.0152284263959392</v>
          </cell>
          <cell r="GQ83">
            <v>1.0101010101010102</v>
          </cell>
          <cell r="GR83">
            <v>1.0050251256281408</v>
          </cell>
        </row>
        <row r="84">
          <cell r="B84">
            <v>75</v>
          </cell>
          <cell r="C84">
            <v>52.58705123925278</v>
          </cell>
          <cell r="D84">
            <v>44.841600337707007</v>
          </cell>
          <cell r="E84">
            <v>38.677114329081242</v>
          </cell>
          <cell r="F84">
            <v>33.722740437540736</v>
          </cell>
          <cell r="G84">
            <v>29.701826276813328</v>
          </cell>
          <cell r="H84">
            <v>26.406688675706764</v>
          </cell>
          <cell r="I84">
            <v>23.68040834248508</v>
          </cell>
          <cell r="J84">
            <v>21.403633602420527</v>
          </cell>
          <cell r="K84">
            <v>19.484969954453621</v>
          </cell>
          <cell r="L84">
            <v>17.853947308117935</v>
          </cell>
          <cell r="M84">
            <v>16.455848100740184</v>
          </cell>
          <cell r="N84">
            <v>15.247884677358007</v>
          </cell>
          <cell r="O84">
            <v>14.196359332122576</v>
          </cell>
          <cell r="P84">
            <v>13.274543271395576</v>
          </cell>
          <cell r="Q84">
            <v>12.461083985952582</v>
          </cell>
          <cell r="R84">
            <v>11.738802843888804</v>
          </cell>
          <cell r="S84">
            <v>11.093782245048219</v>
          </cell>
          <cell r="T84">
            <v>10.514668698800174</v>
          </cell>
          <cell r="U84">
            <v>9.9921377180663598</v>
          </cell>
          <cell r="V84">
            <v>9.5184805958477199</v>
          </cell>
          <cell r="W84">
            <v>9.0872834573685015</v>
          </cell>
          <cell r="X84">
            <v>8.6931765361095703</v>
          </cell>
          <cell r="Y84">
            <v>8.3316371724095806</v>
          </cell>
          <cell r="Z84">
            <v>7.998834128184737</v>
          </cell>
          <cell r="AA84">
            <v>7.6915038453240827</v>
          </cell>
          <cell r="AB84">
            <v>7.4068515330801965</v>
          </cell>
          <cell r="AC84">
            <v>7.1424716572973725</v>
          </cell>
          <cell r="AD84">
            <v>6.8962836712459819</v>
          </cell>
          <cell r="AE84">
            <v>6.6664797832719467</v>
          </cell>
          <cell r="AF84">
            <v>6.4514822802766973</v>
          </cell>
          <cell r="AG84">
            <v>6.2499084768781801</v>
          </cell>
          <cell r="AH84">
            <v>6.0605417812298397</v>
          </cell>
          <cell r="AI84">
            <v>5.8823076919199657</v>
          </cell>
          <cell r="AJ84">
            <v>5.7142537899436379</v>
          </cell>
          <cell r="AK84">
            <v>5.5555329831966551</v>
          </cell>
          <cell r="AL84">
            <v>5.4053894115930792</v>
          </cell>
          <cell r="AM84">
            <v>5.2631465387653238</v>
          </cell>
          <cell r="AN84">
            <v>5.1281970489282385</v>
          </cell>
          <cell r="AO84">
            <v>4.9999942406091673</v>
          </cell>
          <cell r="AP84">
            <v>4.8780446669298474</v>
          </cell>
          <cell r="AQ84">
            <v>4.7619018183106094</v>
          </cell>
          <cell r="AR84">
            <v>4.6511606804147005</v>
          </cell>
          <cell r="AS84">
            <v>4.5454530298356239</v>
          </cell>
          <cell r="AT84">
            <v>4.4444433539817076</v>
          </cell>
          <cell r="AU84">
            <v>4.3478253010175827</v>
          </cell>
          <cell r="AV84">
            <v>4.2553185815087513</v>
          </cell>
          <cell r="AW84">
            <v>4.1666662563091714</v>
          </cell>
          <cell r="AX84">
            <v>4.0816323558039045</v>
          </cell>
          <cell r="AY84">
            <v>3.9999997843204267</v>
          </cell>
          <cell r="AZ84">
            <v>3.9215684707107847</v>
          </cell>
          <cell r="BA84">
            <v>3.8461537320669494</v>
          </cell>
          <cell r="BB84">
            <v>3.7735848224907582</v>
          </cell>
          <cell r="BC84">
            <v>3.7037036429801518</v>
          </cell>
          <cell r="BD84">
            <v>3.6363635919615422</v>
          </cell>
          <cell r="BE84">
            <v>3.571428538912786</v>
          </cell>
          <cell r="BF84">
            <v>3.5087719059782856</v>
          </cell>
          <cell r="BG84">
            <v>3.4482758445554342</v>
          </cell>
          <cell r="BH84">
            <v>3.389830495593702</v>
          </cell>
          <cell r="BI84">
            <v>3.333333323846368</v>
          </cell>
          <cell r="BJ84">
            <v>3.2786885175931655</v>
          </cell>
          <cell r="BK84">
            <v>3.2258064464452763</v>
          </cell>
          <cell r="BL84">
            <v>3.1746031707814621</v>
          </cell>
          <cell r="BM84">
            <v>3.1249999971698776</v>
          </cell>
          <cell r="BN84">
            <v>3.0769230748244953</v>
          </cell>
          <cell r="BO84">
            <v>3.0303030287448669</v>
          </cell>
          <cell r="BP84">
            <v>2.9850746257072669</v>
          </cell>
          <cell r="BQ84">
            <v>2.9411764697259293</v>
          </cell>
          <cell r="BR84">
            <v>2.8985507239949793</v>
          </cell>
          <cell r="BS84">
            <v>2.8571428566632351</v>
          </cell>
          <cell r="BT84">
            <v>2.8169014080923405</v>
          </cell>
          <cell r="BU84">
            <v>2.7777777775096886</v>
          </cell>
          <cell r="BV84">
            <v>2.7397260271964625</v>
          </cell>
          <cell r="BW84">
            <v>2.7027027025521266</v>
          </cell>
          <cell r="BX84">
            <v>2.6666666665536178</v>
          </cell>
          <cell r="BY84">
            <v>2.631578947283447</v>
          </cell>
          <cell r="BZ84">
            <v>2.5974025973386525</v>
          </cell>
          <cell r="CA84">
            <v>2.5641025640543886</v>
          </cell>
          <cell r="CB84">
            <v>2.5316455695839171</v>
          </cell>
          <cell r="CC84">
            <v>2.4999999999725633</v>
          </cell>
          <cell r="CD84">
            <v>2.4691358024483949</v>
          </cell>
          <cell r="CE84">
            <v>2.4390243902282069</v>
          </cell>
          <cell r="CF84">
            <v>2.4096385542049767</v>
          </cell>
          <cell r="CG84">
            <v>2.3809523809433628</v>
          </cell>
          <cell r="CH84">
            <v>2.3529411764637413</v>
          </cell>
          <cell r="CI84">
            <v>2.3255813953436335</v>
          </cell>
          <cell r="CJ84">
            <v>2.2988505747086845</v>
          </cell>
          <cell r="CK84">
            <v>2.2727272727242571</v>
          </cell>
          <cell r="CL84">
            <v>2.2471910112336562</v>
          </cell>
          <cell r="CM84">
            <v>2.2222222222204677</v>
          </cell>
          <cell r="CN84">
            <v>2.1978021978008573</v>
          </cell>
          <cell r="CO84">
            <v>2.1739130434772358</v>
          </cell>
          <cell r="CP84">
            <v>2.1505376344078173</v>
          </cell>
          <cell r="CQ84">
            <v>2.1276595744674838</v>
          </cell>
          <cell r="CR84">
            <v>2.1052631578942758</v>
          </cell>
          <cell r="CS84">
            <v>2.0833333333329795</v>
          </cell>
          <cell r="CT84">
            <v>2.0618556701028208</v>
          </cell>
          <cell r="CU84">
            <v>2.0408163265304031</v>
          </cell>
          <cell r="CV84">
            <v>2.0202020202018591</v>
          </cell>
          <cell r="CW84">
            <v>1.9999999999998759</v>
          </cell>
          <cell r="CX84">
            <v>1.9801980198018845</v>
          </cell>
          <cell r="CY84">
            <v>1.9607843137254162</v>
          </cell>
          <cell r="CZ84">
            <v>1.9417475728154767</v>
          </cell>
          <cell r="DA84">
            <v>1.9230769230768787</v>
          </cell>
          <cell r="DB84">
            <v>1.9047619047618702</v>
          </cell>
          <cell r="DC84">
            <v>1.8867924528301621</v>
          </cell>
          <cell r="DD84">
            <v>1.869158878504652</v>
          </cell>
          <cell r="DE84">
            <v>1.8518518518518357</v>
          </cell>
          <cell r="DF84">
            <v>1.8348623853210886</v>
          </cell>
          <cell r="DG84">
            <v>1.8181818181818084</v>
          </cell>
          <cell r="DH84">
            <v>1.8018018018017941</v>
          </cell>
          <cell r="DI84">
            <v>1.7857142857142798</v>
          </cell>
          <cell r="DJ84">
            <v>1.7699115044247744</v>
          </cell>
          <cell r="DK84">
            <v>1.7543859649122773</v>
          </cell>
          <cell r="DL84">
            <v>1.739130434782606</v>
          </cell>
          <cell r="DM84">
            <v>1.7241379310344807</v>
          </cell>
          <cell r="DN84">
            <v>1.709401709401708</v>
          </cell>
          <cell r="DO84">
            <v>1.694915254237287</v>
          </cell>
          <cell r="DP84">
            <v>1.6806722689075622</v>
          </cell>
          <cell r="DQ84">
            <v>1.6666666666666661</v>
          </cell>
          <cell r="DR84">
            <v>1.6528925619834705</v>
          </cell>
          <cell r="DS84">
            <v>1.6393442622950816</v>
          </cell>
          <cell r="DT84">
            <v>1.6260162601626011</v>
          </cell>
          <cell r="DU84">
            <v>1.6129032258064513</v>
          </cell>
          <cell r="DV84">
            <v>1.5999999999999999</v>
          </cell>
          <cell r="DW84">
            <v>1.5873015873015872</v>
          </cell>
          <cell r="DX84">
            <v>1.5748031496062991</v>
          </cell>
          <cell r="DY84">
            <v>1.5625</v>
          </cell>
          <cell r="DZ84">
            <v>1.5503875968992249</v>
          </cell>
          <cell r="EA84">
            <v>1.5384615384615383</v>
          </cell>
          <cell r="EB84">
            <v>1.5267175572519085</v>
          </cell>
          <cell r="EC84">
            <v>1.5151515151515151</v>
          </cell>
          <cell r="ED84">
            <v>1.5037593984962405</v>
          </cell>
          <cell r="EE84">
            <v>1.4925373134328357</v>
          </cell>
          <cell r="EF84">
            <v>1.4814814814814814</v>
          </cell>
          <cell r="EG84">
            <v>1.4705882352941175</v>
          </cell>
          <cell r="EH84">
            <v>1.4598540145985399</v>
          </cell>
          <cell r="EI84">
            <v>1.4492753623188408</v>
          </cell>
          <cell r="EJ84">
            <v>1.4388489208633095</v>
          </cell>
          <cell r="EK84">
            <v>1.4285714285714286</v>
          </cell>
          <cell r="EL84">
            <v>1.4184397163120568</v>
          </cell>
          <cell r="EM84">
            <v>1.4084507042253522</v>
          </cell>
          <cell r="EN84">
            <v>1.3986013986013988</v>
          </cell>
          <cell r="EO84">
            <v>1.3888888888888888</v>
          </cell>
          <cell r="EP84">
            <v>1.3793103448275863</v>
          </cell>
          <cell r="EQ84">
            <v>1.3698630136986303</v>
          </cell>
          <cell r="ER84">
            <v>1.360544217687075</v>
          </cell>
          <cell r="ES84">
            <v>1.3513513513513513</v>
          </cell>
          <cell r="ET84">
            <v>1.3422818791946309</v>
          </cell>
          <cell r="EU84">
            <v>1.3333333333333335</v>
          </cell>
          <cell r="EV84">
            <v>1.324503311258278</v>
          </cell>
          <cell r="EW84">
            <v>1.3157894736842106</v>
          </cell>
          <cell r="EX84">
            <v>1.3071895424836601</v>
          </cell>
          <cell r="EY84">
            <v>1.2987012987012987</v>
          </cell>
          <cell r="EZ84">
            <v>1.2903225806451613</v>
          </cell>
          <cell r="FA84">
            <v>1.2820512820512822</v>
          </cell>
          <cell r="FB84">
            <v>1.2738853503184713</v>
          </cell>
          <cell r="FC84">
            <v>1.2658227848101264</v>
          </cell>
          <cell r="FD84">
            <v>1.2578616352201257</v>
          </cell>
          <cell r="FE84">
            <v>1.2499999999999998</v>
          </cell>
          <cell r="FF84">
            <v>1.2422360248447204</v>
          </cell>
          <cell r="FG84">
            <v>1.2345679012345678</v>
          </cell>
          <cell r="FH84">
            <v>1.2269938650306749</v>
          </cell>
          <cell r="FI84">
            <v>1.2195121951219512</v>
          </cell>
          <cell r="FJ84">
            <v>1.2121212121212122</v>
          </cell>
          <cell r="FK84">
            <v>1.2048192771084338</v>
          </cell>
          <cell r="FL84">
            <v>1.1976047904191618</v>
          </cell>
          <cell r="FM84">
            <v>1.1904761904761905</v>
          </cell>
          <cell r="FN84">
            <v>1.1834319526627219</v>
          </cell>
          <cell r="FO84">
            <v>1.1764705882352939</v>
          </cell>
          <cell r="FP84">
            <v>1.1695906432748537</v>
          </cell>
          <cell r="FQ84">
            <v>1.1627906976744187</v>
          </cell>
          <cell r="FR84">
            <v>1.1560693641618498</v>
          </cell>
          <cell r="FS84">
            <v>1.149425287356322</v>
          </cell>
          <cell r="FT84">
            <v>1.1428571428571428</v>
          </cell>
          <cell r="FU84">
            <v>1.1363636363636362</v>
          </cell>
          <cell r="FV84">
            <v>1.1299435028248586</v>
          </cell>
          <cell r="FW84">
            <v>1.1235955056179774</v>
          </cell>
          <cell r="FX84">
            <v>1.1173184357541899</v>
          </cell>
          <cell r="FY84">
            <v>1.1111111111111109</v>
          </cell>
          <cell r="FZ84">
            <v>1.1049723756906076</v>
          </cell>
          <cell r="GA84">
            <v>1.098901098901099</v>
          </cell>
          <cell r="GB84">
            <v>1.0928961748633881</v>
          </cell>
          <cell r="GC84">
            <v>1.0869565217391304</v>
          </cell>
          <cell r="GD84">
            <v>1.0810810810810811</v>
          </cell>
          <cell r="GE84">
            <v>1.075268817204301</v>
          </cell>
          <cell r="GF84">
            <v>1.0695187165775399</v>
          </cell>
          <cell r="GG84">
            <v>1.0638297872340428</v>
          </cell>
          <cell r="GH84">
            <v>1.0582010582010581</v>
          </cell>
          <cell r="GI84">
            <v>1.0526315789473684</v>
          </cell>
          <cell r="GJ84">
            <v>1.0471204188481675</v>
          </cell>
          <cell r="GK84">
            <v>1.0416666666666667</v>
          </cell>
          <cell r="GL84">
            <v>1.0362694300518136</v>
          </cell>
          <cell r="GM84">
            <v>1.0309278350515465</v>
          </cell>
          <cell r="GN84">
            <v>1.0256410256410258</v>
          </cell>
          <cell r="GO84">
            <v>1.0204081632653061</v>
          </cell>
          <cell r="GP84">
            <v>1.0152284263959392</v>
          </cell>
          <cell r="GQ84">
            <v>1.0101010101010102</v>
          </cell>
          <cell r="GR84">
            <v>1.0050251256281408</v>
          </cell>
        </row>
        <row r="85">
          <cell r="B85">
            <v>76</v>
          </cell>
          <cell r="C85">
            <v>53.056486375497805</v>
          </cell>
          <cell r="D85">
            <v>45.164138263750736</v>
          </cell>
          <cell r="E85">
            <v>38.899131695177694</v>
          </cell>
          <cell r="F85">
            <v>33.87584432930803</v>
          </cell>
          <cell r="G85">
            <v>29.807598327003227</v>
          </cell>
          <cell r="H85">
            <v>26.479892440296389</v>
          </cell>
          <cell r="I85">
            <v>23.731161867774116</v>
          </cell>
          <cell r="J85">
            <v>21.438883830067489</v>
          </cell>
          <cell r="K85">
            <v>19.509495194717733</v>
          </cell>
          <cell r="L85">
            <v>17.871040102481452</v>
          </cell>
          <cell r="M85">
            <v>16.467781227113381</v>
          </cell>
          <cell r="N85">
            <v>15.256229743998128</v>
          </cell>
          <cell r="O85">
            <v>14.202204983292125</v>
          </cell>
          <cell r="P85">
            <v>13.278644903623791</v>
          </cell>
          <cell r="Q85">
            <v>12.463966653659798</v>
          </cell>
          <cell r="R85">
            <v>11.740832114183227</v>
          </cell>
          <cell r="S85">
            <v>11.095213068851578</v>
          </cell>
          <cell r="T85">
            <v>10.51567917698646</v>
          </cell>
          <cell r="U85">
            <v>9.9928524709694173</v>
          </cell>
          <cell r="V85">
            <v>9.5189869645680734</v>
          </cell>
          <cell r="W85">
            <v>9.0876427543860387</v>
          </cell>
          <cell r="X85">
            <v>8.6934318709502882</v>
          </cell>
          <cell r="Y85">
            <v>8.3318189039371262</v>
          </cell>
          <cell r="Z85">
            <v>7.9989636694975434</v>
          </cell>
          <cell r="AA85">
            <v>7.6915963232956486</v>
          </cell>
          <cell r="AB85">
            <v>7.4069176502909215</v>
          </cell>
          <cell r="AC85">
            <v>7.1425189976292742</v>
          </cell>
          <cell r="AD85">
            <v>6.8963176168087177</v>
          </cell>
          <cell r="AE85">
            <v>6.6665041593669105</v>
          </cell>
          <cell r="AF85">
            <v>6.4514998097633738</v>
          </cell>
          <cell r="AG85">
            <v>6.2499211007570512</v>
          </cell>
          <cell r="AH85">
            <v>6.0605508851758287</v>
          </cell>
          <cell r="AI85">
            <v>5.8823142665982617</v>
          </cell>
          <cell r="AJ85">
            <v>5.7142585446328829</v>
          </cell>
          <cell r="AK85">
            <v>5.5555364264378433</v>
          </cell>
          <cell r="AL85">
            <v>5.4053919085173661</v>
          </cell>
          <cell r="AM85">
            <v>5.2631483519036335</v>
          </cell>
          <cell r="AN85">
            <v>5.1281983673039662</v>
          </cell>
          <cell r="AO85">
            <v>4.9999952005076391</v>
          </cell>
          <cell r="AP85">
            <v>4.8780453667467611</v>
          </cell>
          <cell r="AQ85">
            <v>4.7619023291823215</v>
          </cell>
          <cell r="AR85">
            <v>4.6511610538392594</v>
          </cell>
          <cell r="AS85">
            <v>4.5454533031439537</v>
          </cell>
          <cell r="AT85">
            <v>4.4444435542707827</v>
          </cell>
          <cell r="AU85">
            <v>4.3478254479817746</v>
          </cell>
          <cell r="AV85">
            <v>4.2553186894807702</v>
          </cell>
          <cell r="AW85">
            <v>4.1666663357332023</v>
          </cell>
          <cell r="AX85">
            <v>4.0816324143003246</v>
          </cell>
          <cell r="AY85">
            <v>3.9999998274563415</v>
          </cell>
          <cell r="AZ85">
            <v>3.9215685025583946</v>
          </cell>
          <cell r="BA85">
            <v>3.8461537556086896</v>
          </cell>
          <cell r="BB85">
            <v>3.7735848399136427</v>
          </cell>
          <cell r="BC85">
            <v>3.7037036558898833</v>
          </cell>
          <cell r="BD85">
            <v>3.6363636015384646</v>
          </cell>
          <cell r="BE85">
            <v>3.5714285460256141</v>
          </cell>
          <cell r="BF85">
            <v>3.5087719112671483</v>
          </cell>
          <cell r="BG85">
            <v>3.4482758484925844</v>
          </cell>
          <cell r="BH85">
            <v>3.3898304985279548</v>
          </cell>
          <cell r="BI85">
            <v>3.3333333260356675</v>
          </cell>
          <cell r="BJ85">
            <v>3.2786885192284791</v>
          </cell>
          <cell r="BK85">
            <v>3.2258064476681501</v>
          </cell>
          <cell r="BL85">
            <v>3.1746031716969294</v>
          </cell>
          <cell r="BM85">
            <v>3.1249999978559684</v>
          </cell>
          <cell r="BN85">
            <v>3.0769230753392418</v>
          </cell>
          <cell r="BO85">
            <v>3.0303030291314785</v>
          </cell>
          <cell r="BP85">
            <v>2.985074625997953</v>
          </cell>
          <cell r="BQ85">
            <v>2.9411764699447236</v>
          </cell>
          <cell r="BR85">
            <v>2.8985507241598358</v>
          </cell>
          <cell r="BS85">
            <v>2.8571428567875818</v>
          </cell>
          <cell r="BT85">
            <v>2.8169014081862289</v>
          </cell>
          <cell r="BU85">
            <v>2.7777777775806531</v>
          </cell>
          <cell r="BV85">
            <v>2.739726027250156</v>
          </cell>
          <cell r="BW85">
            <v>2.7027027025927928</v>
          </cell>
          <cell r="BX85">
            <v>2.6666666665844496</v>
          </cell>
          <cell r="BY85">
            <v>2.6315789473068456</v>
          </cell>
          <cell r="BZ85">
            <v>2.5974025973564276</v>
          </cell>
          <cell r="CA85">
            <v>2.5641025640679054</v>
          </cell>
          <cell r="CB85">
            <v>2.5316455695942053</v>
          </cell>
          <cell r="CC85">
            <v>2.4999999999804019</v>
          </cell>
          <cell r="CD85">
            <v>2.4691358024543737</v>
          </cell>
          <cell r="CE85">
            <v>2.4390243902327708</v>
          </cell>
          <cell r="CF85">
            <v>2.4096385542084642</v>
          </cell>
          <cell r="CG85">
            <v>2.3809523809460305</v>
          </cell>
          <cell r="CH85">
            <v>2.3529411764657837</v>
          </cell>
          <cell r="CI85">
            <v>2.325581395345198</v>
          </cell>
          <cell r="CJ85">
            <v>2.2988505747098849</v>
          </cell>
          <cell r="CK85">
            <v>2.2727272727251786</v>
          </cell>
          <cell r="CL85">
            <v>2.2471910112343636</v>
          </cell>
          <cell r="CM85">
            <v>2.2222222222210122</v>
          </cell>
          <cell r="CN85">
            <v>2.1978021978012765</v>
          </cell>
          <cell r="CO85">
            <v>2.1739130434775586</v>
          </cell>
          <cell r="CP85">
            <v>2.1505376344080664</v>
          </cell>
          <cell r="CQ85">
            <v>2.1276595744676761</v>
          </cell>
          <cell r="CR85">
            <v>2.1052631578944241</v>
          </cell>
          <cell r="CS85">
            <v>2.0833333333330941</v>
          </cell>
          <cell r="CT85">
            <v>2.0618556701029096</v>
          </cell>
          <cell r="CU85">
            <v>2.040816326530472</v>
          </cell>
          <cell r="CV85">
            <v>2.0202020202019124</v>
          </cell>
          <cell r="CW85">
            <v>1.9999999999999172</v>
          </cell>
          <cell r="CX85">
            <v>1.9801980198019165</v>
          </cell>
          <cell r="CY85">
            <v>1.9607843137254413</v>
          </cell>
          <cell r="CZ85">
            <v>1.941747572815496</v>
          </cell>
          <cell r="DA85">
            <v>1.923076923076894</v>
          </cell>
          <cell r="DB85">
            <v>1.9047619047618822</v>
          </cell>
          <cell r="DC85">
            <v>1.8867924528301712</v>
          </cell>
          <cell r="DD85">
            <v>1.8691588785046593</v>
          </cell>
          <cell r="DE85">
            <v>1.8518518518518414</v>
          </cell>
          <cell r="DF85">
            <v>1.8348623853210928</v>
          </cell>
          <cell r="DG85">
            <v>1.8181818181818119</v>
          </cell>
          <cell r="DH85">
            <v>1.8018018018017967</v>
          </cell>
          <cell r="DI85">
            <v>1.7857142857142818</v>
          </cell>
          <cell r="DJ85">
            <v>1.7699115044247762</v>
          </cell>
          <cell r="DK85">
            <v>1.7543859649122786</v>
          </cell>
          <cell r="DL85">
            <v>1.7391304347826071</v>
          </cell>
          <cell r="DM85">
            <v>1.7241379310344815</v>
          </cell>
          <cell r="DN85">
            <v>1.7094017094017084</v>
          </cell>
          <cell r="DO85">
            <v>1.6949152542372874</v>
          </cell>
          <cell r="DP85">
            <v>1.6806722689075624</v>
          </cell>
          <cell r="DQ85">
            <v>1.6666666666666661</v>
          </cell>
          <cell r="DR85">
            <v>1.6528925619834707</v>
          </cell>
          <cell r="DS85">
            <v>1.6393442622950818</v>
          </cell>
          <cell r="DT85">
            <v>1.6260162601626014</v>
          </cell>
          <cell r="DU85">
            <v>1.6129032258064515</v>
          </cell>
          <cell r="DV85">
            <v>1.5999999999999999</v>
          </cell>
          <cell r="DW85">
            <v>1.587301587301587</v>
          </cell>
          <cell r="DX85">
            <v>1.5748031496062993</v>
          </cell>
          <cell r="DY85">
            <v>1.5625</v>
          </cell>
          <cell r="DZ85">
            <v>1.5503875968992247</v>
          </cell>
          <cell r="EA85">
            <v>1.5384615384615383</v>
          </cell>
          <cell r="EB85">
            <v>1.5267175572519083</v>
          </cell>
          <cell r="EC85">
            <v>1.5151515151515151</v>
          </cell>
          <cell r="ED85">
            <v>1.5037593984962405</v>
          </cell>
          <cell r="EE85">
            <v>1.4925373134328357</v>
          </cell>
          <cell r="EF85">
            <v>1.4814814814814814</v>
          </cell>
          <cell r="EG85">
            <v>1.4705882352941175</v>
          </cell>
          <cell r="EH85">
            <v>1.4598540145985399</v>
          </cell>
          <cell r="EI85">
            <v>1.4492753623188408</v>
          </cell>
          <cell r="EJ85">
            <v>1.4388489208633095</v>
          </cell>
          <cell r="EK85">
            <v>1.4285714285714286</v>
          </cell>
          <cell r="EL85">
            <v>1.4184397163120568</v>
          </cell>
          <cell r="EM85">
            <v>1.408450704225352</v>
          </cell>
          <cell r="EN85">
            <v>1.3986013986013988</v>
          </cell>
          <cell r="EO85">
            <v>1.3888888888888888</v>
          </cell>
          <cell r="EP85">
            <v>1.3793103448275863</v>
          </cell>
          <cell r="EQ85">
            <v>1.3698630136986303</v>
          </cell>
          <cell r="ER85">
            <v>1.3605442176870748</v>
          </cell>
          <cell r="ES85">
            <v>1.3513513513513513</v>
          </cell>
          <cell r="ET85">
            <v>1.3422818791946309</v>
          </cell>
          <cell r="EU85">
            <v>1.3333333333333333</v>
          </cell>
          <cell r="EV85">
            <v>1.324503311258278</v>
          </cell>
          <cell r="EW85">
            <v>1.3157894736842106</v>
          </cell>
          <cell r="EX85">
            <v>1.3071895424836601</v>
          </cell>
          <cell r="EY85">
            <v>1.2987012987012987</v>
          </cell>
          <cell r="EZ85">
            <v>1.2903225806451613</v>
          </cell>
          <cell r="FA85">
            <v>1.2820512820512819</v>
          </cell>
          <cell r="FB85">
            <v>1.2738853503184713</v>
          </cell>
          <cell r="FC85">
            <v>1.2658227848101267</v>
          </cell>
          <cell r="FD85">
            <v>1.2578616352201257</v>
          </cell>
          <cell r="FE85">
            <v>1.25</v>
          </cell>
          <cell r="FF85">
            <v>1.2422360248447204</v>
          </cell>
          <cell r="FG85">
            <v>1.2345679012345678</v>
          </cell>
          <cell r="FH85">
            <v>1.2269938650306751</v>
          </cell>
          <cell r="FI85">
            <v>1.2195121951219514</v>
          </cell>
          <cell r="FJ85">
            <v>1.2121212121212122</v>
          </cell>
          <cell r="FK85">
            <v>1.2048192771084338</v>
          </cell>
          <cell r="FL85">
            <v>1.1976047904191618</v>
          </cell>
          <cell r="FM85">
            <v>1.1904761904761905</v>
          </cell>
          <cell r="FN85">
            <v>1.1834319526627219</v>
          </cell>
          <cell r="FO85">
            <v>1.1764705882352942</v>
          </cell>
          <cell r="FP85">
            <v>1.1695906432748537</v>
          </cell>
          <cell r="FQ85">
            <v>1.1627906976744187</v>
          </cell>
          <cell r="FR85">
            <v>1.1560693641618496</v>
          </cell>
          <cell r="FS85">
            <v>1.1494252873563218</v>
          </cell>
          <cell r="FT85">
            <v>1.1428571428571428</v>
          </cell>
          <cell r="FU85">
            <v>1.1363636363636365</v>
          </cell>
          <cell r="FV85">
            <v>1.1299435028248588</v>
          </cell>
          <cell r="FW85">
            <v>1.1235955056179774</v>
          </cell>
          <cell r="FX85">
            <v>1.1173184357541899</v>
          </cell>
          <cell r="FY85">
            <v>1.1111111111111112</v>
          </cell>
          <cell r="FZ85">
            <v>1.1049723756906078</v>
          </cell>
          <cell r="GA85">
            <v>1.0989010989010988</v>
          </cell>
          <cell r="GB85">
            <v>1.0928961748633879</v>
          </cell>
          <cell r="GC85">
            <v>1.0869565217391304</v>
          </cell>
          <cell r="GD85">
            <v>1.0810810810810809</v>
          </cell>
          <cell r="GE85">
            <v>1.075268817204301</v>
          </cell>
          <cell r="GF85">
            <v>1.0695187165775399</v>
          </cell>
          <cell r="GG85">
            <v>1.0638297872340425</v>
          </cell>
          <cell r="GH85">
            <v>1.0582010582010584</v>
          </cell>
          <cell r="GI85">
            <v>1.0526315789473686</v>
          </cell>
          <cell r="GJ85">
            <v>1.0471204188481675</v>
          </cell>
          <cell r="GK85">
            <v>1.0416666666666667</v>
          </cell>
          <cell r="GL85">
            <v>1.0362694300518134</v>
          </cell>
          <cell r="GM85">
            <v>1.0309278350515465</v>
          </cell>
          <cell r="GN85">
            <v>1.0256410256410255</v>
          </cell>
          <cell r="GO85">
            <v>1.0204081632653061</v>
          </cell>
          <cell r="GP85">
            <v>1.015228426395939</v>
          </cell>
          <cell r="GQ85">
            <v>1.0101010101010102</v>
          </cell>
          <cell r="GR85">
            <v>1.0050251256281406</v>
          </cell>
        </row>
        <row r="86">
          <cell r="B86">
            <v>77</v>
          </cell>
          <cell r="C86">
            <v>53.521273639106745</v>
          </cell>
          <cell r="D86">
            <v>45.481909619458861</v>
          </cell>
          <cell r="E86">
            <v>39.116795779585978</v>
          </cell>
          <cell r="F86">
            <v>34.025213979812712</v>
          </cell>
          <cell r="G86">
            <v>29.910289637867212</v>
          </cell>
          <cell r="H86">
            <v>26.550620715262209</v>
          </cell>
          <cell r="I86">
            <v>23.779963334398186</v>
          </cell>
          <cell r="J86">
            <v>21.472616105327742</v>
          </cell>
          <cell r="K86">
            <v>19.532852566397843</v>
          </cell>
          <cell r="L86">
            <v>17.887241803299954</v>
          </cell>
          <cell r="M86">
            <v>16.479038893503194</v>
          </cell>
          <cell r="N86">
            <v>15.264065487322185</v>
          </cell>
          <cell r="O86">
            <v>14.207668208684229</v>
          </cell>
          <cell r="P86">
            <v>13.282460375463993</v>
          </cell>
          <cell r="Q86">
            <v>12.466635790425741</v>
          </cell>
          <cell r="R86">
            <v>11.742702409385464</v>
          </cell>
          <cell r="S86">
            <v>11.09652575123998</v>
          </cell>
          <cell r="T86">
            <v>10.51660198811549</v>
          </cell>
          <cell r="U86">
            <v>9.993502246335833</v>
          </cell>
          <cell r="V86">
            <v>9.5194452168036854</v>
          </cell>
          <cell r="W86">
            <v>9.0879664453928282</v>
          </cell>
          <cell r="X86">
            <v>8.6936608708074328</v>
          </cell>
          <cell r="Y86">
            <v>8.3319811642295765</v>
          </cell>
          <cell r="Z86">
            <v>7.9990788173311502</v>
          </cell>
          <cell r="AA86">
            <v>7.6916781622085377</v>
          </cell>
          <cell r="AB86">
            <v>7.4069759033400189</v>
          </cell>
          <cell r="AC86">
            <v>7.142560524236206</v>
          </cell>
          <cell r="AD86">
            <v>6.8963472635883996</v>
          </cell>
          <cell r="AE86">
            <v>6.6665253559712268</v>
          </cell>
          <cell r="AF86">
            <v>6.4515149868081165</v>
          </cell>
          <cell r="AG86">
            <v>6.2499319834112521</v>
          </cell>
          <cell r="AH86">
            <v>6.0605586997217404</v>
          </cell>
          <cell r="AI86">
            <v>5.8823198859814196</v>
          </cell>
          <cell r="AJ86">
            <v>5.7142625911769214</v>
          </cell>
          <cell r="AK86">
            <v>5.5555393444388503</v>
          </cell>
          <cell r="AL86">
            <v>5.4053940156264693</v>
          </cell>
          <cell r="AM86">
            <v>5.2631498755492725</v>
          </cell>
          <cell r="AN86">
            <v>5.1281994705472513</v>
          </cell>
          <cell r="AO86">
            <v>4.9999960004230335</v>
          </cell>
          <cell r="AP86">
            <v>4.8780459475076858</v>
          </cell>
          <cell r="AQ86">
            <v>4.7619027513903482</v>
          </cell>
          <cell r="AR86">
            <v>4.6511613611845766</v>
          </cell>
          <cell r="AS86">
            <v>4.5454535271671759</v>
          </cell>
          <cell r="AT86">
            <v>4.4444437177720664</v>
          </cell>
          <cell r="AU86">
            <v>4.3478255674648576</v>
          </cell>
          <cell r="AV86">
            <v>4.2553187769075063</v>
          </cell>
          <cell r="AW86">
            <v>4.1666663997848401</v>
          </cell>
          <cell r="AX86">
            <v>4.0816324612854009</v>
          </cell>
          <cell r="AY86">
            <v>3.999999861965073</v>
          </cell>
          <cell r="AZ86">
            <v>3.9215685279349759</v>
          </cell>
          <cell r="BA86">
            <v>3.8461537742926106</v>
          </cell>
          <cell r="BB86">
            <v>3.7735848536866743</v>
          </cell>
          <cell r="BC86">
            <v>3.7037036660550267</v>
          </cell>
          <cell r="BD86">
            <v>3.6363636090497757</v>
          </cell>
          <cell r="BE86">
            <v>3.5714285515825108</v>
          </cell>
          <cell r="BF86">
            <v>3.5087719153829955</v>
          </cell>
          <cell r="BG86">
            <v>3.4482758515446394</v>
          </cell>
          <cell r="BH86">
            <v>3.3898305007937877</v>
          </cell>
          <cell r="BI86">
            <v>3.3333333277197443</v>
          </cell>
          <cell r="BJ86">
            <v>3.2786885204815932</v>
          </cell>
          <cell r="BK86">
            <v>3.2258064486016416</v>
          </cell>
          <cell r="BL86">
            <v>3.1746031723931023</v>
          </cell>
          <cell r="BM86">
            <v>3.1249999983757331</v>
          </cell>
          <cell r="BN86">
            <v>3.0769230757277297</v>
          </cell>
          <cell r="BO86">
            <v>3.0303030294221647</v>
          </cell>
          <cell r="BP86">
            <v>2.9850746262156949</v>
          </cell>
          <cell r="BQ86">
            <v>2.9411764701080023</v>
          </cell>
          <cell r="BR86">
            <v>2.8985507242824062</v>
          </cell>
          <cell r="BS86">
            <v>2.8571428568796899</v>
          </cell>
          <cell r="BT86">
            <v>2.8169014082555197</v>
          </cell>
          <cell r="BU86">
            <v>2.7777777776328332</v>
          </cell>
          <cell r="BV86">
            <v>2.7397260272894912</v>
          </cell>
          <cell r="BW86">
            <v>2.7027027026224766</v>
          </cell>
          <cell r="BX86">
            <v>2.6666666666068721</v>
          </cell>
          <cell r="BY86">
            <v>2.6315789473238014</v>
          </cell>
          <cell r="BZ86">
            <v>2.5974025973692618</v>
          </cell>
          <cell r="CA86">
            <v>2.56410256407763</v>
          </cell>
          <cell r="CB86">
            <v>2.5316455696015812</v>
          </cell>
          <cell r="CC86">
            <v>2.4999999999860014</v>
          </cell>
          <cell r="CD86">
            <v>2.4691358024586285</v>
          </cell>
          <cell r="CE86">
            <v>2.4390243902360078</v>
          </cell>
          <cell r="CF86">
            <v>2.4096385542109284</v>
          </cell>
          <cell r="CG86">
            <v>2.3809523809479085</v>
          </cell>
          <cell r="CH86">
            <v>2.3529411764672163</v>
          </cell>
          <cell r="CI86">
            <v>2.3255813953462923</v>
          </cell>
          <cell r="CJ86">
            <v>2.2988505747107211</v>
          </cell>
          <cell r="CK86">
            <v>2.2727272727258185</v>
          </cell>
          <cell r="CL86">
            <v>2.2471910112348539</v>
          </cell>
          <cell r="CM86">
            <v>2.2222222222213879</v>
          </cell>
          <cell r="CN86">
            <v>2.1978021978015643</v>
          </cell>
          <cell r="CO86">
            <v>2.1739130434777798</v>
          </cell>
          <cell r="CP86">
            <v>2.1505376344082365</v>
          </cell>
          <cell r="CQ86">
            <v>2.1276595744678071</v>
          </cell>
          <cell r="CR86">
            <v>2.1052631578945249</v>
          </cell>
          <cell r="CS86">
            <v>2.0833333333331718</v>
          </cell>
          <cell r="CT86">
            <v>2.0618556701029696</v>
          </cell>
          <cell r="CU86">
            <v>2.0408163265305181</v>
          </cell>
          <cell r="CV86">
            <v>2.0202020202019479</v>
          </cell>
          <cell r="CW86">
            <v>1.9999999999999447</v>
          </cell>
          <cell r="CX86">
            <v>1.9801980198019378</v>
          </cell>
          <cell r="CY86">
            <v>1.9607843137254579</v>
          </cell>
          <cell r="CZ86">
            <v>1.9417475728155091</v>
          </cell>
          <cell r="DA86">
            <v>1.9230769230769038</v>
          </cell>
          <cell r="DB86">
            <v>1.90476190476189</v>
          </cell>
          <cell r="DC86">
            <v>1.8867924528301774</v>
          </cell>
          <cell r="DD86">
            <v>1.869158878504664</v>
          </cell>
          <cell r="DE86">
            <v>1.851851851851845</v>
          </cell>
          <cell r="DF86">
            <v>1.8348623853210955</v>
          </cell>
          <cell r="DG86">
            <v>1.8181818181818141</v>
          </cell>
          <cell r="DH86">
            <v>1.8018018018017985</v>
          </cell>
          <cell r="DI86">
            <v>1.7857142857142831</v>
          </cell>
          <cell r="DJ86">
            <v>1.7699115044247771</v>
          </cell>
          <cell r="DK86">
            <v>1.7543859649122793</v>
          </cell>
          <cell r="DL86">
            <v>1.7391304347826078</v>
          </cell>
          <cell r="DM86">
            <v>1.724137931034482</v>
          </cell>
          <cell r="DN86">
            <v>1.7094017094017089</v>
          </cell>
          <cell r="DO86">
            <v>1.6949152542372878</v>
          </cell>
          <cell r="DP86">
            <v>1.6806722689075626</v>
          </cell>
          <cell r="DQ86">
            <v>1.6666666666666665</v>
          </cell>
          <cell r="DR86">
            <v>1.6528925619834709</v>
          </cell>
          <cell r="DS86">
            <v>1.6393442622950818</v>
          </cell>
          <cell r="DT86">
            <v>1.6260162601626014</v>
          </cell>
          <cell r="DU86">
            <v>1.6129032258064515</v>
          </cell>
          <cell r="DV86">
            <v>1.6</v>
          </cell>
          <cell r="DW86">
            <v>1.5873015873015872</v>
          </cell>
          <cell r="DX86">
            <v>1.5748031496062993</v>
          </cell>
          <cell r="DY86">
            <v>1.5625</v>
          </cell>
          <cell r="DZ86">
            <v>1.5503875968992247</v>
          </cell>
          <cell r="EA86">
            <v>1.5384615384615385</v>
          </cell>
          <cell r="EB86">
            <v>1.5267175572519083</v>
          </cell>
          <cell r="EC86">
            <v>1.5151515151515149</v>
          </cell>
          <cell r="ED86">
            <v>1.5037593984962403</v>
          </cell>
          <cell r="EE86">
            <v>1.4925373134328357</v>
          </cell>
          <cell r="EF86">
            <v>1.4814814814814814</v>
          </cell>
          <cell r="EG86">
            <v>1.4705882352941175</v>
          </cell>
          <cell r="EH86">
            <v>1.4598540145985401</v>
          </cell>
          <cell r="EI86">
            <v>1.4492753623188408</v>
          </cell>
          <cell r="EJ86">
            <v>1.4388489208633093</v>
          </cell>
          <cell r="EK86">
            <v>1.4285714285714288</v>
          </cell>
          <cell r="EL86">
            <v>1.4184397163120568</v>
          </cell>
          <cell r="EM86">
            <v>1.4084507042253522</v>
          </cell>
          <cell r="EN86">
            <v>1.3986013986013988</v>
          </cell>
          <cell r="EO86">
            <v>1.3888888888888888</v>
          </cell>
          <cell r="EP86">
            <v>1.3793103448275863</v>
          </cell>
          <cell r="EQ86">
            <v>1.3698630136986301</v>
          </cell>
          <cell r="ER86">
            <v>1.3605442176870748</v>
          </cell>
          <cell r="ES86">
            <v>1.3513513513513515</v>
          </cell>
          <cell r="ET86">
            <v>1.3422818791946307</v>
          </cell>
          <cell r="EU86">
            <v>1.3333333333333333</v>
          </cell>
          <cell r="EV86">
            <v>1.324503311258278</v>
          </cell>
          <cell r="EW86">
            <v>1.3157894736842106</v>
          </cell>
          <cell r="EX86">
            <v>1.3071895424836601</v>
          </cell>
          <cell r="EY86">
            <v>1.2987012987012987</v>
          </cell>
          <cell r="EZ86">
            <v>1.2903225806451613</v>
          </cell>
          <cell r="FA86">
            <v>1.2820512820512822</v>
          </cell>
          <cell r="FB86">
            <v>1.2738853503184713</v>
          </cell>
          <cell r="FC86">
            <v>1.2658227848101264</v>
          </cell>
          <cell r="FD86">
            <v>1.2578616352201257</v>
          </cell>
          <cell r="FE86">
            <v>1.25</v>
          </cell>
          <cell r="FF86">
            <v>1.2422360248447204</v>
          </cell>
          <cell r="FG86">
            <v>1.2345679012345678</v>
          </cell>
          <cell r="FH86">
            <v>1.2269938650306751</v>
          </cell>
          <cell r="FI86">
            <v>1.2195121951219514</v>
          </cell>
          <cell r="FJ86">
            <v>1.2121212121212122</v>
          </cell>
          <cell r="FK86">
            <v>1.2048192771084338</v>
          </cell>
          <cell r="FL86">
            <v>1.1976047904191618</v>
          </cell>
          <cell r="FM86">
            <v>1.1904761904761905</v>
          </cell>
          <cell r="FN86">
            <v>1.1834319526627219</v>
          </cell>
          <cell r="FO86">
            <v>1.1764705882352942</v>
          </cell>
          <cell r="FP86">
            <v>1.169590643274854</v>
          </cell>
          <cell r="FQ86">
            <v>1.1627906976744187</v>
          </cell>
          <cell r="FR86">
            <v>1.1560693641618498</v>
          </cell>
          <cell r="FS86">
            <v>1.1494252873563218</v>
          </cell>
          <cell r="FT86">
            <v>1.1428571428571428</v>
          </cell>
          <cell r="FU86">
            <v>1.1363636363636362</v>
          </cell>
          <cell r="FV86">
            <v>1.1299435028248588</v>
          </cell>
          <cell r="FW86">
            <v>1.1235955056179776</v>
          </cell>
          <cell r="FX86">
            <v>1.1173184357541899</v>
          </cell>
          <cell r="FY86">
            <v>1.1111111111111112</v>
          </cell>
          <cell r="FZ86">
            <v>1.1049723756906078</v>
          </cell>
          <cell r="GA86">
            <v>1.098901098901099</v>
          </cell>
          <cell r="GB86">
            <v>1.0928961748633879</v>
          </cell>
          <cell r="GC86">
            <v>1.0869565217391304</v>
          </cell>
          <cell r="GD86">
            <v>1.0810810810810811</v>
          </cell>
          <cell r="GE86">
            <v>1.075268817204301</v>
          </cell>
          <cell r="GF86">
            <v>1.0695187165775402</v>
          </cell>
          <cell r="GG86">
            <v>1.0638297872340428</v>
          </cell>
          <cell r="GH86">
            <v>1.0582010582010581</v>
          </cell>
          <cell r="GI86">
            <v>1.0526315789473684</v>
          </cell>
          <cell r="GJ86">
            <v>1.0471204188481675</v>
          </cell>
          <cell r="GK86">
            <v>1.0416666666666667</v>
          </cell>
          <cell r="GL86">
            <v>1.0362694300518136</v>
          </cell>
          <cell r="GM86">
            <v>1.0309278350515465</v>
          </cell>
          <cell r="GN86">
            <v>1.0256410256410258</v>
          </cell>
          <cell r="GO86">
            <v>1.0204081632653061</v>
          </cell>
          <cell r="GP86">
            <v>1.015228426395939</v>
          </cell>
          <cell r="GQ86">
            <v>1.0101010101010102</v>
          </cell>
          <cell r="GR86">
            <v>1.0050251256281408</v>
          </cell>
        </row>
        <row r="87">
          <cell r="B87">
            <v>78</v>
          </cell>
          <cell r="C87">
            <v>53.98145904862055</v>
          </cell>
          <cell r="D87">
            <v>45.794984846757494</v>
          </cell>
          <cell r="E87">
            <v>39.330191940770561</v>
          </cell>
          <cell r="F87">
            <v>34.170940468109961</v>
          </cell>
          <cell r="G87">
            <v>30.009989939676906</v>
          </cell>
          <cell r="H87">
            <v>26.618957212813733</v>
          </cell>
          <cell r="I87">
            <v>23.826887821536719</v>
          </cell>
          <cell r="J87">
            <v>21.504895794572001</v>
          </cell>
          <cell r="K87">
            <v>19.555097682283659</v>
          </cell>
          <cell r="L87">
            <v>17.90259886568716</v>
          </cell>
          <cell r="M87">
            <v>16.489659333493577</v>
          </cell>
          <cell r="N87">
            <v>15.271422992790786</v>
          </cell>
          <cell r="O87">
            <v>14.212774026807692</v>
          </cell>
          <cell r="P87">
            <v>13.286009651594412</v>
          </cell>
          <cell r="Q87">
            <v>12.469107213357166</v>
          </cell>
          <cell r="R87">
            <v>11.744426183765405</v>
          </cell>
          <cell r="S87">
            <v>11.097730047009156</v>
          </cell>
          <cell r="T87">
            <v>10.517444738005011</v>
          </cell>
          <cell r="U87">
            <v>9.9940929512143946</v>
          </cell>
          <cell r="V87">
            <v>9.5198599247092179</v>
          </cell>
          <cell r="W87">
            <v>9.0882580589124569</v>
          </cell>
          <cell r="X87">
            <v>8.6938662518452308</v>
          </cell>
          <cell r="Y87">
            <v>8.3321260394906922</v>
          </cell>
          <cell r="Z87">
            <v>7.9991811709610223</v>
          </cell>
          <cell r="AA87">
            <v>7.6917505860252557</v>
          </cell>
          <cell r="AB87">
            <v>7.4070272276123514</v>
          </cell>
          <cell r="AC87">
            <v>7.142596951084391</v>
          </cell>
          <cell r="AD87">
            <v>6.8963731559724017</v>
          </cell>
          <cell r="AE87">
            <v>6.6665437878010669</v>
          </cell>
          <cell r="AF87">
            <v>6.4515281271065943</v>
          </cell>
          <cell r="AG87">
            <v>6.2499413650096995</v>
          </cell>
          <cell r="AH87">
            <v>6.0605654074864725</v>
          </cell>
          <cell r="AI87">
            <v>5.8823246888730081</v>
          </cell>
          <cell r="AJ87">
            <v>5.7142660350441892</v>
          </cell>
          <cell r="AK87">
            <v>5.5555418173210596</v>
          </cell>
          <cell r="AL87">
            <v>5.4053957937776111</v>
          </cell>
          <cell r="AM87">
            <v>5.263151155923758</v>
          </cell>
          <cell r="AN87">
            <v>5.1282003937633904</v>
          </cell>
          <cell r="AO87">
            <v>4.999996667019194</v>
          </cell>
          <cell r="AP87">
            <v>4.8780464294669592</v>
          </cell>
          <cell r="AQ87">
            <v>4.761903100322602</v>
          </cell>
          <cell r="AR87">
            <v>4.6511616141436836</v>
          </cell>
          <cell r="AS87">
            <v>4.5454537107927662</v>
          </cell>
          <cell r="AT87">
            <v>4.4444438512425037</v>
          </cell>
          <cell r="AU87">
            <v>4.3478256646055753</v>
          </cell>
          <cell r="AV87">
            <v>4.2553188476983861</v>
          </cell>
          <cell r="AW87">
            <v>4.1666664514393874</v>
          </cell>
          <cell r="AX87">
            <v>4.0816324990244182</v>
          </cell>
          <cell r="AY87">
            <v>3.9999998895720585</v>
          </cell>
          <cell r="AZ87">
            <v>3.921568548155359</v>
          </cell>
          <cell r="BA87">
            <v>3.8461537891211197</v>
          </cell>
          <cell r="BB87">
            <v>3.7735848645744459</v>
          </cell>
          <cell r="BC87">
            <v>3.7037036740590756</v>
          </cell>
          <cell r="BD87">
            <v>3.6363636149410006</v>
          </cell>
          <cell r="BE87">
            <v>3.5714285559238368</v>
          </cell>
          <cell r="BF87">
            <v>3.5087719185859885</v>
          </cell>
          <cell r="BG87">
            <v>3.4482758539105731</v>
          </cell>
          <cell r="BH87">
            <v>3.3898305025434654</v>
          </cell>
          <cell r="BI87">
            <v>3.3333333290151881</v>
          </cell>
          <cell r="BJ87">
            <v>3.278688521441834</v>
          </cell>
          <cell r="BK87">
            <v>3.2258064493142298</v>
          </cell>
          <cell r="BL87">
            <v>3.1746031729225117</v>
          </cell>
          <cell r="BM87">
            <v>3.1249999987694945</v>
          </cell>
          <cell r="BN87">
            <v>3.0769230760209281</v>
          </cell>
          <cell r="BO87">
            <v>3.0303030296407254</v>
          </cell>
          <cell r="BP87">
            <v>2.9850746263787973</v>
          </cell>
          <cell r="BQ87">
            <v>2.9411764702298524</v>
          </cell>
          <cell r="BR87">
            <v>2.898550724373536</v>
          </cell>
          <cell r="BS87">
            <v>2.8571428569479189</v>
          </cell>
          <cell r="BT87">
            <v>2.8169014083066566</v>
          </cell>
          <cell r="BU87">
            <v>2.7777777776712012</v>
          </cell>
          <cell r="BV87">
            <v>2.7397260273183091</v>
          </cell>
          <cell r="BW87">
            <v>2.7027027026441437</v>
          </cell>
          <cell r="BX87">
            <v>2.66666666662318</v>
          </cell>
          <cell r="BY87">
            <v>2.631578947336088</v>
          </cell>
          <cell r="BZ87">
            <v>2.5974025973785286</v>
          </cell>
          <cell r="CA87">
            <v>2.5641025640846258</v>
          </cell>
          <cell r="CB87">
            <v>2.5316455696068685</v>
          </cell>
          <cell r="CC87">
            <v>2.4999999999900009</v>
          </cell>
          <cell r="CD87">
            <v>2.4691358024616576</v>
          </cell>
          <cell r="CE87">
            <v>2.4390243902383033</v>
          </cell>
          <cell r="CF87">
            <v>2.4096385542126706</v>
          </cell>
          <cell r="CG87">
            <v>2.3809523809492315</v>
          </cell>
          <cell r="CH87">
            <v>2.3529411764682222</v>
          </cell>
          <cell r="CI87">
            <v>2.3255813953470579</v>
          </cell>
          <cell r="CJ87">
            <v>2.2988505747113042</v>
          </cell>
          <cell r="CK87">
            <v>2.2727272727262626</v>
          </cell>
          <cell r="CL87">
            <v>2.2471910112351932</v>
          </cell>
          <cell r="CM87">
            <v>2.2222222222216468</v>
          </cell>
          <cell r="CN87">
            <v>2.1978021978017623</v>
          </cell>
          <cell r="CO87">
            <v>2.1739130434779312</v>
          </cell>
          <cell r="CP87">
            <v>2.1505376344083524</v>
          </cell>
          <cell r="CQ87">
            <v>2.1276595744678959</v>
          </cell>
          <cell r="CR87">
            <v>2.1052631578945933</v>
          </cell>
          <cell r="CS87">
            <v>2.0833333333332242</v>
          </cell>
          <cell r="CT87">
            <v>2.0618556701030095</v>
          </cell>
          <cell r="CU87">
            <v>2.0408163265305488</v>
          </cell>
          <cell r="CV87">
            <v>2.0202020202019719</v>
          </cell>
          <cell r="CW87">
            <v>1.9999999999999631</v>
          </cell>
          <cell r="CX87">
            <v>1.980198019801952</v>
          </cell>
          <cell r="CY87">
            <v>1.9607843137254686</v>
          </cell>
          <cell r="CZ87">
            <v>1.9417475728155174</v>
          </cell>
          <cell r="DA87">
            <v>1.9230769230769107</v>
          </cell>
          <cell r="DB87">
            <v>1.9047619047618951</v>
          </cell>
          <cell r="DC87">
            <v>1.8867924528301812</v>
          </cell>
          <cell r="DD87">
            <v>1.8691588785046671</v>
          </cell>
          <cell r="DE87">
            <v>1.8518518518518474</v>
          </cell>
          <cell r="DF87">
            <v>1.8348623853210972</v>
          </cell>
          <cell r="DG87">
            <v>1.8181818181818152</v>
          </cell>
          <cell r="DH87">
            <v>1.8018018018017996</v>
          </cell>
          <cell r="DI87">
            <v>1.785714285714284</v>
          </cell>
          <cell r="DJ87">
            <v>1.7699115044247777</v>
          </cell>
          <cell r="DK87">
            <v>1.7543859649122799</v>
          </cell>
          <cell r="DL87">
            <v>1.7391304347826082</v>
          </cell>
          <cell r="DM87">
            <v>1.7241379310344822</v>
          </cell>
          <cell r="DN87">
            <v>1.7094017094017091</v>
          </cell>
          <cell r="DO87">
            <v>1.6949152542372878</v>
          </cell>
          <cell r="DP87">
            <v>1.6806722689075628</v>
          </cell>
          <cell r="DQ87">
            <v>1.6666666666666665</v>
          </cell>
          <cell r="DR87">
            <v>1.6528925619834713</v>
          </cell>
          <cell r="DS87">
            <v>1.6393442622950818</v>
          </cell>
          <cell r="DT87">
            <v>1.6260162601626016</v>
          </cell>
          <cell r="DU87">
            <v>1.6129032258064515</v>
          </cell>
          <cell r="DV87">
            <v>1.6</v>
          </cell>
          <cell r="DW87">
            <v>1.5873015873015872</v>
          </cell>
          <cell r="DX87">
            <v>1.5748031496062991</v>
          </cell>
          <cell r="DY87">
            <v>1.5625</v>
          </cell>
          <cell r="DZ87">
            <v>1.5503875968992247</v>
          </cell>
          <cell r="EA87">
            <v>1.5384615384615385</v>
          </cell>
          <cell r="EB87">
            <v>1.5267175572519083</v>
          </cell>
          <cell r="EC87">
            <v>1.5151515151515151</v>
          </cell>
          <cell r="ED87">
            <v>1.5037593984962405</v>
          </cell>
          <cell r="EE87">
            <v>1.4925373134328357</v>
          </cell>
          <cell r="EF87">
            <v>1.4814814814814814</v>
          </cell>
          <cell r="EG87">
            <v>1.4705882352941175</v>
          </cell>
          <cell r="EH87">
            <v>1.4598540145985401</v>
          </cell>
          <cell r="EI87">
            <v>1.4492753623188408</v>
          </cell>
          <cell r="EJ87">
            <v>1.4388489208633095</v>
          </cell>
          <cell r="EK87">
            <v>1.4285714285714288</v>
          </cell>
          <cell r="EL87">
            <v>1.4184397163120568</v>
          </cell>
          <cell r="EM87">
            <v>1.4084507042253522</v>
          </cell>
          <cell r="EN87">
            <v>1.3986013986013985</v>
          </cell>
          <cell r="EO87">
            <v>1.3888888888888891</v>
          </cell>
          <cell r="EP87">
            <v>1.3793103448275863</v>
          </cell>
          <cell r="EQ87">
            <v>1.3698630136986301</v>
          </cell>
          <cell r="ER87">
            <v>1.3605442176870748</v>
          </cell>
          <cell r="ES87">
            <v>1.3513513513513513</v>
          </cell>
          <cell r="ET87">
            <v>1.3422818791946309</v>
          </cell>
          <cell r="EU87">
            <v>1.3333333333333333</v>
          </cell>
          <cell r="EV87">
            <v>1.3245033112582782</v>
          </cell>
          <cell r="EW87">
            <v>1.3157894736842104</v>
          </cell>
          <cell r="EX87">
            <v>1.3071895424836599</v>
          </cell>
          <cell r="EY87">
            <v>1.2987012987012987</v>
          </cell>
          <cell r="EZ87">
            <v>1.2903225806451613</v>
          </cell>
          <cell r="FA87">
            <v>1.2820512820512822</v>
          </cell>
          <cell r="FB87">
            <v>1.2738853503184713</v>
          </cell>
          <cell r="FC87">
            <v>1.2658227848101264</v>
          </cell>
          <cell r="FD87">
            <v>1.2578616352201257</v>
          </cell>
          <cell r="FE87">
            <v>1.25</v>
          </cell>
          <cell r="FF87">
            <v>1.2422360248447204</v>
          </cell>
          <cell r="FG87">
            <v>1.2345679012345678</v>
          </cell>
          <cell r="FH87">
            <v>1.2269938650306749</v>
          </cell>
          <cell r="FI87">
            <v>1.2195121951219512</v>
          </cell>
          <cell r="FJ87">
            <v>1.2121212121212122</v>
          </cell>
          <cell r="FK87">
            <v>1.2048192771084338</v>
          </cell>
          <cell r="FL87">
            <v>1.1976047904191618</v>
          </cell>
          <cell r="FM87">
            <v>1.1904761904761905</v>
          </cell>
          <cell r="FN87">
            <v>1.1834319526627219</v>
          </cell>
          <cell r="FO87">
            <v>1.1764705882352942</v>
          </cell>
          <cell r="FP87">
            <v>1.169590643274854</v>
          </cell>
          <cell r="FQ87">
            <v>1.1627906976744187</v>
          </cell>
          <cell r="FR87">
            <v>1.1560693641618496</v>
          </cell>
          <cell r="FS87">
            <v>1.149425287356322</v>
          </cell>
          <cell r="FT87">
            <v>1.1428571428571428</v>
          </cell>
          <cell r="FU87">
            <v>1.1363636363636365</v>
          </cell>
          <cell r="FV87">
            <v>1.1299435028248588</v>
          </cell>
          <cell r="FW87">
            <v>1.1235955056179776</v>
          </cell>
          <cell r="FX87">
            <v>1.1173184357541901</v>
          </cell>
          <cell r="FY87">
            <v>1.1111111111111112</v>
          </cell>
          <cell r="FZ87">
            <v>1.1049723756906076</v>
          </cell>
          <cell r="GA87">
            <v>1.098901098901099</v>
          </cell>
          <cell r="GB87">
            <v>1.0928961748633879</v>
          </cell>
          <cell r="GC87">
            <v>1.0869565217391304</v>
          </cell>
          <cell r="GD87">
            <v>1.0810810810810809</v>
          </cell>
          <cell r="GE87">
            <v>1.075268817204301</v>
          </cell>
          <cell r="GF87">
            <v>1.0695187165775402</v>
          </cell>
          <cell r="GG87">
            <v>1.0638297872340425</v>
          </cell>
          <cell r="GH87">
            <v>1.0582010582010584</v>
          </cell>
          <cell r="GI87">
            <v>1.0526315789473684</v>
          </cell>
          <cell r="GJ87">
            <v>1.0471204188481675</v>
          </cell>
          <cell r="GK87">
            <v>1.0416666666666667</v>
          </cell>
          <cell r="GL87">
            <v>1.0362694300518134</v>
          </cell>
          <cell r="GM87">
            <v>1.0309278350515463</v>
          </cell>
          <cell r="GN87">
            <v>1.0256410256410258</v>
          </cell>
          <cell r="GO87">
            <v>1.0204081632653061</v>
          </cell>
          <cell r="GP87">
            <v>1.0152284263959392</v>
          </cell>
          <cell r="GQ87">
            <v>1.0101010101010102</v>
          </cell>
          <cell r="GR87">
            <v>1.0050251256281408</v>
          </cell>
        </row>
        <row r="88">
          <cell r="B88">
            <v>79</v>
          </cell>
          <cell r="C88">
            <v>54.437088166951021</v>
          </cell>
          <cell r="D88">
            <v>46.1034333465591</v>
          </cell>
          <cell r="E88">
            <v>39.539403863500546</v>
          </cell>
          <cell r="F88">
            <v>34.313112651814599</v>
          </cell>
          <cell r="G88">
            <v>30.106786349200878</v>
          </cell>
          <cell r="H88">
            <v>26.684982814312786</v>
          </cell>
          <cell r="I88">
            <v>23.872007520708383</v>
          </cell>
          <cell r="J88">
            <v>21.535785449351195</v>
          </cell>
          <cell r="K88">
            <v>19.576283506936818</v>
          </cell>
          <cell r="L88">
            <v>17.91715532292622</v>
          </cell>
          <cell r="M88">
            <v>16.499678616503374</v>
          </cell>
          <cell r="N88">
            <v>15.278331448629844</v>
          </cell>
          <cell r="O88">
            <v>14.217545819446441</v>
          </cell>
          <cell r="P88">
            <v>13.289311303808756</v>
          </cell>
          <cell r="Q88">
            <v>12.471395567923301</v>
          </cell>
          <cell r="R88">
            <v>11.746014915912816</v>
          </cell>
          <cell r="S88">
            <v>11.098834905512987</v>
          </cell>
          <cell r="T88">
            <v>10.518214372607318</v>
          </cell>
          <cell r="U88">
            <v>9.9946299556494491</v>
          </cell>
          <cell r="V88">
            <v>9.5202352259811924</v>
          </cell>
          <cell r="W88">
            <v>9.0885207737950076</v>
          </cell>
          <cell r="X88">
            <v>8.6940504500854097</v>
          </cell>
          <cell r="Y88">
            <v>8.3322553924024039</v>
          </cell>
          <cell r="Z88">
            <v>7.9992721519653527</v>
          </cell>
          <cell r="AA88">
            <v>7.6918146778984564</v>
          </cell>
          <cell r="AB88">
            <v>7.407072447235552</v>
          </cell>
          <cell r="AC88">
            <v>7.1426289044599924</v>
          </cell>
          <cell r="AD88">
            <v>6.896395769408211</v>
          </cell>
          <cell r="AE88">
            <v>6.6665598154791894</v>
          </cell>
          <cell r="AF88">
            <v>6.4515395039883927</v>
          </cell>
          <cell r="AG88">
            <v>6.249949452594568</v>
          </cell>
          <cell r="AH88">
            <v>6.0605711652244398</v>
          </cell>
          <cell r="AI88">
            <v>5.8823287939085533</v>
          </cell>
          <cell r="AJ88">
            <v>5.7142689659950543</v>
          </cell>
          <cell r="AK88">
            <v>5.555543912983949</v>
          </cell>
          <cell r="AL88">
            <v>5.4053972943270985</v>
          </cell>
          <cell r="AM88">
            <v>5.2631522318687036</v>
          </cell>
          <cell r="AN88">
            <v>5.1282011663291964</v>
          </cell>
          <cell r="AO88">
            <v>4.9999972225159954</v>
          </cell>
          <cell r="AP88">
            <v>4.8780468294331607</v>
          </cell>
          <cell r="AQ88">
            <v>4.7619033886963651</v>
          </cell>
          <cell r="AR88">
            <v>4.6511618223404803</v>
          </cell>
          <cell r="AS88">
            <v>4.5454538613055462</v>
          </cell>
          <cell r="AT88">
            <v>4.4444439601979617</v>
          </cell>
          <cell r="AU88">
            <v>4.3478257435817689</v>
          </cell>
          <cell r="AV88">
            <v>4.2553189050189362</v>
          </cell>
          <cell r="AW88">
            <v>4.1666664930962805</v>
          </cell>
          <cell r="AX88">
            <v>4.0816325293368827</v>
          </cell>
          <cell r="AY88">
            <v>3.9999999116576466</v>
          </cell>
          <cell r="AZ88">
            <v>3.9215685642672184</v>
          </cell>
          <cell r="BA88">
            <v>3.8461538008897773</v>
          </cell>
          <cell r="BB88">
            <v>3.7735848731813801</v>
          </cell>
          <cell r="BC88">
            <v>3.7037036803614769</v>
          </cell>
          <cell r="BD88">
            <v>3.6363636195615694</v>
          </cell>
          <cell r="BE88">
            <v>3.5714285593154971</v>
          </cell>
          <cell r="BF88">
            <v>3.5087719210785906</v>
          </cell>
          <cell r="BG88">
            <v>3.4482758557446305</v>
          </cell>
          <cell r="BH88">
            <v>3.3898305038945682</v>
          </cell>
          <cell r="BI88">
            <v>3.333333330011683</v>
          </cell>
          <cell r="BJ88">
            <v>3.2786885221776507</v>
          </cell>
          <cell r="BK88">
            <v>3.2258064498581906</v>
          </cell>
          <cell r="BL88">
            <v>3.1746031733251034</v>
          </cell>
          <cell r="BM88">
            <v>3.124999999067799</v>
          </cell>
          <cell r="BN88">
            <v>3.0769230762422102</v>
          </cell>
          <cell r="BO88">
            <v>3.0303030298050562</v>
          </cell>
          <cell r="BP88">
            <v>2.985074626500972</v>
          </cell>
          <cell r="BQ88">
            <v>2.9411764703207854</v>
          </cell>
          <cell r="BR88">
            <v>2.8985507244412907</v>
          </cell>
          <cell r="BS88">
            <v>2.857142856998458</v>
          </cell>
          <cell r="BT88">
            <v>2.8169014083443957</v>
          </cell>
          <cell r="BU88">
            <v>2.7777777776994128</v>
          </cell>
          <cell r="BV88">
            <v>2.7397260273394202</v>
          </cell>
          <cell r="BW88">
            <v>2.702702702659959</v>
          </cell>
          <cell r="BX88">
            <v>2.6666666666350398</v>
          </cell>
          <cell r="BY88">
            <v>2.6315789473449911</v>
          </cell>
          <cell r="BZ88">
            <v>2.5974025973852193</v>
          </cell>
          <cell r="CA88">
            <v>2.5641025640896591</v>
          </cell>
          <cell r="CB88">
            <v>2.5316455696106579</v>
          </cell>
          <cell r="CC88">
            <v>2.4999999999928577</v>
          </cell>
          <cell r="CD88">
            <v>2.4691358024638133</v>
          </cell>
          <cell r="CE88">
            <v>2.4390243902399313</v>
          </cell>
          <cell r="CF88">
            <v>2.4096385542139012</v>
          </cell>
          <cell r="CG88">
            <v>2.3809523809501631</v>
          </cell>
          <cell r="CH88">
            <v>2.3529411764689279</v>
          </cell>
          <cell r="CI88">
            <v>2.325581395347593</v>
          </cell>
          <cell r="CJ88">
            <v>2.2988505747117101</v>
          </cell>
          <cell r="CK88">
            <v>2.2727272727265713</v>
          </cell>
          <cell r="CL88">
            <v>2.2471910112354276</v>
          </cell>
          <cell r="CM88">
            <v>2.2222222222218253</v>
          </cell>
          <cell r="CN88">
            <v>2.1978021978018987</v>
          </cell>
          <cell r="CO88">
            <v>2.1739130434780352</v>
          </cell>
          <cell r="CP88">
            <v>2.1505376344084319</v>
          </cell>
          <cell r="CQ88">
            <v>2.1276595744679567</v>
          </cell>
          <cell r="CR88">
            <v>2.1052631578946395</v>
          </cell>
          <cell r="CS88">
            <v>2.0833333333332598</v>
          </cell>
          <cell r="CT88">
            <v>2.0618556701030366</v>
          </cell>
          <cell r="CU88">
            <v>2.0408163265305701</v>
          </cell>
          <cell r="CV88">
            <v>2.0202020202019879</v>
          </cell>
          <cell r="CW88">
            <v>1.9999999999999754</v>
          </cell>
          <cell r="CX88">
            <v>1.9801980198019615</v>
          </cell>
          <cell r="CY88">
            <v>1.9607843137254759</v>
          </cell>
          <cell r="CZ88">
            <v>1.9417475728155231</v>
          </cell>
          <cell r="DA88">
            <v>1.9230769230769149</v>
          </cell>
          <cell r="DB88">
            <v>1.9047619047618982</v>
          </cell>
          <cell r="DC88">
            <v>1.8867924528301836</v>
          </cell>
          <cell r="DD88">
            <v>1.8691588785046691</v>
          </cell>
          <cell r="DE88">
            <v>1.8518518518518488</v>
          </cell>
          <cell r="DF88">
            <v>1.8348623853210986</v>
          </cell>
          <cell r="DG88">
            <v>1.8181818181818161</v>
          </cell>
          <cell r="DH88">
            <v>1.8018018018018003</v>
          </cell>
          <cell r="DI88">
            <v>1.7857142857142845</v>
          </cell>
          <cell r="DJ88">
            <v>1.7699115044247782</v>
          </cell>
          <cell r="DK88">
            <v>1.7543859649122802</v>
          </cell>
          <cell r="DL88">
            <v>1.7391304347826084</v>
          </cell>
          <cell r="DM88">
            <v>1.7241379310344824</v>
          </cell>
          <cell r="DN88">
            <v>1.7094017094017093</v>
          </cell>
          <cell r="DO88">
            <v>1.6949152542372881</v>
          </cell>
          <cell r="DP88">
            <v>1.6806722689075628</v>
          </cell>
          <cell r="DQ88">
            <v>1.6666666666666665</v>
          </cell>
          <cell r="DR88">
            <v>1.6528925619834711</v>
          </cell>
          <cell r="DS88">
            <v>1.639344262295082</v>
          </cell>
          <cell r="DT88">
            <v>1.6260162601626016</v>
          </cell>
          <cell r="DU88">
            <v>1.6129032258064517</v>
          </cell>
          <cell r="DV88">
            <v>1.6</v>
          </cell>
          <cell r="DW88">
            <v>1.5873015873015872</v>
          </cell>
          <cell r="DX88">
            <v>1.5748031496062991</v>
          </cell>
          <cell r="DY88">
            <v>1.5625</v>
          </cell>
          <cell r="DZ88">
            <v>1.5503875968992249</v>
          </cell>
          <cell r="EA88">
            <v>1.5384615384615385</v>
          </cell>
          <cell r="EB88">
            <v>1.5267175572519085</v>
          </cell>
          <cell r="EC88">
            <v>1.5151515151515151</v>
          </cell>
          <cell r="ED88">
            <v>1.5037593984962405</v>
          </cell>
          <cell r="EE88">
            <v>1.4925373134328357</v>
          </cell>
          <cell r="EF88">
            <v>1.4814814814814814</v>
          </cell>
          <cell r="EG88">
            <v>1.4705882352941175</v>
          </cell>
          <cell r="EH88">
            <v>1.4598540145985399</v>
          </cell>
          <cell r="EI88">
            <v>1.4492753623188408</v>
          </cell>
          <cell r="EJ88">
            <v>1.4388489208633095</v>
          </cell>
          <cell r="EK88">
            <v>1.4285714285714286</v>
          </cell>
          <cell r="EL88">
            <v>1.4184397163120568</v>
          </cell>
          <cell r="EM88">
            <v>1.4084507042253522</v>
          </cell>
          <cell r="EN88">
            <v>1.3986013986013985</v>
          </cell>
          <cell r="EO88">
            <v>1.3888888888888891</v>
          </cell>
          <cell r="EP88">
            <v>1.3793103448275863</v>
          </cell>
          <cell r="EQ88">
            <v>1.3698630136986301</v>
          </cell>
          <cell r="ER88">
            <v>1.3605442176870748</v>
          </cell>
          <cell r="ES88">
            <v>1.3513513513513513</v>
          </cell>
          <cell r="ET88">
            <v>1.3422818791946307</v>
          </cell>
          <cell r="EU88">
            <v>1.3333333333333333</v>
          </cell>
          <cell r="EV88">
            <v>1.3245033112582782</v>
          </cell>
          <cell r="EW88">
            <v>1.3157894736842104</v>
          </cell>
          <cell r="EX88">
            <v>1.3071895424836599</v>
          </cell>
          <cell r="EY88">
            <v>1.2987012987012987</v>
          </cell>
          <cell r="EZ88">
            <v>1.2903225806451615</v>
          </cell>
          <cell r="FA88">
            <v>1.2820512820512819</v>
          </cell>
          <cell r="FB88">
            <v>1.2738853503184713</v>
          </cell>
          <cell r="FC88">
            <v>1.2658227848101264</v>
          </cell>
          <cell r="FD88">
            <v>1.2578616352201257</v>
          </cell>
          <cell r="FE88">
            <v>1.25</v>
          </cell>
          <cell r="FF88">
            <v>1.2422360248447204</v>
          </cell>
          <cell r="FG88">
            <v>1.2345679012345678</v>
          </cell>
          <cell r="FH88">
            <v>1.2269938650306749</v>
          </cell>
          <cell r="FI88">
            <v>1.2195121951219512</v>
          </cell>
          <cell r="FJ88">
            <v>1.2121212121212122</v>
          </cell>
          <cell r="FK88">
            <v>1.2048192771084338</v>
          </cell>
          <cell r="FL88">
            <v>1.1976047904191618</v>
          </cell>
          <cell r="FM88">
            <v>1.1904761904761905</v>
          </cell>
          <cell r="FN88">
            <v>1.1834319526627219</v>
          </cell>
          <cell r="FO88">
            <v>1.1764705882352942</v>
          </cell>
          <cell r="FP88">
            <v>1.1695906432748537</v>
          </cell>
          <cell r="FQ88">
            <v>1.1627906976744187</v>
          </cell>
          <cell r="FR88">
            <v>1.1560693641618498</v>
          </cell>
          <cell r="FS88">
            <v>1.149425287356322</v>
          </cell>
          <cell r="FT88">
            <v>1.1428571428571428</v>
          </cell>
          <cell r="FU88">
            <v>1.1363636363636365</v>
          </cell>
          <cell r="FV88">
            <v>1.1299435028248588</v>
          </cell>
          <cell r="FW88">
            <v>1.1235955056179774</v>
          </cell>
          <cell r="FX88">
            <v>1.1173184357541899</v>
          </cell>
          <cell r="FY88">
            <v>1.1111111111111112</v>
          </cell>
          <cell r="FZ88">
            <v>1.1049723756906076</v>
          </cell>
          <cell r="GA88">
            <v>1.0989010989010988</v>
          </cell>
          <cell r="GB88">
            <v>1.0928961748633879</v>
          </cell>
          <cell r="GC88">
            <v>1.0869565217391304</v>
          </cell>
          <cell r="GD88">
            <v>1.0810810810810809</v>
          </cell>
          <cell r="GE88">
            <v>1.075268817204301</v>
          </cell>
          <cell r="GF88">
            <v>1.0695187165775399</v>
          </cell>
          <cell r="GG88">
            <v>1.0638297872340425</v>
          </cell>
          <cell r="GH88">
            <v>1.0582010582010581</v>
          </cell>
          <cell r="GI88">
            <v>1.0526315789473686</v>
          </cell>
          <cell r="GJ88">
            <v>1.0471204188481675</v>
          </cell>
          <cell r="GK88">
            <v>1.0416666666666667</v>
          </cell>
          <cell r="GL88">
            <v>1.0362694300518134</v>
          </cell>
          <cell r="GM88">
            <v>1.0309278350515463</v>
          </cell>
          <cell r="GN88">
            <v>1.0256410256410255</v>
          </cell>
          <cell r="GO88">
            <v>1.0204081632653061</v>
          </cell>
          <cell r="GP88">
            <v>1.015228426395939</v>
          </cell>
          <cell r="GQ88">
            <v>1.0101010101010102</v>
          </cell>
          <cell r="GR88">
            <v>1.0050251256281408</v>
          </cell>
        </row>
        <row r="89">
          <cell r="B89">
            <v>80</v>
          </cell>
          <cell r="C89">
            <v>54.888206105892117</v>
          </cell>
          <cell r="D89">
            <v>46.407323494146894</v>
          </cell>
          <cell r="E89">
            <v>39.744513591667207</v>
          </cell>
          <cell r="F89">
            <v>34.451817221282532</v>
          </cell>
          <cell r="G89">
            <v>30.200763445826095</v>
          </cell>
          <cell r="H89">
            <v>26.74877566600269</v>
          </cell>
          <cell r="I89">
            <v>23.915391846834982</v>
          </cell>
          <cell r="J89">
            <v>21.565344927608802</v>
          </cell>
          <cell r="K89">
            <v>19.596460482796971</v>
          </cell>
          <cell r="L89">
            <v>17.930952912726273</v>
          </cell>
          <cell r="M89">
            <v>16.509130770286202</v>
          </cell>
          <cell r="N89">
            <v>15.284818261624267</v>
          </cell>
          <cell r="O89">
            <v>14.222005438734991</v>
          </cell>
          <cell r="P89">
            <v>13.29238260819419</v>
          </cell>
          <cell r="Q89">
            <v>12.4735144147438</v>
          </cell>
          <cell r="R89">
            <v>11.747479185173102</v>
          </cell>
          <cell r="S89">
            <v>11.09984853716788</v>
          </cell>
          <cell r="T89">
            <v>10.518917235257824</v>
          </cell>
          <cell r="U89">
            <v>9.9951181414994998</v>
          </cell>
          <cell r="V89">
            <v>9.5205748651413504</v>
          </cell>
          <cell r="W89">
            <v>9.0887574538693752</v>
          </cell>
          <cell r="X89">
            <v>8.6942156503008157</v>
          </cell>
          <cell r="Y89">
            <v>8.3323708860735763</v>
          </cell>
          <cell r="Z89">
            <v>7.9993530239692028</v>
          </cell>
          <cell r="AA89">
            <v>7.691871396370316</v>
          </cell>
          <cell r="AB89">
            <v>7.4071122883132618</v>
          </cell>
          <cell r="AC89">
            <v>7.1426569337368342</v>
          </cell>
          <cell r="AD89">
            <v>6.896415519133809</v>
          </cell>
          <cell r="AE89">
            <v>6.6665737525905984</v>
          </cell>
          <cell r="AF89">
            <v>6.4515493541025046</v>
          </cell>
          <cell r="AG89">
            <v>6.24995642465049</v>
          </cell>
          <cell r="AH89">
            <v>6.0605761074887905</v>
          </cell>
          <cell r="AI89">
            <v>5.8823323024859437</v>
          </cell>
          <cell r="AJ89">
            <v>5.7142714604213234</v>
          </cell>
          <cell r="AK89">
            <v>5.5555456889694481</v>
          </cell>
          <cell r="AL89">
            <v>5.4053985606135848</v>
          </cell>
          <cell r="AM89">
            <v>5.2631531360241208</v>
          </cell>
          <cell r="AN89">
            <v>5.1282018128277791</v>
          </cell>
          <cell r="AO89">
            <v>4.9999976854299959</v>
          </cell>
          <cell r="AP89">
            <v>4.8780471613553207</v>
          </cell>
          <cell r="AQ89">
            <v>4.7619036270217903</v>
          </cell>
          <cell r="AR89">
            <v>4.6511619936958688</v>
          </cell>
          <cell r="AS89">
            <v>4.5454539846766773</v>
          </cell>
          <cell r="AT89">
            <v>4.4444440491411932</v>
          </cell>
          <cell r="AU89">
            <v>4.3478258077900556</v>
          </cell>
          <cell r="AV89">
            <v>4.2553189514323364</v>
          </cell>
          <cell r="AW89">
            <v>4.1666665266905492</v>
          </cell>
          <cell r="AX89">
            <v>4.0816325536842424</v>
          </cell>
          <cell r="AY89">
            <v>3.9999999293261173</v>
          </cell>
          <cell r="AZ89">
            <v>3.921568577105353</v>
          </cell>
          <cell r="BA89">
            <v>3.8461538102299824</v>
          </cell>
          <cell r="BB89">
            <v>3.7735848799852807</v>
          </cell>
          <cell r="BC89">
            <v>3.7037036853239975</v>
          </cell>
          <cell r="BD89">
            <v>3.6363636231855443</v>
          </cell>
          <cell r="BE89">
            <v>3.5714285619652322</v>
          </cell>
          <cell r="BF89">
            <v>3.5087719230183581</v>
          </cell>
          <cell r="BG89">
            <v>3.4482758571663803</v>
          </cell>
          <cell r="BH89">
            <v>3.3898305049378905</v>
          </cell>
          <cell r="BI89">
            <v>3.3333333307782178</v>
          </cell>
          <cell r="BJ89">
            <v>3.2786885227414944</v>
          </cell>
          <cell r="BK89">
            <v>3.2258064502734278</v>
          </cell>
          <cell r="BL89">
            <v>3.1746031736312572</v>
          </cell>
          <cell r="BM89">
            <v>3.1249999992937871</v>
          </cell>
          <cell r="BN89">
            <v>3.0769230764092148</v>
          </cell>
          <cell r="BO89">
            <v>3.0303030299286138</v>
          </cell>
          <cell r="BP89">
            <v>2.9850746265924881</v>
          </cell>
          <cell r="BQ89">
            <v>2.9411764703886454</v>
          </cell>
          <cell r="BR89">
            <v>2.8985507244916664</v>
          </cell>
          <cell r="BS89">
            <v>2.8571428570358952</v>
          </cell>
          <cell r="BT89">
            <v>2.8169014083722481</v>
          </cell>
          <cell r="BU89">
            <v>2.7777777777201567</v>
          </cell>
          <cell r="BV89">
            <v>2.7397260273548865</v>
          </cell>
          <cell r="BW89">
            <v>2.7027027026715031</v>
          </cell>
          <cell r="BX89">
            <v>2.6666666666436654</v>
          </cell>
          <cell r="BY89">
            <v>2.6315789473514428</v>
          </cell>
          <cell r="BZ89">
            <v>2.5974025973900496</v>
          </cell>
          <cell r="CA89">
            <v>2.5641025640932793</v>
          </cell>
          <cell r="CB89">
            <v>2.5316455696133748</v>
          </cell>
          <cell r="CC89">
            <v>2.4999999999948983</v>
          </cell>
          <cell r="CD89">
            <v>2.4691358024653471</v>
          </cell>
          <cell r="CE89">
            <v>2.439024390241086</v>
          </cell>
          <cell r="CF89">
            <v>2.4096385542147711</v>
          </cell>
          <cell r="CG89">
            <v>2.3809523809508191</v>
          </cell>
          <cell r="CH89">
            <v>2.352941176469423</v>
          </cell>
          <cell r="CI89">
            <v>2.3255813953479669</v>
          </cell>
          <cell r="CJ89">
            <v>2.2988505747119929</v>
          </cell>
          <cell r="CK89">
            <v>2.2727272727267858</v>
          </cell>
          <cell r="CL89">
            <v>2.2471910112355902</v>
          </cell>
          <cell r="CM89">
            <v>2.2222222222219483</v>
          </cell>
          <cell r="CN89">
            <v>2.1978021978019924</v>
          </cell>
          <cell r="CO89">
            <v>2.1739130434781062</v>
          </cell>
          <cell r="CP89">
            <v>2.1505376344084857</v>
          </cell>
          <cell r="CQ89">
            <v>2.1276595744679976</v>
          </cell>
          <cell r="CR89">
            <v>2.105263157894671</v>
          </cell>
          <cell r="CS89">
            <v>2.0833333333332837</v>
          </cell>
          <cell r="CT89">
            <v>2.0618556701030553</v>
          </cell>
          <cell r="CU89">
            <v>2.0408163265305839</v>
          </cell>
          <cell r="CV89">
            <v>2.0202020202019986</v>
          </cell>
          <cell r="CW89">
            <v>1.9999999999999836</v>
          </cell>
          <cell r="CX89">
            <v>1.9801980198019677</v>
          </cell>
          <cell r="CY89">
            <v>1.9607843137254808</v>
          </cell>
          <cell r="CZ89">
            <v>1.9417475728155267</v>
          </cell>
          <cell r="DA89">
            <v>1.9230769230769176</v>
          </cell>
          <cell r="DB89">
            <v>1.9047619047619007</v>
          </cell>
          <cell r="DC89">
            <v>1.8867924528301854</v>
          </cell>
          <cell r="DD89">
            <v>1.8691588785046702</v>
          </cell>
          <cell r="DE89">
            <v>1.8518518518518499</v>
          </cell>
          <cell r="DF89">
            <v>1.8348623853210995</v>
          </cell>
          <cell r="DG89">
            <v>1.818181818181817</v>
          </cell>
          <cell r="DH89">
            <v>1.8018018018018009</v>
          </cell>
          <cell r="DI89">
            <v>1.7857142857142849</v>
          </cell>
          <cell r="DJ89">
            <v>1.7699115044247786</v>
          </cell>
          <cell r="DK89">
            <v>1.7543859649122806</v>
          </cell>
          <cell r="DL89">
            <v>1.7391304347826084</v>
          </cell>
          <cell r="DM89">
            <v>1.7241379310344827</v>
          </cell>
          <cell r="DN89">
            <v>1.7094017094017095</v>
          </cell>
          <cell r="DO89">
            <v>1.6949152542372878</v>
          </cell>
          <cell r="DP89">
            <v>1.6806722689075633</v>
          </cell>
          <cell r="DQ89">
            <v>1.6666666666666667</v>
          </cell>
          <cell r="DR89">
            <v>1.6528925619834711</v>
          </cell>
          <cell r="DS89">
            <v>1.6393442622950822</v>
          </cell>
          <cell r="DT89">
            <v>1.6260162601626018</v>
          </cell>
          <cell r="DU89">
            <v>1.6129032258064517</v>
          </cell>
          <cell r="DV89">
            <v>1.6</v>
          </cell>
          <cell r="DW89">
            <v>1.5873015873015872</v>
          </cell>
          <cell r="DX89">
            <v>1.5748031496062991</v>
          </cell>
          <cell r="DY89">
            <v>1.5625</v>
          </cell>
          <cell r="DZ89">
            <v>1.5503875968992249</v>
          </cell>
          <cell r="EA89">
            <v>1.5384615384615383</v>
          </cell>
          <cell r="EB89">
            <v>1.5267175572519083</v>
          </cell>
          <cell r="EC89">
            <v>1.5151515151515149</v>
          </cell>
          <cell r="ED89">
            <v>1.5037593984962405</v>
          </cell>
          <cell r="EE89">
            <v>1.4925373134328357</v>
          </cell>
          <cell r="EF89">
            <v>1.4814814814814814</v>
          </cell>
          <cell r="EG89">
            <v>1.4705882352941175</v>
          </cell>
          <cell r="EH89">
            <v>1.4598540145985401</v>
          </cell>
          <cell r="EI89">
            <v>1.4492753623188406</v>
          </cell>
          <cell r="EJ89">
            <v>1.4388489208633095</v>
          </cell>
          <cell r="EK89">
            <v>1.4285714285714286</v>
          </cell>
          <cell r="EL89">
            <v>1.4184397163120568</v>
          </cell>
          <cell r="EM89">
            <v>1.408450704225352</v>
          </cell>
          <cell r="EN89">
            <v>1.3986013986013985</v>
          </cell>
          <cell r="EO89">
            <v>1.3888888888888888</v>
          </cell>
          <cell r="EP89">
            <v>1.3793103448275863</v>
          </cell>
          <cell r="EQ89">
            <v>1.3698630136986303</v>
          </cell>
          <cell r="ER89">
            <v>1.3605442176870748</v>
          </cell>
          <cell r="ES89">
            <v>1.3513513513513513</v>
          </cell>
          <cell r="ET89">
            <v>1.3422818791946309</v>
          </cell>
          <cell r="EU89">
            <v>1.3333333333333335</v>
          </cell>
          <cell r="EV89">
            <v>1.3245033112582782</v>
          </cell>
          <cell r="EW89">
            <v>1.3157894736842104</v>
          </cell>
          <cell r="EX89">
            <v>1.3071895424836601</v>
          </cell>
          <cell r="EY89">
            <v>1.2987012987012987</v>
          </cell>
          <cell r="EZ89">
            <v>1.2903225806451613</v>
          </cell>
          <cell r="FA89">
            <v>1.2820512820512822</v>
          </cell>
          <cell r="FB89">
            <v>1.2738853503184713</v>
          </cell>
          <cell r="FC89">
            <v>1.2658227848101267</v>
          </cell>
          <cell r="FD89">
            <v>1.2578616352201257</v>
          </cell>
          <cell r="FE89">
            <v>1.25</v>
          </cell>
          <cell r="FF89">
            <v>1.2422360248447204</v>
          </cell>
          <cell r="FG89">
            <v>1.2345679012345678</v>
          </cell>
          <cell r="FH89">
            <v>1.2269938650306751</v>
          </cell>
          <cell r="FI89">
            <v>1.2195121951219512</v>
          </cell>
          <cell r="FJ89">
            <v>1.2121212121212122</v>
          </cell>
          <cell r="FK89">
            <v>1.2048192771084338</v>
          </cell>
          <cell r="FL89">
            <v>1.1976047904191618</v>
          </cell>
          <cell r="FM89">
            <v>1.1904761904761905</v>
          </cell>
          <cell r="FN89">
            <v>1.1834319526627219</v>
          </cell>
          <cell r="FO89">
            <v>1.1764705882352942</v>
          </cell>
          <cell r="FP89">
            <v>1.1695906432748537</v>
          </cell>
          <cell r="FQ89">
            <v>1.1627906976744187</v>
          </cell>
          <cell r="FR89">
            <v>1.1560693641618498</v>
          </cell>
          <cell r="FS89">
            <v>1.1494252873563218</v>
          </cell>
          <cell r="FT89">
            <v>1.1428571428571428</v>
          </cell>
          <cell r="FU89">
            <v>1.1363636363636362</v>
          </cell>
          <cell r="FV89">
            <v>1.1299435028248588</v>
          </cell>
          <cell r="FW89">
            <v>1.1235955056179774</v>
          </cell>
          <cell r="FX89">
            <v>1.1173184357541899</v>
          </cell>
          <cell r="FY89">
            <v>1.1111111111111109</v>
          </cell>
          <cell r="FZ89">
            <v>1.1049723756906076</v>
          </cell>
          <cell r="GA89">
            <v>1.0989010989010988</v>
          </cell>
          <cell r="GB89">
            <v>1.0928961748633879</v>
          </cell>
          <cell r="GC89">
            <v>1.0869565217391304</v>
          </cell>
          <cell r="GD89">
            <v>1.0810810810810809</v>
          </cell>
          <cell r="GE89">
            <v>1.075268817204301</v>
          </cell>
          <cell r="GF89">
            <v>1.0695187165775402</v>
          </cell>
          <cell r="GG89">
            <v>1.0638297872340425</v>
          </cell>
          <cell r="GH89">
            <v>1.0582010582010584</v>
          </cell>
          <cell r="GI89">
            <v>1.0526315789473684</v>
          </cell>
          <cell r="GJ89">
            <v>1.0471204188481675</v>
          </cell>
          <cell r="GK89">
            <v>1.0416666666666667</v>
          </cell>
          <cell r="GL89">
            <v>1.0362694300518134</v>
          </cell>
          <cell r="GM89">
            <v>1.0309278350515465</v>
          </cell>
          <cell r="GN89">
            <v>1.0256410256410255</v>
          </cell>
          <cell r="GO89">
            <v>1.0204081632653061</v>
          </cell>
          <cell r="GP89">
            <v>1.015228426395939</v>
          </cell>
          <cell r="GQ89">
            <v>1.0101010101010102</v>
          </cell>
          <cell r="GR89">
            <v>1.0050251256281406</v>
          </cell>
        </row>
        <row r="90">
          <cell r="B90">
            <v>81</v>
          </cell>
          <cell r="C90">
            <v>55.334857530586248</v>
          </cell>
          <cell r="D90">
            <v>46.706722654331912</v>
          </cell>
          <cell r="E90">
            <v>39.945601560458044</v>
          </cell>
          <cell r="F90">
            <v>34.587138752470764</v>
          </cell>
          <cell r="G90">
            <v>30.292003345462231</v>
          </cell>
          <cell r="H90">
            <v>26.810411271500183</v>
          </cell>
          <cell r="I90">
            <v>23.957107545033637</v>
          </cell>
          <cell r="J90">
            <v>21.593631509673493</v>
          </cell>
          <cell r="K90">
            <v>19.615676650282829</v>
          </cell>
          <cell r="L90">
            <v>17.944031196896944</v>
          </cell>
          <cell r="M90">
            <v>16.518047896496416</v>
          </cell>
          <cell r="N90">
            <v>15.290909165844383</v>
          </cell>
          <cell r="O90">
            <v>14.226173307228963</v>
          </cell>
          <cell r="P90">
            <v>13.29523963552948</v>
          </cell>
          <cell r="Q90">
            <v>12.475476309947963</v>
          </cell>
          <cell r="R90">
            <v>11.748828742095025</v>
          </cell>
          <cell r="S90">
            <v>11.100778474465942</v>
          </cell>
          <cell r="T90">
            <v>10.519559118956916</v>
          </cell>
          <cell r="U90">
            <v>9.9955619468177268</v>
          </cell>
          <cell r="V90">
            <v>9.5208822308971506</v>
          </cell>
          <cell r="W90">
            <v>9.0889706791615996</v>
          </cell>
          <cell r="X90">
            <v>8.6943638119289819</v>
          </cell>
          <cell r="Y90">
            <v>8.332474005422835</v>
          </cell>
          <cell r="Z90">
            <v>7.9994249101948469</v>
          </cell>
          <cell r="AA90">
            <v>7.6919215897082429</v>
          </cell>
          <cell r="AB90">
            <v>7.4071473905843712</v>
          </cell>
          <cell r="AC90">
            <v>7.1426815208217853</v>
          </cell>
          <cell r="AD90">
            <v>6.8964327678024535</v>
          </cell>
          <cell r="AE90">
            <v>6.6665858718179125</v>
          </cell>
          <cell r="AF90">
            <v>6.4515578823398316</v>
          </cell>
          <cell r="AG90">
            <v>6.2499624350435257</v>
          </cell>
          <cell r="AH90">
            <v>6.060580349775786</v>
          </cell>
          <cell r="AI90">
            <v>5.8823353012700377</v>
          </cell>
          <cell r="AJ90">
            <v>5.7142735833372962</v>
          </cell>
          <cell r="AK90">
            <v>5.555547194041905</v>
          </cell>
          <cell r="AL90">
            <v>5.4053996292097768</v>
          </cell>
          <cell r="AM90">
            <v>5.2631538958185891</v>
          </cell>
          <cell r="AN90">
            <v>5.1282023538307779</v>
          </cell>
          <cell r="AO90">
            <v>4.999998071191663</v>
          </cell>
          <cell r="AP90">
            <v>4.8780474368093953</v>
          </cell>
          <cell r="AQ90">
            <v>4.7619038239849498</v>
          </cell>
          <cell r="AR90">
            <v>4.6511621347291099</v>
          </cell>
          <cell r="AS90">
            <v>4.5454540858005554</v>
          </cell>
          <cell r="AT90">
            <v>4.4444441217479129</v>
          </cell>
          <cell r="AU90">
            <v>4.3478258599919153</v>
          </cell>
          <cell r="AV90">
            <v>4.2553189890140377</v>
          </cell>
          <cell r="AW90">
            <v>4.1666665537827008</v>
          </cell>
          <cell r="AX90">
            <v>4.0816325732403556</v>
          </cell>
          <cell r="AY90">
            <v>3.9999999434608937</v>
          </cell>
          <cell r="AZ90">
            <v>3.9215685873349431</v>
          </cell>
          <cell r="BA90">
            <v>3.8461538176428429</v>
          </cell>
          <cell r="BB90">
            <v>3.7735848853638583</v>
          </cell>
          <cell r="BC90">
            <v>3.7037036892314936</v>
          </cell>
          <cell r="BD90">
            <v>3.6363636260278778</v>
          </cell>
          <cell r="BE90">
            <v>3.5714285640353371</v>
          </cell>
          <cell r="BF90">
            <v>3.5087719245279052</v>
          </cell>
          <cell r="BG90">
            <v>3.448275858268512</v>
          </cell>
          <cell r="BH90">
            <v>3.3898305057435447</v>
          </cell>
          <cell r="BI90">
            <v>3.3333333313678599</v>
          </cell>
          <cell r="BJ90">
            <v>3.278688523173559</v>
          </cell>
          <cell r="BK90">
            <v>3.2258064505904032</v>
          </cell>
          <cell r="BL90">
            <v>3.1746031738640741</v>
          </cell>
          <cell r="BM90">
            <v>3.1249999994649906</v>
          </cell>
          <cell r="BN90">
            <v>3.0769230765352567</v>
          </cell>
          <cell r="BO90">
            <v>3.0303030300215141</v>
          </cell>
          <cell r="BP90">
            <v>2.98507462666104</v>
          </cell>
          <cell r="BQ90">
            <v>2.941176470439288</v>
          </cell>
          <cell r="BR90">
            <v>2.89855072452912</v>
          </cell>
          <cell r="BS90">
            <v>2.8571428570636259</v>
          </cell>
          <cell r="BT90">
            <v>2.8169014083928028</v>
          </cell>
          <cell r="BU90">
            <v>2.7777777777354089</v>
          </cell>
          <cell r="BV90">
            <v>2.7397260273662174</v>
          </cell>
          <cell r="BW90">
            <v>2.7027027026799288</v>
          </cell>
          <cell r="BX90">
            <v>2.6666666666499386</v>
          </cell>
          <cell r="BY90">
            <v>2.6315789473561182</v>
          </cell>
          <cell r="BZ90">
            <v>2.597402597393538</v>
          </cell>
          <cell r="CA90">
            <v>2.5641025640958843</v>
          </cell>
          <cell r="CB90">
            <v>2.5316455696153226</v>
          </cell>
          <cell r="CC90">
            <v>2.4999999999963558</v>
          </cell>
          <cell r="CD90">
            <v>2.4691358024664392</v>
          </cell>
          <cell r="CE90">
            <v>2.4390243902419053</v>
          </cell>
          <cell r="CF90">
            <v>2.4096385542153862</v>
          </cell>
          <cell r="CG90">
            <v>2.3809523809512809</v>
          </cell>
          <cell r="CH90">
            <v>2.3529411764697703</v>
          </cell>
          <cell r="CI90">
            <v>2.3255813953482289</v>
          </cell>
          <cell r="CJ90">
            <v>2.2988505747121906</v>
          </cell>
          <cell r="CK90">
            <v>2.2727272727269345</v>
          </cell>
          <cell r="CL90">
            <v>2.2471910112357025</v>
          </cell>
          <cell r="CM90">
            <v>2.2222222222220331</v>
          </cell>
          <cell r="CN90">
            <v>2.1978021978020563</v>
          </cell>
          <cell r="CO90">
            <v>2.1739130434781551</v>
          </cell>
          <cell r="CP90">
            <v>2.1505376344085225</v>
          </cell>
          <cell r="CQ90">
            <v>2.1276595744680256</v>
          </cell>
          <cell r="CR90">
            <v>2.1052631578946923</v>
          </cell>
          <cell r="CS90">
            <v>2.0833333333332997</v>
          </cell>
          <cell r="CT90">
            <v>2.0618556701030677</v>
          </cell>
          <cell r="CU90">
            <v>2.0408163265305932</v>
          </cell>
          <cell r="CV90">
            <v>2.0202020202020057</v>
          </cell>
          <cell r="CW90">
            <v>1.9999999999999891</v>
          </cell>
          <cell r="CX90">
            <v>1.980198019801972</v>
          </cell>
          <cell r="CY90">
            <v>1.9607843137254839</v>
          </cell>
          <cell r="CZ90">
            <v>1.9417475728155291</v>
          </cell>
          <cell r="DA90">
            <v>1.9230769230769194</v>
          </cell>
          <cell r="DB90">
            <v>1.904761904761902</v>
          </cell>
          <cell r="DC90">
            <v>1.8867924528301865</v>
          </cell>
          <cell r="DD90">
            <v>1.8691588785046711</v>
          </cell>
          <cell r="DE90">
            <v>1.8518518518518505</v>
          </cell>
          <cell r="DF90">
            <v>1.8348623853210999</v>
          </cell>
          <cell r="DG90">
            <v>1.8181818181818172</v>
          </cell>
          <cell r="DH90">
            <v>1.8018018018018012</v>
          </cell>
          <cell r="DI90">
            <v>1.7857142857142851</v>
          </cell>
          <cell r="DJ90">
            <v>1.7699115044247786</v>
          </cell>
          <cell r="DK90">
            <v>1.7543859649122806</v>
          </cell>
          <cell r="DL90">
            <v>1.7391304347826086</v>
          </cell>
          <cell r="DM90">
            <v>1.7241379310344827</v>
          </cell>
          <cell r="DN90">
            <v>1.7094017094017095</v>
          </cell>
          <cell r="DO90">
            <v>1.6949152542372881</v>
          </cell>
          <cell r="DP90">
            <v>1.680672268907563</v>
          </cell>
          <cell r="DQ90">
            <v>1.6666666666666667</v>
          </cell>
          <cell r="DR90">
            <v>1.6528925619834711</v>
          </cell>
          <cell r="DS90">
            <v>1.639344262295082</v>
          </cell>
          <cell r="DT90">
            <v>1.6260162601626016</v>
          </cell>
          <cell r="DU90">
            <v>1.6129032258064515</v>
          </cell>
          <cell r="DV90">
            <v>1.6</v>
          </cell>
          <cell r="DW90">
            <v>1.5873015873015872</v>
          </cell>
          <cell r="DX90">
            <v>1.5748031496062991</v>
          </cell>
          <cell r="DY90">
            <v>1.5625</v>
          </cell>
          <cell r="DZ90">
            <v>1.5503875968992247</v>
          </cell>
          <cell r="EA90">
            <v>1.5384615384615383</v>
          </cell>
          <cell r="EB90">
            <v>1.5267175572519083</v>
          </cell>
          <cell r="EC90">
            <v>1.5151515151515149</v>
          </cell>
          <cell r="ED90">
            <v>1.5037593984962405</v>
          </cell>
          <cell r="EE90">
            <v>1.4925373134328357</v>
          </cell>
          <cell r="EF90">
            <v>1.4814814814814814</v>
          </cell>
          <cell r="EG90">
            <v>1.4705882352941173</v>
          </cell>
          <cell r="EH90">
            <v>1.4598540145985399</v>
          </cell>
          <cell r="EI90">
            <v>1.4492753623188408</v>
          </cell>
          <cell r="EJ90">
            <v>1.4388489208633095</v>
          </cell>
          <cell r="EK90">
            <v>1.4285714285714288</v>
          </cell>
          <cell r="EL90">
            <v>1.4184397163120568</v>
          </cell>
          <cell r="EM90">
            <v>1.4084507042253522</v>
          </cell>
          <cell r="EN90">
            <v>1.3986013986013988</v>
          </cell>
          <cell r="EO90">
            <v>1.3888888888888888</v>
          </cell>
          <cell r="EP90">
            <v>1.3793103448275863</v>
          </cell>
          <cell r="EQ90">
            <v>1.3698630136986303</v>
          </cell>
          <cell r="ER90">
            <v>1.3605442176870748</v>
          </cell>
          <cell r="ES90">
            <v>1.3513513513513513</v>
          </cell>
          <cell r="ET90">
            <v>1.3422818791946309</v>
          </cell>
          <cell r="EU90">
            <v>1.3333333333333333</v>
          </cell>
          <cell r="EV90">
            <v>1.324503311258278</v>
          </cell>
          <cell r="EW90">
            <v>1.3157894736842106</v>
          </cell>
          <cell r="EX90">
            <v>1.3071895424836601</v>
          </cell>
          <cell r="EY90">
            <v>1.2987012987012987</v>
          </cell>
          <cell r="EZ90">
            <v>1.2903225806451613</v>
          </cell>
          <cell r="FA90">
            <v>1.2820512820512822</v>
          </cell>
          <cell r="FB90">
            <v>1.2738853503184713</v>
          </cell>
          <cell r="FC90">
            <v>1.2658227848101264</v>
          </cell>
          <cell r="FD90">
            <v>1.257861635220126</v>
          </cell>
          <cell r="FE90">
            <v>1.2499999999999998</v>
          </cell>
          <cell r="FF90">
            <v>1.2422360248447204</v>
          </cell>
          <cell r="FG90">
            <v>1.2345679012345681</v>
          </cell>
          <cell r="FH90">
            <v>1.2269938650306751</v>
          </cell>
          <cell r="FI90">
            <v>1.2195121951219514</v>
          </cell>
          <cell r="FJ90">
            <v>1.2121212121212122</v>
          </cell>
          <cell r="FK90">
            <v>1.2048192771084338</v>
          </cell>
          <cell r="FL90">
            <v>1.1976047904191616</v>
          </cell>
          <cell r="FM90">
            <v>1.1904761904761907</v>
          </cell>
          <cell r="FN90">
            <v>1.1834319526627219</v>
          </cell>
          <cell r="FO90">
            <v>1.1764705882352942</v>
          </cell>
          <cell r="FP90">
            <v>1.1695906432748537</v>
          </cell>
          <cell r="FQ90">
            <v>1.1627906976744184</v>
          </cell>
          <cell r="FR90">
            <v>1.1560693641618498</v>
          </cell>
          <cell r="FS90">
            <v>1.149425287356322</v>
          </cell>
          <cell r="FT90">
            <v>1.142857142857143</v>
          </cell>
          <cell r="FU90">
            <v>1.1363636363636365</v>
          </cell>
          <cell r="FV90">
            <v>1.1299435028248588</v>
          </cell>
          <cell r="FW90">
            <v>1.1235955056179776</v>
          </cell>
          <cell r="FX90">
            <v>1.1173184357541899</v>
          </cell>
          <cell r="FY90">
            <v>1.1111111111111112</v>
          </cell>
          <cell r="FZ90">
            <v>1.1049723756906078</v>
          </cell>
          <cell r="GA90">
            <v>1.0989010989010988</v>
          </cell>
          <cell r="GB90">
            <v>1.0928961748633879</v>
          </cell>
          <cell r="GC90">
            <v>1.0869565217391304</v>
          </cell>
          <cell r="GD90">
            <v>1.0810810810810811</v>
          </cell>
          <cell r="GE90">
            <v>1.075268817204301</v>
          </cell>
          <cell r="GF90">
            <v>1.0695187165775402</v>
          </cell>
          <cell r="GG90">
            <v>1.0638297872340425</v>
          </cell>
          <cell r="GH90">
            <v>1.0582010582010581</v>
          </cell>
          <cell r="GI90">
            <v>1.0526315789473686</v>
          </cell>
          <cell r="GJ90">
            <v>1.0471204188481675</v>
          </cell>
          <cell r="GK90">
            <v>1.0416666666666667</v>
          </cell>
          <cell r="GL90">
            <v>1.0362694300518134</v>
          </cell>
          <cell r="GM90">
            <v>1.0309278350515465</v>
          </cell>
          <cell r="GN90">
            <v>1.0256410256410255</v>
          </cell>
          <cell r="GO90">
            <v>1.0204081632653061</v>
          </cell>
          <cell r="GP90">
            <v>1.015228426395939</v>
          </cell>
          <cell r="GQ90">
            <v>1.0101010101010102</v>
          </cell>
          <cell r="GR90">
            <v>1.0050251256281408</v>
          </cell>
        </row>
        <row r="91">
          <cell r="B91">
            <v>82</v>
          </cell>
          <cell r="C91">
            <v>55.77708666394679</v>
          </cell>
          <cell r="D91">
            <v>47.001697196386118</v>
          </cell>
          <cell r="E91">
            <v>40.142746627900046</v>
          </cell>
          <cell r="F91">
            <v>34.719159758508063</v>
          </cell>
          <cell r="G91">
            <v>30.380585772293429</v>
          </cell>
          <cell r="H91">
            <v>26.869962581159594</v>
          </cell>
          <cell r="I91">
            <v>23.997218793301574</v>
          </cell>
          <cell r="J91">
            <v>21.620700009256932</v>
          </cell>
          <cell r="K91">
            <v>19.633977762174123</v>
          </cell>
          <cell r="L91">
            <v>17.956427674783832</v>
          </cell>
          <cell r="M91">
            <v>16.5264602797136</v>
          </cell>
          <cell r="N91">
            <v>15.29662832473651</v>
          </cell>
          <cell r="O91">
            <v>14.230068511428939</v>
          </cell>
          <cell r="P91">
            <v>13.297897335376261</v>
          </cell>
          <cell r="Q91">
            <v>12.477292879581446</v>
          </cell>
          <cell r="R91">
            <v>11.75007257335947</v>
          </cell>
          <cell r="S91">
            <v>11.101631627950406</v>
          </cell>
          <cell r="T91">
            <v>10.520145314115906</v>
          </cell>
          <cell r="U91">
            <v>9.9959654061979322</v>
          </cell>
          <cell r="V91">
            <v>9.521160389952172</v>
          </cell>
          <cell r="W91">
            <v>9.0891627740194583</v>
          </cell>
          <cell r="X91">
            <v>8.6944966923129883</v>
          </cell>
          <cell r="Y91">
            <v>8.332566076270389</v>
          </cell>
          <cell r="Z91">
            <v>7.9994888090620861</v>
          </cell>
          <cell r="AA91">
            <v>7.6919660085913657</v>
          </cell>
          <cell r="AB91">
            <v>7.4071783176954806</v>
          </cell>
          <cell r="AC91">
            <v>7.1427030884401619</v>
          </cell>
          <cell r="AD91">
            <v>6.8964478321418801</v>
          </cell>
          <cell r="AE91">
            <v>6.666596410276445</v>
          </cell>
          <cell r="AF91">
            <v>6.4515652660950922</v>
          </cell>
          <cell r="AG91">
            <v>6.249967616416833</v>
          </cell>
          <cell r="AH91">
            <v>6.0605839912238499</v>
          </cell>
          <cell r="AI91">
            <v>5.8823378643333646</v>
          </cell>
          <cell r="AJ91">
            <v>5.7142753900742944</v>
          </cell>
          <cell r="AK91">
            <v>5.5555484695270385</v>
          </cell>
          <cell r="AL91">
            <v>5.4054005309787145</v>
          </cell>
          <cell r="AM91">
            <v>5.2631545343013348</v>
          </cell>
          <cell r="AN91">
            <v>5.1282028065529524</v>
          </cell>
          <cell r="AO91">
            <v>4.9999983926597187</v>
          </cell>
          <cell r="AP91">
            <v>4.8780476654019873</v>
          </cell>
          <cell r="AQ91">
            <v>4.7619039867644215</v>
          </cell>
          <cell r="AR91">
            <v>4.6511622508058519</v>
          </cell>
          <cell r="AS91">
            <v>4.5454541686889796</v>
          </cell>
          <cell r="AT91">
            <v>4.4444441810187048</v>
          </cell>
          <cell r="AU91">
            <v>4.3478259024324508</v>
          </cell>
          <cell r="AV91">
            <v>4.2553190194445651</v>
          </cell>
          <cell r="AW91">
            <v>4.1666665756312096</v>
          </cell>
          <cell r="AX91">
            <v>4.0816325889480769</v>
          </cell>
          <cell r="AY91">
            <v>3.9999999547687151</v>
          </cell>
          <cell r="AZ91">
            <v>3.9215685954860104</v>
          </cell>
          <cell r="BA91">
            <v>3.8461538235260657</v>
          </cell>
          <cell r="BB91">
            <v>3.773584889615698</v>
          </cell>
          <cell r="BC91">
            <v>3.7037036923082631</v>
          </cell>
          <cell r="BD91">
            <v>3.636363628257159</v>
          </cell>
          <cell r="BE91">
            <v>3.5714285656526075</v>
          </cell>
          <cell r="BF91">
            <v>3.50877192570265</v>
          </cell>
          <cell r="BG91">
            <v>3.4482758591228775</v>
          </cell>
          <cell r="BH91">
            <v>3.3898305063656715</v>
          </cell>
          <cell r="BI91">
            <v>3.3333333318214304</v>
          </cell>
          <cell r="BJ91">
            <v>3.278688523504643</v>
          </cell>
          <cell r="BK91">
            <v>3.2258064508323687</v>
          </cell>
          <cell r="BL91">
            <v>3.1746031740411209</v>
          </cell>
          <cell r="BM91">
            <v>3.12499999959469</v>
          </cell>
          <cell r="BN91">
            <v>3.0769230766303823</v>
          </cell>
          <cell r="BO91">
            <v>3.030303030091364</v>
          </cell>
          <cell r="BP91">
            <v>2.9850746267123891</v>
          </cell>
          <cell r="BQ91">
            <v>2.9411764704770804</v>
          </cell>
          <cell r="BR91">
            <v>2.8985507245569666</v>
          </cell>
          <cell r="BS91">
            <v>2.8571428570841677</v>
          </cell>
          <cell r="BT91">
            <v>2.8169014084079729</v>
          </cell>
          <cell r="BU91">
            <v>2.7777777777466244</v>
          </cell>
          <cell r="BV91">
            <v>2.7397260273745183</v>
          </cell>
          <cell r="BW91">
            <v>2.7027027026860795</v>
          </cell>
          <cell r="BX91">
            <v>2.6666666666545003</v>
          </cell>
          <cell r="BY91">
            <v>2.6315789473595057</v>
          </cell>
          <cell r="BZ91">
            <v>2.5974025973960564</v>
          </cell>
          <cell r="CA91">
            <v>2.5641025640977588</v>
          </cell>
          <cell r="CB91">
            <v>2.5316455696167184</v>
          </cell>
          <cell r="CC91">
            <v>2.4999999999973967</v>
          </cell>
          <cell r="CD91">
            <v>2.4691358024672168</v>
          </cell>
          <cell r="CE91">
            <v>2.4390243902424857</v>
          </cell>
          <cell r="CF91">
            <v>2.4096385542158205</v>
          </cell>
          <cell r="CG91">
            <v>2.3809523809516064</v>
          </cell>
          <cell r="CH91">
            <v>2.3529411764700141</v>
          </cell>
          <cell r="CI91">
            <v>2.3255813953484115</v>
          </cell>
          <cell r="CJ91">
            <v>2.2988505747123278</v>
          </cell>
          <cell r="CK91">
            <v>2.2727272727270376</v>
          </cell>
          <cell r="CL91">
            <v>2.2471910112357802</v>
          </cell>
          <cell r="CM91">
            <v>2.2222222222220922</v>
          </cell>
          <cell r="CN91">
            <v>2.1978021978021007</v>
          </cell>
          <cell r="CO91">
            <v>2.1739130434781884</v>
          </cell>
          <cell r="CP91">
            <v>2.1505376344085478</v>
          </cell>
          <cell r="CQ91">
            <v>2.1276595744680447</v>
          </cell>
          <cell r="CR91">
            <v>2.1052631578947065</v>
          </cell>
          <cell r="CS91">
            <v>2.0833333333333108</v>
          </cell>
          <cell r="CT91">
            <v>2.0618556701030757</v>
          </cell>
          <cell r="CU91">
            <v>2.0408163265305994</v>
          </cell>
          <cell r="CV91">
            <v>2.0202020202020106</v>
          </cell>
          <cell r="CW91">
            <v>1.9999999999999927</v>
          </cell>
          <cell r="CX91">
            <v>1.9801980198019746</v>
          </cell>
          <cell r="CY91">
            <v>1.9607843137254861</v>
          </cell>
          <cell r="CZ91">
            <v>1.9417475728155309</v>
          </cell>
          <cell r="DA91">
            <v>1.9230769230769205</v>
          </cell>
          <cell r="DB91">
            <v>1.9047619047619029</v>
          </cell>
          <cell r="DC91">
            <v>1.8867924528301872</v>
          </cell>
          <cell r="DD91">
            <v>1.8691588785046718</v>
          </cell>
          <cell r="DE91">
            <v>1.8518518518518507</v>
          </cell>
          <cell r="DF91">
            <v>1.8348623853211004</v>
          </cell>
          <cell r="DG91">
            <v>1.8181818181818177</v>
          </cell>
          <cell r="DH91">
            <v>1.8018018018018012</v>
          </cell>
          <cell r="DI91">
            <v>1.7857142857142851</v>
          </cell>
          <cell r="DJ91">
            <v>1.7699115044247788</v>
          </cell>
          <cell r="DK91">
            <v>1.7543859649122806</v>
          </cell>
          <cell r="DL91">
            <v>1.7391304347826086</v>
          </cell>
          <cell r="DM91">
            <v>1.7241379310344829</v>
          </cell>
          <cell r="DN91">
            <v>1.7094017094017095</v>
          </cell>
          <cell r="DO91">
            <v>1.6949152542372883</v>
          </cell>
          <cell r="DP91">
            <v>1.680672268907563</v>
          </cell>
          <cell r="DQ91">
            <v>1.6666666666666667</v>
          </cell>
          <cell r="DR91">
            <v>1.6528925619834711</v>
          </cell>
          <cell r="DS91">
            <v>1.639344262295082</v>
          </cell>
          <cell r="DT91">
            <v>1.6260162601626016</v>
          </cell>
          <cell r="DU91">
            <v>1.6129032258064515</v>
          </cell>
          <cell r="DV91">
            <v>1.5999999999999999</v>
          </cell>
          <cell r="DW91">
            <v>1.5873015873015872</v>
          </cell>
          <cell r="DX91">
            <v>1.5748031496062993</v>
          </cell>
          <cell r="DY91">
            <v>1.5625</v>
          </cell>
          <cell r="DZ91">
            <v>1.5503875968992249</v>
          </cell>
          <cell r="EA91">
            <v>1.5384615384615383</v>
          </cell>
          <cell r="EB91">
            <v>1.5267175572519085</v>
          </cell>
          <cell r="EC91">
            <v>1.5151515151515151</v>
          </cell>
          <cell r="ED91">
            <v>1.5037593984962405</v>
          </cell>
          <cell r="EE91">
            <v>1.4925373134328359</v>
          </cell>
          <cell r="EF91">
            <v>1.4814814814814814</v>
          </cell>
          <cell r="EG91">
            <v>1.4705882352941175</v>
          </cell>
          <cell r="EH91">
            <v>1.4598540145985401</v>
          </cell>
          <cell r="EI91">
            <v>1.4492753623188406</v>
          </cell>
          <cell r="EJ91">
            <v>1.4388489208633093</v>
          </cell>
          <cell r="EK91">
            <v>1.4285714285714286</v>
          </cell>
          <cell r="EL91">
            <v>1.4184397163120568</v>
          </cell>
          <cell r="EM91">
            <v>1.4084507042253522</v>
          </cell>
          <cell r="EN91">
            <v>1.3986013986013988</v>
          </cell>
          <cell r="EO91">
            <v>1.3888888888888888</v>
          </cell>
          <cell r="EP91">
            <v>1.3793103448275863</v>
          </cell>
          <cell r="EQ91">
            <v>1.3698630136986301</v>
          </cell>
          <cell r="ER91">
            <v>1.360544217687075</v>
          </cell>
          <cell r="ES91">
            <v>1.3513513513513513</v>
          </cell>
          <cell r="ET91">
            <v>1.3422818791946309</v>
          </cell>
          <cell r="EU91">
            <v>1.3333333333333333</v>
          </cell>
          <cell r="EV91">
            <v>1.3245033112582782</v>
          </cell>
          <cell r="EW91">
            <v>1.3157894736842106</v>
          </cell>
          <cell r="EX91">
            <v>1.3071895424836601</v>
          </cell>
          <cell r="EY91">
            <v>1.2987012987012987</v>
          </cell>
          <cell r="EZ91">
            <v>1.2903225806451613</v>
          </cell>
          <cell r="FA91">
            <v>1.2820512820512819</v>
          </cell>
          <cell r="FB91">
            <v>1.2738853503184713</v>
          </cell>
          <cell r="FC91">
            <v>1.2658227848101267</v>
          </cell>
          <cell r="FD91">
            <v>1.2578616352201257</v>
          </cell>
          <cell r="FE91">
            <v>1.25</v>
          </cell>
          <cell r="FF91">
            <v>1.2422360248447204</v>
          </cell>
          <cell r="FG91">
            <v>1.2345679012345678</v>
          </cell>
          <cell r="FH91">
            <v>1.2269938650306751</v>
          </cell>
          <cell r="FI91">
            <v>1.2195121951219512</v>
          </cell>
          <cell r="FJ91">
            <v>1.2121212121212122</v>
          </cell>
          <cell r="FK91">
            <v>1.2048192771084338</v>
          </cell>
          <cell r="FL91">
            <v>1.1976047904191618</v>
          </cell>
          <cell r="FM91">
            <v>1.1904761904761905</v>
          </cell>
          <cell r="FN91">
            <v>1.1834319526627219</v>
          </cell>
          <cell r="FO91">
            <v>1.1764705882352942</v>
          </cell>
          <cell r="FP91">
            <v>1.1695906432748537</v>
          </cell>
          <cell r="FQ91">
            <v>1.1627906976744184</v>
          </cell>
          <cell r="FR91">
            <v>1.1560693641618498</v>
          </cell>
          <cell r="FS91">
            <v>1.1494252873563218</v>
          </cell>
          <cell r="FT91">
            <v>1.142857142857143</v>
          </cell>
          <cell r="FU91">
            <v>1.1363636363636362</v>
          </cell>
          <cell r="FV91">
            <v>1.1299435028248588</v>
          </cell>
          <cell r="FW91">
            <v>1.1235955056179774</v>
          </cell>
          <cell r="FX91">
            <v>1.1173184357541899</v>
          </cell>
          <cell r="FY91">
            <v>1.1111111111111109</v>
          </cell>
          <cell r="FZ91">
            <v>1.1049723756906078</v>
          </cell>
          <cell r="GA91">
            <v>1.0989010989010988</v>
          </cell>
          <cell r="GB91">
            <v>1.0928961748633879</v>
          </cell>
          <cell r="GC91">
            <v>1.0869565217391304</v>
          </cell>
          <cell r="GD91">
            <v>1.0810810810810811</v>
          </cell>
          <cell r="GE91">
            <v>1.075268817204301</v>
          </cell>
          <cell r="GF91">
            <v>1.0695187165775402</v>
          </cell>
          <cell r="GG91">
            <v>1.0638297872340425</v>
          </cell>
          <cell r="GH91">
            <v>1.0582010582010584</v>
          </cell>
          <cell r="GI91">
            <v>1.0526315789473686</v>
          </cell>
          <cell r="GJ91">
            <v>1.0471204188481675</v>
          </cell>
          <cell r="GK91">
            <v>1.0416666666666667</v>
          </cell>
          <cell r="GL91">
            <v>1.0362694300518136</v>
          </cell>
          <cell r="GM91">
            <v>1.0309278350515465</v>
          </cell>
          <cell r="GN91">
            <v>1.0256410256410258</v>
          </cell>
          <cell r="GO91">
            <v>1.0204081632653061</v>
          </cell>
          <cell r="GP91">
            <v>1.015228426395939</v>
          </cell>
          <cell r="GQ91">
            <v>1.0101010101010102</v>
          </cell>
          <cell r="GR91">
            <v>1.0050251256281406</v>
          </cell>
        </row>
        <row r="92">
          <cell r="B92">
            <v>83</v>
          </cell>
          <cell r="C92">
            <v>56.214937291036414</v>
          </cell>
          <cell r="D92">
            <v>47.292312508754797</v>
          </cell>
          <cell r="E92">
            <v>40.336026105784356</v>
          </cell>
          <cell r="F92">
            <v>34.847960740007863</v>
          </cell>
          <cell r="G92">
            <v>30.466588128440218</v>
          </cell>
          <cell r="H92">
            <v>26.927500078415068</v>
          </cell>
          <cell r="I92">
            <v>24.035787301251517</v>
          </cell>
          <cell r="J92">
            <v>21.646602879671708</v>
          </cell>
          <cell r="K92">
            <v>19.651407392546783</v>
          </cell>
          <cell r="L92">
            <v>17.968177890790365</v>
          </cell>
          <cell r="M92">
            <v>16.534396490295851</v>
          </cell>
          <cell r="N92">
            <v>15.301998426982637</v>
          </cell>
          <cell r="O92">
            <v>14.233708889185923</v>
          </cell>
          <cell r="P92">
            <v>13.300369614303499</v>
          </cell>
          <cell r="Q92">
            <v>12.478974888501337</v>
          </cell>
          <cell r="R92">
            <v>11.751218961621632</v>
          </cell>
          <cell r="S92">
            <v>11.102414337569181</v>
          </cell>
          <cell r="T92">
            <v>10.520680652160644</v>
          </cell>
          <cell r="U92">
            <v>9.9963321874526674</v>
          </cell>
          <cell r="V92">
            <v>9.5214121176037754</v>
          </cell>
          <cell r="W92">
            <v>9.0893358324499633</v>
          </cell>
          <cell r="X92">
            <v>8.6946158675452807</v>
          </cell>
          <cell r="Y92">
            <v>8.3326482823842767</v>
          </cell>
          <cell r="Z92">
            <v>7.9995456080551879</v>
          </cell>
          <cell r="AA92">
            <v>7.6920053173374923</v>
          </cell>
          <cell r="AB92">
            <v>7.4072055662515259</v>
          </cell>
          <cell r="AC92">
            <v>7.142722007403651</v>
          </cell>
          <cell r="AD92">
            <v>6.896460988770202</v>
          </cell>
          <cell r="AE92">
            <v>6.6666055741534302</v>
          </cell>
          <cell r="AF92">
            <v>6.4515716589567891</v>
          </cell>
          <cell r="AG92">
            <v>6.2499720831179593</v>
          </cell>
          <cell r="AH92">
            <v>6.0605871169303427</v>
          </cell>
          <cell r="AI92">
            <v>5.8823400549857823</v>
          </cell>
          <cell r="AJ92">
            <v>5.7142769277228043</v>
          </cell>
          <cell r="AK92">
            <v>5.555549550446643</v>
          </cell>
          <cell r="AL92">
            <v>5.4054012919651599</v>
          </cell>
          <cell r="AM92">
            <v>5.2631550708414583</v>
          </cell>
          <cell r="AN92">
            <v>5.1282031853999603</v>
          </cell>
          <cell r="AO92">
            <v>4.9999986605497657</v>
          </cell>
          <cell r="AP92">
            <v>4.8780478551053834</v>
          </cell>
          <cell r="AQ92">
            <v>4.7619041212929103</v>
          </cell>
          <cell r="AR92">
            <v>4.6511623463422653</v>
          </cell>
          <cell r="AS92">
            <v>4.5454542366303112</v>
          </cell>
          <cell r="AT92">
            <v>4.4444442294030235</v>
          </cell>
          <cell r="AU92">
            <v>4.3478259369369523</v>
          </cell>
          <cell r="AV92">
            <v>4.2553190440846684</v>
          </cell>
          <cell r="AW92">
            <v>4.1666665932509757</v>
          </cell>
          <cell r="AX92">
            <v>4.0816326015647206</v>
          </cell>
          <cell r="AY92">
            <v>3.9999999638149721</v>
          </cell>
          <cell r="AZ92">
            <v>3.9215686019808849</v>
          </cell>
          <cell r="BA92">
            <v>3.8461538281952903</v>
          </cell>
          <cell r="BB92">
            <v>3.7735848929768365</v>
          </cell>
          <cell r="BC92">
            <v>3.7037036947309154</v>
          </cell>
          <cell r="BD92">
            <v>3.636363630005615</v>
          </cell>
          <cell r="BE92">
            <v>3.5714285669160994</v>
          </cell>
          <cell r="BF92">
            <v>3.5087719266168484</v>
          </cell>
          <cell r="BG92">
            <v>3.4482758597851761</v>
          </cell>
          <cell r="BH92">
            <v>3.3898305068460788</v>
          </cell>
          <cell r="BI92">
            <v>3.3333333321703313</v>
          </cell>
          <cell r="BJ92">
            <v>3.2786885237583472</v>
          </cell>
          <cell r="BK92">
            <v>3.2258064510170756</v>
          </cell>
          <cell r="BL92">
            <v>3.1746031741757572</v>
          </cell>
          <cell r="BM92">
            <v>3.1249999996929465</v>
          </cell>
          <cell r="BN92">
            <v>3.0769230767021751</v>
          </cell>
          <cell r="BO92">
            <v>3.0303030301438829</v>
          </cell>
          <cell r="BP92">
            <v>2.9850746267508534</v>
          </cell>
          <cell r="BQ92">
            <v>2.9411764705052841</v>
          </cell>
          <cell r="BR92">
            <v>2.89855072457767</v>
          </cell>
          <cell r="BS92">
            <v>2.8571428570993835</v>
          </cell>
          <cell r="BT92">
            <v>2.8169014084191684</v>
          </cell>
          <cell r="BU92">
            <v>2.7777777777548707</v>
          </cell>
          <cell r="BV92">
            <v>2.7397260273805997</v>
          </cell>
          <cell r="BW92">
            <v>2.7027027026905688</v>
          </cell>
          <cell r="BX92">
            <v>2.6666666666578189</v>
          </cell>
          <cell r="BY92">
            <v>2.6315789473619606</v>
          </cell>
          <cell r="BZ92">
            <v>2.5974025973978745</v>
          </cell>
          <cell r="CA92">
            <v>2.5641025640991071</v>
          </cell>
          <cell r="CB92">
            <v>2.5316455696177194</v>
          </cell>
          <cell r="CC92">
            <v>2.499999999998141</v>
          </cell>
          <cell r="CD92">
            <v>2.4691358024677696</v>
          </cell>
          <cell r="CE92">
            <v>2.4390243902428979</v>
          </cell>
          <cell r="CF92">
            <v>2.4096385542161274</v>
          </cell>
          <cell r="CG92">
            <v>2.3809523809518356</v>
          </cell>
          <cell r="CH92">
            <v>2.352941176470186</v>
          </cell>
          <cell r="CI92">
            <v>2.3255813953485394</v>
          </cell>
          <cell r="CJ92">
            <v>2.2988505747124233</v>
          </cell>
          <cell r="CK92">
            <v>2.2727272727271095</v>
          </cell>
          <cell r="CL92">
            <v>2.247191011235834</v>
          </cell>
          <cell r="CM92">
            <v>2.2222222222221322</v>
          </cell>
          <cell r="CN92">
            <v>2.1978021978021309</v>
          </cell>
          <cell r="CO92">
            <v>2.173913043478211</v>
          </cell>
          <cell r="CP92">
            <v>2.1505376344085652</v>
          </cell>
          <cell r="CQ92">
            <v>2.127659574468058</v>
          </cell>
          <cell r="CR92">
            <v>2.1052631578947163</v>
          </cell>
          <cell r="CS92">
            <v>2.0833333333333179</v>
          </cell>
          <cell r="CT92">
            <v>2.061855670103081</v>
          </cell>
          <cell r="CU92">
            <v>2.0408163265306034</v>
          </cell>
          <cell r="CV92">
            <v>2.0202020202020141</v>
          </cell>
          <cell r="CW92">
            <v>1.9999999999999951</v>
          </cell>
          <cell r="CX92">
            <v>1.9801980198019764</v>
          </cell>
          <cell r="CY92">
            <v>1.9607843137254874</v>
          </cell>
          <cell r="CZ92">
            <v>1.9417475728155318</v>
          </cell>
          <cell r="DA92">
            <v>1.9230769230769216</v>
          </cell>
          <cell r="DB92">
            <v>1.9047619047619035</v>
          </cell>
          <cell r="DC92">
            <v>1.8867924528301878</v>
          </cell>
          <cell r="DD92">
            <v>1.869158878504672</v>
          </cell>
          <cell r="DE92">
            <v>1.8518518518518512</v>
          </cell>
          <cell r="DF92">
            <v>1.8348623853211004</v>
          </cell>
          <cell r="DG92">
            <v>1.8181818181818177</v>
          </cell>
          <cell r="DH92">
            <v>1.8018018018018014</v>
          </cell>
          <cell r="DI92">
            <v>1.7857142857142854</v>
          </cell>
          <cell r="DJ92">
            <v>1.7699115044247786</v>
          </cell>
          <cell r="DK92">
            <v>1.7543859649122808</v>
          </cell>
          <cell r="DL92">
            <v>1.7391304347826086</v>
          </cell>
          <cell r="DM92">
            <v>1.7241379310344829</v>
          </cell>
          <cell r="DN92">
            <v>1.7094017094017093</v>
          </cell>
          <cell r="DO92">
            <v>1.6949152542372883</v>
          </cell>
          <cell r="DP92">
            <v>1.680672268907563</v>
          </cell>
          <cell r="DQ92">
            <v>1.6666666666666667</v>
          </cell>
          <cell r="DR92">
            <v>1.6528925619834711</v>
          </cell>
          <cell r="DS92">
            <v>1.639344262295082</v>
          </cell>
          <cell r="DT92">
            <v>1.6260162601626016</v>
          </cell>
          <cell r="DU92">
            <v>1.6129032258064517</v>
          </cell>
          <cell r="DV92">
            <v>1.6</v>
          </cell>
          <cell r="DW92">
            <v>1.5873015873015872</v>
          </cell>
          <cell r="DX92">
            <v>1.5748031496062991</v>
          </cell>
          <cell r="DY92">
            <v>1.5624999999999998</v>
          </cell>
          <cell r="DZ92">
            <v>1.5503875968992249</v>
          </cell>
          <cell r="EA92">
            <v>1.5384615384615385</v>
          </cell>
          <cell r="EB92">
            <v>1.5267175572519083</v>
          </cell>
          <cell r="EC92">
            <v>1.5151515151515151</v>
          </cell>
          <cell r="ED92">
            <v>1.5037593984962405</v>
          </cell>
          <cell r="EE92">
            <v>1.4925373134328359</v>
          </cell>
          <cell r="EF92">
            <v>1.4814814814814812</v>
          </cell>
          <cell r="EG92">
            <v>1.4705882352941175</v>
          </cell>
          <cell r="EH92">
            <v>1.4598540145985399</v>
          </cell>
          <cell r="EI92">
            <v>1.4492753623188406</v>
          </cell>
          <cell r="EJ92">
            <v>1.4388489208633093</v>
          </cell>
          <cell r="EK92">
            <v>1.4285714285714288</v>
          </cell>
          <cell r="EL92">
            <v>1.4184397163120568</v>
          </cell>
          <cell r="EM92">
            <v>1.4084507042253522</v>
          </cell>
          <cell r="EN92">
            <v>1.3986013986013988</v>
          </cell>
          <cell r="EO92">
            <v>1.3888888888888891</v>
          </cell>
          <cell r="EP92">
            <v>1.3793103448275863</v>
          </cell>
          <cell r="EQ92">
            <v>1.3698630136986301</v>
          </cell>
          <cell r="ER92">
            <v>1.3605442176870748</v>
          </cell>
          <cell r="ES92">
            <v>1.3513513513513513</v>
          </cell>
          <cell r="ET92">
            <v>1.3422818791946307</v>
          </cell>
          <cell r="EU92">
            <v>1.3333333333333333</v>
          </cell>
          <cell r="EV92">
            <v>1.3245033112582782</v>
          </cell>
          <cell r="EW92">
            <v>1.3157894736842104</v>
          </cell>
          <cell r="EX92">
            <v>1.3071895424836599</v>
          </cell>
          <cell r="EY92">
            <v>1.2987012987012987</v>
          </cell>
          <cell r="EZ92">
            <v>1.2903225806451613</v>
          </cell>
          <cell r="FA92">
            <v>1.2820512820512822</v>
          </cell>
          <cell r="FB92">
            <v>1.2738853503184713</v>
          </cell>
          <cell r="FC92">
            <v>1.2658227848101267</v>
          </cell>
          <cell r="FD92">
            <v>1.2578616352201257</v>
          </cell>
          <cell r="FE92">
            <v>1.2499999999999998</v>
          </cell>
          <cell r="FF92">
            <v>1.2422360248447204</v>
          </cell>
          <cell r="FG92">
            <v>1.2345679012345678</v>
          </cell>
          <cell r="FH92">
            <v>1.2269938650306749</v>
          </cell>
          <cell r="FI92">
            <v>1.2195121951219514</v>
          </cell>
          <cell r="FJ92">
            <v>1.2121212121212122</v>
          </cell>
          <cell r="FK92">
            <v>1.2048192771084338</v>
          </cell>
          <cell r="FL92">
            <v>1.1976047904191618</v>
          </cell>
          <cell r="FM92">
            <v>1.1904761904761905</v>
          </cell>
          <cell r="FN92">
            <v>1.1834319526627219</v>
          </cell>
          <cell r="FO92">
            <v>1.1764705882352942</v>
          </cell>
          <cell r="FP92">
            <v>1.1695906432748537</v>
          </cell>
          <cell r="FQ92">
            <v>1.1627906976744184</v>
          </cell>
          <cell r="FR92">
            <v>1.1560693641618498</v>
          </cell>
          <cell r="FS92">
            <v>1.1494252873563218</v>
          </cell>
          <cell r="FT92">
            <v>1.142857142857143</v>
          </cell>
          <cell r="FU92">
            <v>1.1363636363636362</v>
          </cell>
          <cell r="FV92">
            <v>1.1299435028248588</v>
          </cell>
          <cell r="FW92">
            <v>1.1235955056179774</v>
          </cell>
          <cell r="FX92">
            <v>1.1173184357541899</v>
          </cell>
          <cell r="FY92">
            <v>1.1111111111111112</v>
          </cell>
          <cell r="FZ92">
            <v>1.1049723756906076</v>
          </cell>
          <cell r="GA92">
            <v>1.0989010989010988</v>
          </cell>
          <cell r="GB92">
            <v>1.0928961748633881</v>
          </cell>
          <cell r="GC92">
            <v>1.0869565217391304</v>
          </cell>
          <cell r="GD92">
            <v>1.0810810810810811</v>
          </cell>
          <cell r="GE92">
            <v>1.075268817204301</v>
          </cell>
          <cell r="GF92">
            <v>1.0695187165775402</v>
          </cell>
          <cell r="GG92">
            <v>1.0638297872340425</v>
          </cell>
          <cell r="GH92">
            <v>1.0582010582010584</v>
          </cell>
          <cell r="GI92">
            <v>1.0526315789473686</v>
          </cell>
          <cell r="GJ92">
            <v>1.0471204188481675</v>
          </cell>
          <cell r="GK92">
            <v>1.0416666666666667</v>
          </cell>
          <cell r="GL92">
            <v>1.0362694300518136</v>
          </cell>
          <cell r="GM92">
            <v>1.0309278350515465</v>
          </cell>
          <cell r="GN92">
            <v>1.0256410256410255</v>
          </cell>
          <cell r="GO92">
            <v>1.0204081632653061</v>
          </cell>
          <cell r="GP92">
            <v>1.015228426395939</v>
          </cell>
          <cell r="GQ92">
            <v>1.0101010101010102</v>
          </cell>
          <cell r="GR92">
            <v>1.0050251256281406</v>
          </cell>
        </row>
        <row r="93">
          <cell r="B93">
            <v>84</v>
          </cell>
          <cell r="C93">
            <v>56.648452763402403</v>
          </cell>
          <cell r="D93">
            <v>47.578633013551517</v>
          </cell>
          <cell r="E93">
            <v>40.525515789984667</v>
          </cell>
          <cell r="F93">
            <v>34.973620234154012</v>
          </cell>
          <cell r="G93">
            <v>30.550085561592446</v>
          </cell>
          <cell r="H93">
            <v>26.983091863202965</v>
          </cell>
          <cell r="I93">
            <v>24.072872405049534</v>
          </cell>
          <cell r="J93">
            <v>21.671390315475318</v>
          </cell>
          <cell r="K93">
            <v>19.668007040520745</v>
          </cell>
          <cell r="L93">
            <v>17.97931553629418</v>
          </cell>
          <cell r="M93">
            <v>16.54188348141118</v>
          </cell>
          <cell r="N93">
            <v>15.307040776509519</v>
          </cell>
          <cell r="O93">
            <v>14.237111111388712</v>
          </cell>
          <cell r="P93">
            <v>13.302669408654417</v>
          </cell>
          <cell r="Q93">
            <v>12.480532304167905</v>
          </cell>
          <cell r="R93">
            <v>11.752275540665099</v>
          </cell>
          <cell r="S93">
            <v>11.10313241978824</v>
          </cell>
          <cell r="T93">
            <v>10.521169545352187</v>
          </cell>
          <cell r="U93">
            <v>9.9966656249569699</v>
          </cell>
          <cell r="V93">
            <v>9.5216399254332806</v>
          </cell>
          <cell r="W93">
            <v>9.0894917409459115</v>
          </cell>
          <cell r="X93">
            <v>8.6947227511616862</v>
          </cell>
          <cell r="Y93">
            <v>8.3327216807002458</v>
          </cell>
          <cell r="Z93">
            <v>7.9995960960490553</v>
          </cell>
          <cell r="AA93">
            <v>7.6920401038384876</v>
          </cell>
          <cell r="AB93">
            <v>7.4072295737898903</v>
          </cell>
          <cell r="AC93">
            <v>7.1427386029856583</v>
          </cell>
          <cell r="AD93">
            <v>6.8964724792752845</v>
          </cell>
          <cell r="AE93">
            <v>6.6666135427421134</v>
          </cell>
          <cell r="AF93">
            <v>6.4515771939019819</v>
          </cell>
          <cell r="AG93">
            <v>6.2499759337223786</v>
          </cell>
          <cell r="AH93">
            <v>6.0605897999402085</v>
          </cell>
          <cell r="AI93">
            <v>5.8823419273382758</v>
          </cell>
          <cell r="AJ93">
            <v>5.7142782363598332</v>
          </cell>
          <cell r="AK93">
            <v>5.5555504664802058</v>
          </cell>
          <cell r="AL93">
            <v>5.4054019341478137</v>
          </cell>
          <cell r="AM93">
            <v>5.263155521715511</v>
          </cell>
          <cell r="AN93">
            <v>5.1282035024267447</v>
          </cell>
          <cell r="AO93">
            <v>4.9999988837914717</v>
          </cell>
          <cell r="AP93">
            <v>4.8780480125355883</v>
          </cell>
          <cell r="AQ93">
            <v>4.7619042324734799</v>
          </cell>
          <cell r="AR93">
            <v>4.6511624249730579</v>
          </cell>
          <cell r="AS93">
            <v>4.5454542923199277</v>
          </cell>
          <cell r="AT93">
            <v>4.444444268900428</v>
          </cell>
          <cell r="AU93">
            <v>4.3478259649893918</v>
          </cell>
          <cell r="AV93">
            <v>4.2553190640361684</v>
          </cell>
          <cell r="AW93">
            <v>4.1666666074604644</v>
          </cell>
          <cell r="AX93">
            <v>4.0816326116985708</v>
          </cell>
          <cell r="AY93">
            <v>3.9999999710519778</v>
          </cell>
          <cell r="AZ93">
            <v>3.9215686071560834</v>
          </cell>
          <cell r="BA93">
            <v>3.8461538319010242</v>
          </cell>
          <cell r="BB93">
            <v>3.7735848956338627</v>
          </cell>
          <cell r="BC93">
            <v>3.7037036966385166</v>
          </cell>
          <cell r="BD93">
            <v>3.6363636313769527</v>
          </cell>
          <cell r="BE93">
            <v>3.5714285679032027</v>
          </cell>
          <cell r="BF93">
            <v>3.5087719273282865</v>
          </cell>
          <cell r="BG93">
            <v>3.4482758602985868</v>
          </cell>
          <cell r="BH93">
            <v>3.3898305072170491</v>
          </cell>
          <cell r="BI93">
            <v>3.3333333324387167</v>
          </cell>
          <cell r="BJ93">
            <v>3.2786885239527566</v>
          </cell>
          <cell r="BK93">
            <v>3.2258064511580731</v>
          </cell>
          <cell r="BL93">
            <v>3.1746031742781424</v>
          </cell>
          <cell r="BM93">
            <v>3.1249999997673839</v>
          </cell>
          <cell r="BN93">
            <v>3.0769230767563585</v>
          </cell>
          <cell r="BO93">
            <v>3.0303030301833704</v>
          </cell>
          <cell r="BP93">
            <v>2.9850746267796655</v>
          </cell>
          <cell r="BQ93">
            <v>2.9411764705263312</v>
          </cell>
          <cell r="BR93">
            <v>2.8985507245930635</v>
          </cell>
          <cell r="BS93">
            <v>2.8571428571106545</v>
          </cell>
          <cell r="BT93">
            <v>2.8169014084274302</v>
          </cell>
          <cell r="BU93">
            <v>2.7777777777609347</v>
          </cell>
          <cell r="BV93">
            <v>2.7397260273850543</v>
          </cell>
          <cell r="BW93">
            <v>2.7027027026938462</v>
          </cell>
          <cell r="BX93">
            <v>2.6666666666602321</v>
          </cell>
          <cell r="BY93">
            <v>2.6315789473637397</v>
          </cell>
          <cell r="BZ93">
            <v>2.5974025973991872</v>
          </cell>
          <cell r="CA93">
            <v>2.564102564100077</v>
          </cell>
          <cell r="CB93">
            <v>2.531645569618437</v>
          </cell>
          <cell r="CC93">
            <v>2.4999999999986722</v>
          </cell>
          <cell r="CD93">
            <v>2.4691358024681636</v>
          </cell>
          <cell r="CE93">
            <v>2.4390243902431901</v>
          </cell>
          <cell r="CF93">
            <v>2.4096385542163445</v>
          </cell>
          <cell r="CG93">
            <v>2.3809523809519968</v>
          </cell>
          <cell r="CH93">
            <v>2.3529411764703054</v>
          </cell>
          <cell r="CI93">
            <v>2.3255813953486291</v>
          </cell>
          <cell r="CJ93">
            <v>2.2988505747124903</v>
          </cell>
          <cell r="CK93">
            <v>2.2727272727271592</v>
          </cell>
          <cell r="CL93">
            <v>2.2471910112358713</v>
          </cell>
          <cell r="CM93">
            <v>2.2222222222221601</v>
          </cell>
          <cell r="CN93">
            <v>2.1978021978021518</v>
          </cell>
          <cell r="CO93">
            <v>2.173913043478227</v>
          </cell>
          <cell r="CP93">
            <v>2.1505376344085767</v>
          </cell>
          <cell r="CQ93">
            <v>2.1276595744680664</v>
          </cell>
          <cell r="CR93">
            <v>2.105263157894723</v>
          </cell>
          <cell r="CS93">
            <v>2.0833333333333228</v>
          </cell>
          <cell r="CT93">
            <v>2.061855670103085</v>
          </cell>
          <cell r="CU93">
            <v>2.0408163265306065</v>
          </cell>
          <cell r="CV93">
            <v>2.0202020202020159</v>
          </cell>
          <cell r="CW93">
            <v>1.9999999999999967</v>
          </cell>
          <cell r="CX93">
            <v>1.9801980198019777</v>
          </cell>
          <cell r="CY93">
            <v>1.9607843137254883</v>
          </cell>
          <cell r="CZ93">
            <v>1.9417475728155325</v>
          </cell>
          <cell r="DA93">
            <v>1.9230769230769218</v>
          </cell>
          <cell r="DB93">
            <v>1.904761904761904</v>
          </cell>
          <cell r="DC93">
            <v>1.886792452830188</v>
          </cell>
          <cell r="DD93">
            <v>1.8691588785046724</v>
          </cell>
          <cell r="DE93">
            <v>1.8518518518518512</v>
          </cell>
          <cell r="DF93">
            <v>1.8348623853211006</v>
          </cell>
          <cell r="DG93">
            <v>1.8181818181818181</v>
          </cell>
          <cell r="DH93">
            <v>1.8018018018018012</v>
          </cell>
          <cell r="DI93">
            <v>1.7857142857142851</v>
          </cell>
          <cell r="DJ93">
            <v>1.7699115044247791</v>
          </cell>
          <cell r="DK93">
            <v>1.7543859649122808</v>
          </cell>
          <cell r="DL93">
            <v>1.7391304347826089</v>
          </cell>
          <cell r="DM93">
            <v>1.7241379310344829</v>
          </cell>
          <cell r="DN93">
            <v>1.7094017094017093</v>
          </cell>
          <cell r="DO93">
            <v>1.6949152542372883</v>
          </cell>
          <cell r="DP93">
            <v>1.6806722689075633</v>
          </cell>
          <cell r="DQ93">
            <v>1.6666666666666667</v>
          </cell>
          <cell r="DR93">
            <v>1.6528925619834711</v>
          </cell>
          <cell r="DS93">
            <v>1.639344262295082</v>
          </cell>
          <cell r="DT93">
            <v>1.6260162601626018</v>
          </cell>
          <cell r="DU93">
            <v>1.6129032258064515</v>
          </cell>
          <cell r="DV93">
            <v>1.5999999999999999</v>
          </cell>
          <cell r="DW93">
            <v>1.5873015873015874</v>
          </cell>
          <cell r="DX93">
            <v>1.5748031496062991</v>
          </cell>
          <cell r="DY93">
            <v>1.5625</v>
          </cell>
          <cell r="DZ93">
            <v>1.5503875968992247</v>
          </cell>
          <cell r="EA93">
            <v>1.5384615384615383</v>
          </cell>
          <cell r="EB93">
            <v>1.5267175572519083</v>
          </cell>
          <cell r="EC93">
            <v>1.5151515151515151</v>
          </cell>
          <cell r="ED93">
            <v>1.5037593984962405</v>
          </cell>
          <cell r="EE93">
            <v>1.4925373134328357</v>
          </cell>
          <cell r="EF93">
            <v>1.4814814814814814</v>
          </cell>
          <cell r="EG93">
            <v>1.4705882352941178</v>
          </cell>
          <cell r="EH93">
            <v>1.4598540145985399</v>
          </cell>
          <cell r="EI93">
            <v>1.4492753623188408</v>
          </cell>
          <cell r="EJ93">
            <v>1.4388489208633095</v>
          </cell>
          <cell r="EK93">
            <v>1.4285714285714286</v>
          </cell>
          <cell r="EL93">
            <v>1.4184397163120568</v>
          </cell>
          <cell r="EM93">
            <v>1.4084507042253522</v>
          </cell>
          <cell r="EN93">
            <v>1.3986013986013985</v>
          </cell>
          <cell r="EO93">
            <v>1.3888888888888888</v>
          </cell>
          <cell r="EP93">
            <v>1.3793103448275861</v>
          </cell>
          <cell r="EQ93">
            <v>1.3698630136986301</v>
          </cell>
          <cell r="ER93">
            <v>1.3605442176870748</v>
          </cell>
          <cell r="ES93">
            <v>1.3513513513513513</v>
          </cell>
          <cell r="ET93">
            <v>1.3422818791946307</v>
          </cell>
          <cell r="EU93">
            <v>1.3333333333333333</v>
          </cell>
          <cell r="EV93">
            <v>1.324503311258278</v>
          </cell>
          <cell r="EW93">
            <v>1.3157894736842106</v>
          </cell>
          <cell r="EX93">
            <v>1.3071895424836601</v>
          </cell>
          <cell r="EY93">
            <v>1.2987012987012987</v>
          </cell>
          <cell r="EZ93">
            <v>1.2903225806451613</v>
          </cell>
          <cell r="FA93">
            <v>1.2820512820512822</v>
          </cell>
          <cell r="FB93">
            <v>1.2738853503184713</v>
          </cell>
          <cell r="FC93">
            <v>1.2658227848101264</v>
          </cell>
          <cell r="FD93">
            <v>1.2578616352201257</v>
          </cell>
          <cell r="FE93">
            <v>1.25</v>
          </cell>
          <cell r="FF93">
            <v>1.2422360248447204</v>
          </cell>
          <cell r="FG93">
            <v>1.2345679012345678</v>
          </cell>
          <cell r="FH93">
            <v>1.2269938650306749</v>
          </cell>
          <cell r="FI93">
            <v>1.2195121951219512</v>
          </cell>
          <cell r="FJ93">
            <v>1.2121212121212122</v>
          </cell>
          <cell r="FK93">
            <v>1.2048192771084338</v>
          </cell>
          <cell r="FL93">
            <v>1.1976047904191618</v>
          </cell>
          <cell r="FM93">
            <v>1.1904761904761905</v>
          </cell>
          <cell r="FN93">
            <v>1.1834319526627219</v>
          </cell>
          <cell r="FO93">
            <v>1.1764705882352942</v>
          </cell>
          <cell r="FP93">
            <v>1.1695906432748537</v>
          </cell>
          <cell r="FQ93">
            <v>1.1627906976744187</v>
          </cell>
          <cell r="FR93">
            <v>1.1560693641618498</v>
          </cell>
          <cell r="FS93">
            <v>1.149425287356322</v>
          </cell>
          <cell r="FT93">
            <v>1.1428571428571428</v>
          </cell>
          <cell r="FU93">
            <v>1.1363636363636365</v>
          </cell>
          <cell r="FV93">
            <v>1.1299435028248588</v>
          </cell>
          <cell r="FW93">
            <v>1.1235955056179774</v>
          </cell>
          <cell r="FX93">
            <v>1.1173184357541899</v>
          </cell>
          <cell r="FY93">
            <v>1.1111111111111109</v>
          </cell>
          <cell r="FZ93">
            <v>1.1049723756906076</v>
          </cell>
          <cell r="GA93">
            <v>1.098901098901099</v>
          </cell>
          <cell r="GB93">
            <v>1.0928961748633879</v>
          </cell>
          <cell r="GC93">
            <v>1.0869565217391304</v>
          </cell>
          <cell r="GD93">
            <v>1.0810810810810811</v>
          </cell>
          <cell r="GE93">
            <v>1.075268817204301</v>
          </cell>
          <cell r="GF93">
            <v>1.0695187165775399</v>
          </cell>
          <cell r="GG93">
            <v>1.0638297872340425</v>
          </cell>
          <cell r="GH93">
            <v>1.0582010582010581</v>
          </cell>
          <cell r="GI93">
            <v>1.0526315789473684</v>
          </cell>
          <cell r="GJ93">
            <v>1.0471204188481675</v>
          </cell>
          <cell r="GK93">
            <v>1.0416666666666667</v>
          </cell>
          <cell r="GL93">
            <v>1.0362694300518136</v>
          </cell>
          <cell r="GM93">
            <v>1.0309278350515463</v>
          </cell>
          <cell r="GN93">
            <v>1.0256410256410255</v>
          </cell>
          <cell r="GO93">
            <v>1.0204081632653061</v>
          </cell>
          <cell r="GP93">
            <v>1.0152284263959392</v>
          </cell>
          <cell r="GQ93">
            <v>1.0101010101010102</v>
          </cell>
          <cell r="GR93">
            <v>1.0050251256281408</v>
          </cell>
        </row>
        <row r="94">
          <cell r="B94">
            <v>85</v>
          </cell>
          <cell r="C94">
            <v>57.077676003368701</v>
          </cell>
          <cell r="D94">
            <v>47.860722180838927</v>
          </cell>
          <cell r="E94">
            <v>40.711289990181044</v>
          </cell>
          <cell r="F94">
            <v>35.096214862589278</v>
          </cell>
          <cell r="G94">
            <v>30.631151030672278</v>
          </cell>
          <cell r="H94">
            <v>27.03680373256325</v>
          </cell>
          <cell r="I94">
            <v>24.108531158701474</v>
          </cell>
          <cell r="J94">
            <v>21.695110349737146</v>
          </cell>
          <cell r="K94">
            <v>19.683816229067375</v>
          </cell>
          <cell r="L94">
            <v>17.98987254625041</v>
          </cell>
          <cell r="M94">
            <v>16.548946680576584</v>
          </cell>
          <cell r="N94">
            <v>15.311775377004244</v>
          </cell>
          <cell r="O94">
            <v>14.240290758307207</v>
          </cell>
          <cell r="P94">
            <v>13.304808752236667</v>
          </cell>
          <cell r="Q94">
            <v>12.481974355711024</v>
          </cell>
          <cell r="R94">
            <v>11.753249346235114</v>
          </cell>
          <cell r="S94">
            <v>11.103791210814899</v>
          </cell>
          <cell r="T94">
            <v>10.521616023152683</v>
          </cell>
          <cell r="U94">
            <v>9.9969687499608799</v>
          </cell>
          <cell r="V94">
            <v>9.5218460863649597</v>
          </cell>
          <cell r="W94">
            <v>9.0896321990503726</v>
          </cell>
          <cell r="X94">
            <v>8.694818610907344</v>
          </cell>
          <cell r="Y94">
            <v>8.332787214910935</v>
          </cell>
          <cell r="Z94">
            <v>7.9996409742658274</v>
          </cell>
          <cell r="AA94">
            <v>7.692070888352645</v>
          </cell>
          <cell r="AB94">
            <v>7.4072507258060707</v>
          </cell>
          <cell r="AC94">
            <v>7.1427531605137355</v>
          </cell>
          <cell r="AD94">
            <v>6.8964825146509048</v>
          </cell>
          <cell r="AE94">
            <v>6.6666204719496642</v>
          </cell>
          <cell r="AF94">
            <v>6.4515819860623225</v>
          </cell>
          <cell r="AG94">
            <v>6.2499792532089478</v>
          </cell>
          <cell r="AH94">
            <v>6.0605921029529695</v>
          </cell>
          <cell r="AI94">
            <v>5.8823435276395513</v>
          </cell>
          <cell r="AJ94">
            <v>5.7142793500934745</v>
          </cell>
          <cell r="AK94">
            <v>5.5555512427798348</v>
          </cell>
          <cell r="AL94">
            <v>5.4054024760741051</v>
          </cell>
          <cell r="AM94">
            <v>5.2631559006012703</v>
          </cell>
          <cell r="AN94">
            <v>5.1282037677211258</v>
          </cell>
          <cell r="AO94">
            <v>4.9999990698262264</v>
          </cell>
          <cell r="AP94">
            <v>4.8780481431830607</v>
          </cell>
          <cell r="AQ94">
            <v>4.7619043243582473</v>
          </cell>
          <cell r="AR94">
            <v>4.6511624896897592</v>
          </cell>
          <cell r="AS94">
            <v>4.5454543379671541</v>
          </cell>
          <cell r="AT94">
            <v>4.4444443011432062</v>
          </cell>
          <cell r="AU94">
            <v>4.3478259877962531</v>
          </cell>
          <cell r="AV94">
            <v>4.2553190801912297</v>
          </cell>
          <cell r="AW94">
            <v>4.1666666189197299</v>
          </cell>
          <cell r="AX94">
            <v>4.08163261983821</v>
          </cell>
          <cell r="AY94">
            <v>3.9999999768415821</v>
          </cell>
          <cell r="AZ94">
            <v>3.9215686112797479</v>
          </cell>
          <cell r="BA94">
            <v>3.8461538348420823</v>
          </cell>
          <cell r="BB94">
            <v>3.7735848977342785</v>
          </cell>
          <cell r="BC94">
            <v>3.703703698140564</v>
          </cell>
          <cell r="BD94">
            <v>3.6363636324525119</v>
          </cell>
          <cell r="BE94">
            <v>3.5714285686743774</v>
          </cell>
          <cell r="BF94">
            <v>3.5087719278819356</v>
          </cell>
          <cell r="BG94">
            <v>3.4482758606965787</v>
          </cell>
          <cell r="BH94">
            <v>3.3898305075035129</v>
          </cell>
          <cell r="BI94">
            <v>3.3333333326451662</v>
          </cell>
          <cell r="BJ94">
            <v>3.278688524101729</v>
          </cell>
          <cell r="BK94">
            <v>3.2258064512657043</v>
          </cell>
          <cell r="BL94">
            <v>3.1746031743560019</v>
          </cell>
          <cell r="BM94">
            <v>3.1249999998237756</v>
          </cell>
          <cell r="BN94">
            <v>3.0769230767972515</v>
          </cell>
          <cell r="BO94">
            <v>3.0303030302130605</v>
          </cell>
          <cell r="BP94">
            <v>2.9850746268012478</v>
          </cell>
          <cell r="BQ94">
            <v>2.9411764705420382</v>
          </cell>
          <cell r="BR94">
            <v>2.8985507246045081</v>
          </cell>
          <cell r="BS94">
            <v>2.857142857119003</v>
          </cell>
          <cell r="BT94">
            <v>2.816901408433528</v>
          </cell>
          <cell r="BU94">
            <v>2.7777777777653929</v>
          </cell>
          <cell r="BV94">
            <v>2.7397260273883184</v>
          </cell>
          <cell r="BW94">
            <v>2.702702702696238</v>
          </cell>
          <cell r="BX94">
            <v>2.6666666666619867</v>
          </cell>
          <cell r="BY94">
            <v>2.6315789473650288</v>
          </cell>
          <cell r="BZ94">
            <v>2.5974025974001349</v>
          </cell>
          <cell r="CA94">
            <v>2.5641025641007746</v>
          </cell>
          <cell r="CB94">
            <v>2.5316455696189513</v>
          </cell>
          <cell r="CC94">
            <v>2.4999999999990514</v>
          </cell>
          <cell r="CD94">
            <v>2.4691358024684438</v>
          </cell>
          <cell r="CE94">
            <v>2.439024390243397</v>
          </cell>
          <cell r="CF94">
            <v>2.4096385542164982</v>
          </cell>
          <cell r="CG94">
            <v>2.3809523809521105</v>
          </cell>
          <cell r="CH94">
            <v>2.3529411764703898</v>
          </cell>
          <cell r="CI94">
            <v>2.3255813953486917</v>
          </cell>
          <cell r="CJ94">
            <v>2.2988505747125365</v>
          </cell>
          <cell r="CK94">
            <v>2.2727272727271939</v>
          </cell>
          <cell r="CL94">
            <v>2.247191011235897</v>
          </cell>
          <cell r="CM94">
            <v>2.2222222222221792</v>
          </cell>
          <cell r="CN94">
            <v>2.197802197802166</v>
          </cell>
          <cell r="CO94">
            <v>2.1739130434782377</v>
          </cell>
          <cell r="CP94">
            <v>2.1505376344085847</v>
          </cell>
          <cell r="CQ94">
            <v>2.1276595744680726</v>
          </cell>
          <cell r="CR94">
            <v>2.1052631578947274</v>
          </cell>
          <cell r="CS94">
            <v>2.0833333333333264</v>
          </cell>
          <cell r="CT94">
            <v>2.0618556701030877</v>
          </cell>
          <cell r="CU94">
            <v>2.0408163265306083</v>
          </cell>
          <cell r="CV94">
            <v>2.0202020202020172</v>
          </cell>
          <cell r="CW94">
            <v>1.9999999999999978</v>
          </cell>
          <cell r="CX94">
            <v>1.9801980198019786</v>
          </cell>
          <cell r="CY94">
            <v>1.960784313725489</v>
          </cell>
          <cell r="CZ94">
            <v>1.9417475728155329</v>
          </cell>
          <cell r="DA94">
            <v>1.9230769230769222</v>
          </cell>
          <cell r="DB94">
            <v>1.9047619047619042</v>
          </cell>
          <cell r="DC94">
            <v>1.886792452830188</v>
          </cell>
          <cell r="DD94">
            <v>1.8691588785046727</v>
          </cell>
          <cell r="DE94">
            <v>1.8518518518518514</v>
          </cell>
          <cell r="DF94">
            <v>1.8348623853211008</v>
          </cell>
          <cell r="DG94">
            <v>1.8181818181818177</v>
          </cell>
          <cell r="DH94">
            <v>1.8018018018018016</v>
          </cell>
          <cell r="DI94">
            <v>1.7857142857142856</v>
          </cell>
          <cell r="DJ94">
            <v>1.7699115044247788</v>
          </cell>
          <cell r="DK94">
            <v>1.7543859649122808</v>
          </cell>
          <cell r="DL94">
            <v>1.7391304347826089</v>
          </cell>
          <cell r="DM94">
            <v>1.7241379310344829</v>
          </cell>
          <cell r="DN94">
            <v>1.7094017094017095</v>
          </cell>
          <cell r="DO94">
            <v>1.6949152542372885</v>
          </cell>
          <cell r="DP94">
            <v>1.680672268907563</v>
          </cell>
          <cell r="DQ94">
            <v>1.6666666666666667</v>
          </cell>
          <cell r="DR94">
            <v>1.6528925619834709</v>
          </cell>
          <cell r="DS94">
            <v>1.639344262295082</v>
          </cell>
          <cell r="DT94">
            <v>1.6260162601626016</v>
          </cell>
          <cell r="DU94">
            <v>1.6129032258064515</v>
          </cell>
          <cell r="DV94">
            <v>1.6</v>
          </cell>
          <cell r="DW94">
            <v>1.5873015873015872</v>
          </cell>
          <cell r="DX94">
            <v>1.5748031496062993</v>
          </cell>
          <cell r="DY94">
            <v>1.5624999999999998</v>
          </cell>
          <cell r="DZ94">
            <v>1.5503875968992249</v>
          </cell>
          <cell r="EA94">
            <v>1.5384615384615385</v>
          </cell>
          <cell r="EB94">
            <v>1.5267175572519083</v>
          </cell>
          <cell r="EC94">
            <v>1.5151515151515149</v>
          </cell>
          <cell r="ED94">
            <v>1.5037593984962405</v>
          </cell>
          <cell r="EE94">
            <v>1.4925373134328357</v>
          </cell>
          <cell r="EF94">
            <v>1.4814814814814814</v>
          </cell>
          <cell r="EG94">
            <v>1.4705882352941175</v>
          </cell>
          <cell r="EH94">
            <v>1.4598540145985401</v>
          </cell>
          <cell r="EI94">
            <v>1.4492753623188408</v>
          </cell>
          <cell r="EJ94">
            <v>1.4388489208633095</v>
          </cell>
          <cell r="EK94">
            <v>1.4285714285714286</v>
          </cell>
          <cell r="EL94">
            <v>1.4184397163120568</v>
          </cell>
          <cell r="EM94">
            <v>1.4084507042253522</v>
          </cell>
          <cell r="EN94">
            <v>1.3986013986013988</v>
          </cell>
          <cell r="EO94">
            <v>1.3888888888888888</v>
          </cell>
          <cell r="EP94">
            <v>1.3793103448275863</v>
          </cell>
          <cell r="EQ94">
            <v>1.3698630136986301</v>
          </cell>
          <cell r="ER94">
            <v>1.3605442176870748</v>
          </cell>
          <cell r="ES94">
            <v>1.3513513513513513</v>
          </cell>
          <cell r="ET94">
            <v>1.3422818791946309</v>
          </cell>
          <cell r="EU94">
            <v>1.3333333333333333</v>
          </cell>
          <cell r="EV94">
            <v>1.324503311258278</v>
          </cell>
          <cell r="EW94">
            <v>1.3157894736842106</v>
          </cell>
          <cell r="EX94">
            <v>1.3071895424836599</v>
          </cell>
          <cell r="EY94">
            <v>1.2987012987012987</v>
          </cell>
          <cell r="EZ94">
            <v>1.2903225806451613</v>
          </cell>
          <cell r="FA94">
            <v>1.2820512820512819</v>
          </cell>
          <cell r="FB94">
            <v>1.2738853503184713</v>
          </cell>
          <cell r="FC94">
            <v>1.2658227848101264</v>
          </cell>
          <cell r="FD94">
            <v>1.2578616352201257</v>
          </cell>
          <cell r="FE94">
            <v>1.2499999999999998</v>
          </cell>
          <cell r="FF94">
            <v>1.2422360248447204</v>
          </cell>
          <cell r="FG94">
            <v>1.2345679012345678</v>
          </cell>
          <cell r="FH94">
            <v>1.2269938650306749</v>
          </cell>
          <cell r="FI94">
            <v>1.2195121951219514</v>
          </cell>
          <cell r="FJ94">
            <v>1.2121212121212122</v>
          </cell>
          <cell r="FK94">
            <v>1.2048192771084338</v>
          </cell>
          <cell r="FL94">
            <v>1.1976047904191616</v>
          </cell>
          <cell r="FM94">
            <v>1.1904761904761905</v>
          </cell>
          <cell r="FN94">
            <v>1.1834319526627219</v>
          </cell>
          <cell r="FO94">
            <v>1.1764705882352942</v>
          </cell>
          <cell r="FP94">
            <v>1.169590643274854</v>
          </cell>
          <cell r="FQ94">
            <v>1.1627906976744187</v>
          </cell>
          <cell r="FR94">
            <v>1.1560693641618496</v>
          </cell>
          <cell r="FS94">
            <v>1.1494252873563218</v>
          </cell>
          <cell r="FT94">
            <v>1.1428571428571428</v>
          </cell>
          <cell r="FU94">
            <v>1.1363636363636365</v>
          </cell>
          <cell r="FV94">
            <v>1.1299435028248588</v>
          </cell>
          <cell r="FW94">
            <v>1.1235955056179774</v>
          </cell>
          <cell r="FX94">
            <v>1.1173184357541899</v>
          </cell>
          <cell r="FY94">
            <v>1.1111111111111112</v>
          </cell>
          <cell r="FZ94">
            <v>1.1049723756906078</v>
          </cell>
          <cell r="GA94">
            <v>1.098901098901099</v>
          </cell>
          <cell r="GB94">
            <v>1.0928961748633879</v>
          </cell>
          <cell r="GC94">
            <v>1.0869565217391304</v>
          </cell>
          <cell r="GD94">
            <v>1.0810810810810811</v>
          </cell>
          <cell r="GE94">
            <v>1.075268817204301</v>
          </cell>
          <cell r="GF94">
            <v>1.0695187165775402</v>
          </cell>
          <cell r="GG94">
            <v>1.0638297872340425</v>
          </cell>
          <cell r="GH94">
            <v>1.0582010582010581</v>
          </cell>
          <cell r="GI94">
            <v>1.0526315789473684</v>
          </cell>
          <cell r="GJ94">
            <v>1.0471204188481675</v>
          </cell>
          <cell r="GK94">
            <v>1.0416666666666667</v>
          </cell>
          <cell r="GL94">
            <v>1.0362694300518134</v>
          </cell>
          <cell r="GM94">
            <v>1.0309278350515465</v>
          </cell>
          <cell r="GN94">
            <v>1.0256410256410258</v>
          </cell>
          <cell r="GO94">
            <v>1.0204081632653061</v>
          </cell>
          <cell r="GP94">
            <v>1.015228426395939</v>
          </cell>
          <cell r="GQ94">
            <v>1.0101010101010102</v>
          </cell>
          <cell r="GR94">
            <v>1.0050251256281408</v>
          </cell>
        </row>
        <row r="95">
          <cell r="B95">
            <v>86</v>
          </cell>
          <cell r="C95">
            <v>57.502649508285849</v>
          </cell>
          <cell r="D95">
            <v>48.138642542698456</v>
          </cell>
          <cell r="E95">
            <v>40.893421559001027</v>
          </cell>
          <cell r="F95">
            <v>35.215819378135883</v>
          </cell>
          <cell r="G95">
            <v>30.709855369584737</v>
          </cell>
          <cell r="H95">
            <v>27.08869925851522</v>
          </cell>
          <cell r="I95">
            <v>24.142818421828341</v>
          </cell>
          <cell r="J95">
            <v>21.717808947116882</v>
          </cell>
          <cell r="K95">
            <v>19.698872599111787</v>
          </cell>
          <cell r="L95">
            <v>17.999879190758683</v>
          </cell>
          <cell r="M95">
            <v>16.555610076015647</v>
          </cell>
          <cell r="N95">
            <v>15.31622101127159</v>
          </cell>
          <cell r="O95">
            <v>14.243262390941316</v>
          </cell>
          <cell r="P95">
            <v>13.306798839289923</v>
          </cell>
          <cell r="Q95">
            <v>12.483309588621319</v>
          </cell>
          <cell r="R95">
            <v>11.754146862889504</v>
          </cell>
          <cell r="S95">
            <v>11.104395606252201</v>
          </cell>
          <cell r="T95">
            <v>10.52202376543624</v>
          </cell>
          <cell r="U95">
            <v>9.9972443181462562</v>
          </cell>
          <cell r="V95">
            <v>9.5220326573438552</v>
          </cell>
          <cell r="W95">
            <v>9.0897587378832174</v>
          </cell>
          <cell r="X95">
            <v>8.6949045837734005</v>
          </cell>
          <cell r="Y95">
            <v>8.3328457275990484</v>
          </cell>
          <cell r="Z95">
            <v>7.999680866014069</v>
          </cell>
          <cell r="AA95">
            <v>7.6920981312855261</v>
          </cell>
          <cell r="AB95">
            <v>7.4072693619436736</v>
          </cell>
          <cell r="AC95">
            <v>7.142765930275206</v>
          </cell>
          <cell r="AD95">
            <v>6.8964912791710962</v>
          </cell>
          <cell r="AE95">
            <v>6.6666264973475338</v>
          </cell>
          <cell r="AF95">
            <v>6.4515861351188937</v>
          </cell>
          <cell r="AG95">
            <v>6.2499821148352988</v>
          </cell>
          <cell r="AH95">
            <v>6.0605940797879558</v>
          </cell>
          <cell r="AI95">
            <v>5.8823448954184201</v>
          </cell>
          <cell r="AJ95">
            <v>5.7142802979518938</v>
          </cell>
          <cell r="AK95">
            <v>5.5555519006608778</v>
          </cell>
          <cell r="AL95">
            <v>5.4054029333958695</v>
          </cell>
          <cell r="AM95">
            <v>5.2631562189926644</v>
          </cell>
          <cell r="AN95">
            <v>5.1282039897247911</v>
          </cell>
          <cell r="AO95">
            <v>4.9999992248551886</v>
          </cell>
          <cell r="AP95">
            <v>4.8780482516042003</v>
          </cell>
          <cell r="AQ95">
            <v>4.7619044002960722</v>
          </cell>
          <cell r="AR95">
            <v>4.6511625429545349</v>
          </cell>
          <cell r="AS95">
            <v>4.5454543753829126</v>
          </cell>
          <cell r="AT95">
            <v>4.4444443274638417</v>
          </cell>
          <cell r="AU95">
            <v>4.3478260063384173</v>
          </cell>
          <cell r="AV95">
            <v>4.2553190932722504</v>
          </cell>
          <cell r="AW95">
            <v>4.1666666281610727</v>
          </cell>
          <cell r="AX95">
            <v>4.0816326263760718</v>
          </cell>
          <cell r="AY95">
            <v>3.9999999814732656</v>
          </cell>
          <cell r="AZ95">
            <v>3.921568614565536</v>
          </cell>
          <cell r="BA95">
            <v>3.846153837176256</v>
          </cell>
          <cell r="BB95">
            <v>3.7735848993946863</v>
          </cell>
          <cell r="BC95">
            <v>3.7037036993232788</v>
          </cell>
          <cell r="BD95">
            <v>3.6363636332960878</v>
          </cell>
          <cell r="BE95">
            <v>3.5714285692768568</v>
          </cell>
          <cell r="BF95">
            <v>3.5087719283127901</v>
          </cell>
          <cell r="BG95">
            <v>3.4482758610050999</v>
          </cell>
          <cell r="BH95">
            <v>3.3898305077247204</v>
          </cell>
          <cell r="BI95">
            <v>3.3333333328039743</v>
          </cell>
          <cell r="BJ95">
            <v>3.2786885242158843</v>
          </cell>
          <cell r="BK95">
            <v>3.2258064513478661</v>
          </cell>
          <cell r="BL95">
            <v>3.1746031744152106</v>
          </cell>
          <cell r="BM95">
            <v>3.1249999998664966</v>
          </cell>
          <cell r="BN95">
            <v>3.0769230768281144</v>
          </cell>
          <cell r="BO95">
            <v>3.0303030302353839</v>
          </cell>
          <cell r="BP95">
            <v>2.985074626817414</v>
          </cell>
          <cell r="BQ95">
            <v>2.9411764705537595</v>
          </cell>
          <cell r="BR95">
            <v>2.8985507246130173</v>
          </cell>
          <cell r="BS95">
            <v>2.8571428571251878</v>
          </cell>
          <cell r="BT95">
            <v>2.8169014084380279</v>
          </cell>
          <cell r="BU95">
            <v>2.7777777777686716</v>
          </cell>
          <cell r="BV95">
            <v>2.7397260273907094</v>
          </cell>
          <cell r="BW95">
            <v>2.7027027026979837</v>
          </cell>
          <cell r="BX95">
            <v>2.666666666663263</v>
          </cell>
          <cell r="BY95">
            <v>2.6315789473659628</v>
          </cell>
          <cell r="BZ95">
            <v>2.5974025974008197</v>
          </cell>
          <cell r="CA95">
            <v>2.5641025641012769</v>
          </cell>
          <cell r="CB95">
            <v>2.5316455696193199</v>
          </cell>
          <cell r="CC95">
            <v>2.4999999999993223</v>
          </cell>
          <cell r="CD95">
            <v>2.4691358024686432</v>
          </cell>
          <cell r="CE95">
            <v>2.439024390243544</v>
          </cell>
          <cell r="CF95">
            <v>2.4096385542166066</v>
          </cell>
          <cell r="CG95">
            <v>2.3809523809521904</v>
          </cell>
          <cell r="CH95">
            <v>2.3529411764704493</v>
          </cell>
          <cell r="CI95">
            <v>2.3255813953487356</v>
          </cell>
          <cell r="CJ95">
            <v>2.2988505747125694</v>
          </cell>
          <cell r="CK95">
            <v>2.2727272727272179</v>
          </cell>
          <cell r="CL95">
            <v>2.2471910112359148</v>
          </cell>
          <cell r="CM95">
            <v>2.2222222222221926</v>
          </cell>
          <cell r="CN95">
            <v>2.1978021978021758</v>
          </cell>
          <cell r="CO95">
            <v>2.1739130434782448</v>
          </cell>
          <cell r="CP95">
            <v>2.15053763440859</v>
          </cell>
          <cell r="CQ95">
            <v>2.1276595744680766</v>
          </cell>
          <cell r="CR95">
            <v>2.1052631578947305</v>
          </cell>
          <cell r="CS95">
            <v>2.0833333333333286</v>
          </cell>
          <cell r="CT95">
            <v>2.0618556701030895</v>
          </cell>
          <cell r="CU95">
            <v>2.0408163265306096</v>
          </cell>
          <cell r="CV95">
            <v>2.0202020202020181</v>
          </cell>
          <cell r="CW95">
            <v>1.9999999999999987</v>
          </cell>
          <cell r="CX95">
            <v>1.9801980198019791</v>
          </cell>
          <cell r="CY95">
            <v>1.9607843137254894</v>
          </cell>
          <cell r="CZ95">
            <v>1.9417475728155333</v>
          </cell>
          <cell r="DA95">
            <v>1.9230769230769227</v>
          </cell>
          <cell r="DB95">
            <v>1.9047619047619042</v>
          </cell>
          <cell r="DC95">
            <v>1.8867924528301883</v>
          </cell>
          <cell r="DD95">
            <v>1.8691588785046724</v>
          </cell>
          <cell r="DE95">
            <v>1.8518518518518519</v>
          </cell>
          <cell r="DF95">
            <v>1.8348623853211006</v>
          </cell>
          <cell r="DG95">
            <v>1.8181818181818181</v>
          </cell>
          <cell r="DH95">
            <v>1.8018018018018016</v>
          </cell>
          <cell r="DI95">
            <v>1.7857142857142856</v>
          </cell>
          <cell r="DJ95">
            <v>1.7699115044247791</v>
          </cell>
          <cell r="DK95">
            <v>1.7543859649122806</v>
          </cell>
          <cell r="DL95">
            <v>1.7391304347826089</v>
          </cell>
          <cell r="DM95">
            <v>1.7241379310344829</v>
          </cell>
          <cell r="DN95">
            <v>1.7094017094017095</v>
          </cell>
          <cell r="DO95">
            <v>1.6949152542372883</v>
          </cell>
          <cell r="DP95">
            <v>1.6806722689075633</v>
          </cell>
          <cell r="DQ95">
            <v>1.6666666666666667</v>
          </cell>
          <cell r="DR95">
            <v>1.6528925619834711</v>
          </cell>
          <cell r="DS95">
            <v>1.6393442622950822</v>
          </cell>
          <cell r="DT95">
            <v>1.6260162601626018</v>
          </cell>
          <cell r="DU95">
            <v>1.6129032258064517</v>
          </cell>
          <cell r="DV95">
            <v>1.6</v>
          </cell>
          <cell r="DW95">
            <v>1.5873015873015874</v>
          </cell>
          <cell r="DX95">
            <v>1.5748031496062993</v>
          </cell>
          <cell r="DY95">
            <v>1.5625</v>
          </cell>
          <cell r="DZ95">
            <v>1.5503875968992247</v>
          </cell>
          <cell r="EA95">
            <v>1.5384615384615383</v>
          </cell>
          <cell r="EB95">
            <v>1.5267175572519083</v>
          </cell>
          <cell r="EC95">
            <v>1.5151515151515149</v>
          </cell>
          <cell r="ED95">
            <v>1.5037593984962405</v>
          </cell>
          <cell r="EE95">
            <v>1.4925373134328357</v>
          </cell>
          <cell r="EF95">
            <v>1.4814814814814814</v>
          </cell>
          <cell r="EG95">
            <v>1.4705882352941175</v>
          </cell>
          <cell r="EH95">
            <v>1.4598540145985401</v>
          </cell>
          <cell r="EI95">
            <v>1.4492753623188406</v>
          </cell>
          <cell r="EJ95">
            <v>1.4388489208633095</v>
          </cell>
          <cell r="EK95">
            <v>1.4285714285714286</v>
          </cell>
          <cell r="EL95">
            <v>1.4184397163120568</v>
          </cell>
          <cell r="EM95">
            <v>1.408450704225352</v>
          </cell>
          <cell r="EN95">
            <v>1.3986013986013985</v>
          </cell>
          <cell r="EO95">
            <v>1.3888888888888891</v>
          </cell>
          <cell r="EP95">
            <v>1.3793103448275863</v>
          </cell>
          <cell r="EQ95">
            <v>1.3698630136986301</v>
          </cell>
          <cell r="ER95">
            <v>1.360544217687075</v>
          </cell>
          <cell r="ES95">
            <v>1.3513513513513513</v>
          </cell>
          <cell r="ET95">
            <v>1.3422818791946309</v>
          </cell>
          <cell r="EU95">
            <v>1.3333333333333333</v>
          </cell>
          <cell r="EV95">
            <v>1.324503311258278</v>
          </cell>
          <cell r="EW95">
            <v>1.3157894736842104</v>
          </cell>
          <cell r="EX95">
            <v>1.3071895424836601</v>
          </cell>
          <cell r="EY95">
            <v>1.2987012987012987</v>
          </cell>
          <cell r="EZ95">
            <v>1.2903225806451613</v>
          </cell>
          <cell r="FA95">
            <v>1.2820512820512819</v>
          </cell>
          <cell r="FB95">
            <v>1.2738853503184713</v>
          </cell>
          <cell r="FC95">
            <v>1.2658227848101267</v>
          </cell>
          <cell r="FD95">
            <v>1.2578616352201257</v>
          </cell>
          <cell r="FE95">
            <v>1.25</v>
          </cell>
          <cell r="FF95">
            <v>1.2422360248447204</v>
          </cell>
          <cell r="FG95">
            <v>1.2345679012345678</v>
          </cell>
          <cell r="FH95">
            <v>1.2269938650306749</v>
          </cell>
          <cell r="FI95">
            <v>1.2195121951219512</v>
          </cell>
          <cell r="FJ95">
            <v>1.2121212121212122</v>
          </cell>
          <cell r="FK95">
            <v>1.2048192771084338</v>
          </cell>
          <cell r="FL95">
            <v>1.1976047904191618</v>
          </cell>
          <cell r="FM95">
            <v>1.1904761904761905</v>
          </cell>
          <cell r="FN95">
            <v>1.1834319526627219</v>
          </cell>
          <cell r="FO95">
            <v>1.1764705882352942</v>
          </cell>
          <cell r="FP95">
            <v>1.1695906432748537</v>
          </cell>
          <cell r="FQ95">
            <v>1.1627906976744187</v>
          </cell>
          <cell r="FR95">
            <v>1.1560693641618498</v>
          </cell>
          <cell r="FS95">
            <v>1.149425287356322</v>
          </cell>
          <cell r="FT95">
            <v>1.142857142857143</v>
          </cell>
          <cell r="FU95">
            <v>1.1363636363636362</v>
          </cell>
          <cell r="FV95">
            <v>1.1299435028248588</v>
          </cell>
          <cell r="FW95">
            <v>1.1235955056179776</v>
          </cell>
          <cell r="FX95">
            <v>1.1173184357541899</v>
          </cell>
          <cell r="FY95">
            <v>1.1111111111111112</v>
          </cell>
          <cell r="FZ95">
            <v>1.1049723756906078</v>
          </cell>
          <cell r="GA95">
            <v>1.0989010989010988</v>
          </cell>
          <cell r="GB95">
            <v>1.0928961748633881</v>
          </cell>
          <cell r="GC95">
            <v>1.0869565217391304</v>
          </cell>
          <cell r="GD95">
            <v>1.0810810810810809</v>
          </cell>
          <cell r="GE95">
            <v>1.075268817204301</v>
          </cell>
          <cell r="GF95">
            <v>1.0695187165775399</v>
          </cell>
          <cell r="GG95">
            <v>1.0638297872340428</v>
          </cell>
          <cell r="GH95">
            <v>1.0582010582010584</v>
          </cell>
          <cell r="GI95">
            <v>1.0526315789473684</v>
          </cell>
          <cell r="GJ95">
            <v>1.0471204188481678</v>
          </cell>
          <cell r="GK95">
            <v>1.0416666666666667</v>
          </cell>
          <cell r="GL95">
            <v>1.0362694300518136</v>
          </cell>
          <cell r="GM95">
            <v>1.0309278350515463</v>
          </cell>
          <cell r="GN95">
            <v>1.0256410256410255</v>
          </cell>
          <cell r="GO95">
            <v>1.0204081632653061</v>
          </cell>
          <cell r="GP95">
            <v>1.015228426395939</v>
          </cell>
          <cell r="GQ95">
            <v>1.0101010101010102</v>
          </cell>
          <cell r="GR95">
            <v>1.0050251256281406</v>
          </cell>
        </row>
        <row r="96">
          <cell r="B96">
            <v>87</v>
          </cell>
          <cell r="C96">
            <v>57.923415354738459</v>
          </cell>
          <cell r="D96">
            <v>48.412455707092064</v>
          </cell>
          <cell r="E96">
            <v>41.071981920589238</v>
          </cell>
          <cell r="F96">
            <v>35.332506710376471</v>
          </cell>
          <cell r="G96">
            <v>30.786267349111395</v>
          </cell>
          <cell r="H96">
            <v>27.138839863299729</v>
          </cell>
          <cell r="I96">
            <v>24.17578694406571</v>
          </cell>
          <cell r="J96">
            <v>21.739530092934814</v>
          </cell>
          <cell r="K96">
            <v>19.713211999154083</v>
          </cell>
          <cell r="L96">
            <v>18.009364161856571</v>
          </cell>
          <cell r="M96">
            <v>16.561896298127969</v>
          </cell>
          <cell r="N96">
            <v>15.320395315747971</v>
          </cell>
          <cell r="O96">
            <v>14.246039617702165</v>
          </cell>
          <cell r="P96">
            <v>13.308650083060394</v>
          </cell>
          <cell r="Q96">
            <v>12.484545915390109</v>
          </cell>
          <cell r="R96">
            <v>11.754974067179267</v>
          </cell>
          <cell r="S96">
            <v>11.104950097479081</v>
          </cell>
          <cell r="T96">
            <v>10.522396132818484</v>
          </cell>
          <cell r="U96">
            <v>9.9974948346784132</v>
          </cell>
          <cell r="V96">
            <v>9.5222014998586939</v>
          </cell>
          <cell r="W96">
            <v>9.0898727368317278</v>
          </cell>
          <cell r="X96">
            <v>8.6949816894828711</v>
          </cell>
          <cell r="Y96">
            <v>8.3328979710705795</v>
          </cell>
          <cell r="Z96">
            <v>7.9997163253458385</v>
          </cell>
          <cell r="AA96">
            <v>7.6921222400756868</v>
          </cell>
          <cell r="AB96">
            <v>7.407285781448171</v>
          </cell>
          <cell r="AC96">
            <v>7.1427771318203561</v>
          </cell>
          <cell r="AD96">
            <v>6.8964989337738825</v>
          </cell>
          <cell r="AE96">
            <v>6.6666317368239421</v>
          </cell>
          <cell r="AF96">
            <v>6.4515897273756657</v>
          </cell>
          <cell r="AG96">
            <v>6.2499845817545685</v>
          </cell>
          <cell r="AH96">
            <v>6.060595776642022</v>
          </cell>
          <cell r="AI96">
            <v>5.8823460644601875</v>
          </cell>
          <cell r="AJ96">
            <v>5.7142811046399098</v>
          </cell>
          <cell r="AK96">
            <v>5.5555524581871847</v>
          </cell>
          <cell r="AL96">
            <v>5.4054033193214082</v>
          </cell>
          <cell r="AM96">
            <v>5.263156486548457</v>
          </cell>
          <cell r="AN96">
            <v>5.1282041755019181</v>
          </cell>
          <cell r="AO96">
            <v>4.9999993540459906</v>
          </cell>
          <cell r="AP96">
            <v>4.8780483415802491</v>
          </cell>
          <cell r="AQ96">
            <v>4.7619044630546057</v>
          </cell>
          <cell r="AR96">
            <v>4.6511625867938555</v>
          </cell>
          <cell r="AS96">
            <v>4.5454544060515678</v>
          </cell>
          <cell r="AT96">
            <v>4.4444443489500749</v>
          </cell>
          <cell r="AU96">
            <v>4.347826021413348</v>
          </cell>
          <cell r="AV96">
            <v>4.2553191038641707</v>
          </cell>
          <cell r="AW96">
            <v>4.166666635613768</v>
          </cell>
          <cell r="AX96">
            <v>4.0816326316273672</v>
          </cell>
          <cell r="AY96">
            <v>3.9999999851786128</v>
          </cell>
          <cell r="AZ96">
            <v>3.9215686171836941</v>
          </cell>
          <cell r="BA96">
            <v>3.8461538390287742</v>
          </cell>
          <cell r="BB96">
            <v>3.7735849007072622</v>
          </cell>
          <cell r="BC96">
            <v>3.7037037002545503</v>
          </cell>
          <cell r="BD96">
            <v>3.6363636339577159</v>
          </cell>
          <cell r="BE96">
            <v>3.5714285697475439</v>
          </cell>
          <cell r="BF96">
            <v>3.5087719286480858</v>
          </cell>
          <cell r="BG96">
            <v>3.4482758612442637</v>
          </cell>
          <cell r="BH96">
            <v>3.3898305078955371</v>
          </cell>
          <cell r="BI96">
            <v>3.3333333329261343</v>
          </cell>
          <cell r="BJ96">
            <v>3.2786885243033597</v>
          </cell>
          <cell r="BK96">
            <v>3.2258064514105844</v>
          </cell>
          <cell r="BL96">
            <v>3.1746031744602363</v>
          </cell>
          <cell r="BM96">
            <v>3.1249999998988613</v>
          </cell>
          <cell r="BN96">
            <v>3.0769230768514069</v>
          </cell>
          <cell r="BO96">
            <v>3.0303030302521679</v>
          </cell>
          <cell r="BP96">
            <v>2.9850746268295234</v>
          </cell>
          <cell r="BQ96">
            <v>2.9411764705625072</v>
          </cell>
          <cell r="BR96">
            <v>2.8985507246193438</v>
          </cell>
          <cell r="BS96">
            <v>2.857142857129769</v>
          </cell>
          <cell r="BT96">
            <v>2.8169014084413488</v>
          </cell>
          <cell r="BU96">
            <v>2.7777777777710821</v>
          </cell>
          <cell r="BV96">
            <v>2.7397260273924613</v>
          </cell>
          <cell r="BW96">
            <v>2.7027027026992583</v>
          </cell>
          <cell r="BX96">
            <v>2.6666666666641912</v>
          </cell>
          <cell r="BY96">
            <v>2.63157894736664</v>
          </cell>
          <cell r="BZ96">
            <v>2.597402597401314</v>
          </cell>
          <cell r="CA96">
            <v>2.5641025641016379</v>
          </cell>
          <cell r="CB96">
            <v>2.5316455696195841</v>
          </cell>
          <cell r="CC96">
            <v>2.4999999999995159</v>
          </cell>
          <cell r="CD96">
            <v>2.4691358024687853</v>
          </cell>
          <cell r="CE96">
            <v>2.4390243902436484</v>
          </cell>
          <cell r="CF96">
            <v>2.4096385542166829</v>
          </cell>
          <cell r="CG96">
            <v>2.3809523809522468</v>
          </cell>
          <cell r="CH96">
            <v>2.3529411764704906</v>
          </cell>
          <cell r="CI96">
            <v>2.3255813953487663</v>
          </cell>
          <cell r="CJ96">
            <v>2.298850574712592</v>
          </cell>
          <cell r="CK96">
            <v>2.2727272727272347</v>
          </cell>
          <cell r="CL96">
            <v>2.2471910112359272</v>
          </cell>
          <cell r="CM96">
            <v>2.2222222222222019</v>
          </cell>
          <cell r="CN96">
            <v>2.1978021978021829</v>
          </cell>
          <cell r="CO96">
            <v>2.1739130434782501</v>
          </cell>
          <cell r="CP96">
            <v>2.150537634408594</v>
          </cell>
          <cell r="CQ96">
            <v>2.1276595744680793</v>
          </cell>
          <cell r="CR96">
            <v>2.1052631578947327</v>
          </cell>
          <cell r="CS96">
            <v>2.0833333333333304</v>
          </cell>
          <cell r="CT96">
            <v>2.0618556701030908</v>
          </cell>
          <cell r="CU96">
            <v>2.0408163265306105</v>
          </cell>
          <cell r="CV96">
            <v>2.020202020202019</v>
          </cell>
          <cell r="CW96">
            <v>1.9999999999999991</v>
          </cell>
          <cell r="CX96">
            <v>1.9801980198019793</v>
          </cell>
          <cell r="CY96">
            <v>1.9607843137254897</v>
          </cell>
          <cell r="CZ96">
            <v>1.9417475728155338</v>
          </cell>
          <cell r="DA96">
            <v>1.9230769230769227</v>
          </cell>
          <cell r="DB96">
            <v>1.9047619047619044</v>
          </cell>
          <cell r="DC96">
            <v>1.8867924528301883</v>
          </cell>
          <cell r="DD96">
            <v>1.8691588785046727</v>
          </cell>
          <cell r="DE96">
            <v>1.8518518518518519</v>
          </cell>
          <cell r="DF96">
            <v>1.8348623853211008</v>
          </cell>
          <cell r="DG96">
            <v>1.8181818181818181</v>
          </cell>
          <cell r="DH96">
            <v>1.8018018018018018</v>
          </cell>
          <cell r="DI96">
            <v>1.7857142857142854</v>
          </cell>
          <cell r="DJ96">
            <v>1.7699115044247791</v>
          </cell>
          <cell r="DK96">
            <v>1.7543859649122808</v>
          </cell>
          <cell r="DL96">
            <v>1.7391304347826089</v>
          </cell>
          <cell r="DM96">
            <v>1.7241379310344829</v>
          </cell>
          <cell r="DN96">
            <v>1.7094017094017095</v>
          </cell>
          <cell r="DO96">
            <v>1.6949152542372881</v>
          </cell>
          <cell r="DP96">
            <v>1.680672268907563</v>
          </cell>
          <cell r="DQ96">
            <v>1.666666666666667</v>
          </cell>
          <cell r="DR96">
            <v>1.6528925619834711</v>
          </cell>
          <cell r="DS96">
            <v>1.6393442622950822</v>
          </cell>
          <cell r="DT96">
            <v>1.6260162601626018</v>
          </cell>
          <cell r="DU96">
            <v>1.6129032258064517</v>
          </cell>
          <cell r="DV96">
            <v>1.5999999999999999</v>
          </cell>
          <cell r="DW96">
            <v>1.5873015873015872</v>
          </cell>
          <cell r="DX96">
            <v>1.5748031496062993</v>
          </cell>
          <cell r="DY96">
            <v>1.5625</v>
          </cell>
          <cell r="DZ96">
            <v>1.5503875968992247</v>
          </cell>
          <cell r="EA96">
            <v>1.5384615384615385</v>
          </cell>
          <cell r="EB96">
            <v>1.5267175572519085</v>
          </cell>
          <cell r="EC96">
            <v>1.5151515151515151</v>
          </cell>
          <cell r="ED96">
            <v>1.5037593984962405</v>
          </cell>
          <cell r="EE96">
            <v>1.4925373134328357</v>
          </cell>
          <cell r="EF96">
            <v>1.4814814814814812</v>
          </cell>
          <cell r="EG96">
            <v>1.4705882352941175</v>
          </cell>
          <cell r="EH96">
            <v>1.4598540145985401</v>
          </cell>
          <cell r="EI96">
            <v>1.4492753623188406</v>
          </cell>
          <cell r="EJ96">
            <v>1.4388489208633095</v>
          </cell>
          <cell r="EK96">
            <v>1.4285714285714288</v>
          </cell>
          <cell r="EL96">
            <v>1.4184397163120568</v>
          </cell>
          <cell r="EM96">
            <v>1.4084507042253522</v>
          </cell>
          <cell r="EN96">
            <v>1.3986013986013985</v>
          </cell>
          <cell r="EO96">
            <v>1.3888888888888888</v>
          </cell>
          <cell r="EP96">
            <v>1.3793103448275863</v>
          </cell>
          <cell r="EQ96">
            <v>1.3698630136986301</v>
          </cell>
          <cell r="ER96">
            <v>1.360544217687075</v>
          </cell>
          <cell r="ES96">
            <v>1.3513513513513513</v>
          </cell>
          <cell r="ET96">
            <v>1.3422818791946307</v>
          </cell>
          <cell r="EU96">
            <v>1.3333333333333335</v>
          </cell>
          <cell r="EV96">
            <v>1.324503311258278</v>
          </cell>
          <cell r="EW96">
            <v>1.3157894736842104</v>
          </cell>
          <cell r="EX96">
            <v>1.3071895424836601</v>
          </cell>
          <cell r="EY96">
            <v>1.2987012987012987</v>
          </cell>
          <cell r="EZ96">
            <v>1.2903225806451613</v>
          </cell>
          <cell r="FA96">
            <v>1.2820512820512819</v>
          </cell>
          <cell r="FB96">
            <v>1.2738853503184713</v>
          </cell>
          <cell r="FC96">
            <v>1.2658227848101264</v>
          </cell>
          <cell r="FD96">
            <v>1.2578616352201257</v>
          </cell>
          <cell r="FE96">
            <v>1.25</v>
          </cell>
          <cell r="FF96">
            <v>1.2422360248447204</v>
          </cell>
          <cell r="FG96">
            <v>1.2345679012345678</v>
          </cell>
          <cell r="FH96">
            <v>1.2269938650306749</v>
          </cell>
          <cell r="FI96">
            <v>1.2195121951219514</v>
          </cell>
          <cell r="FJ96">
            <v>1.2121212121212122</v>
          </cell>
          <cell r="FK96">
            <v>1.2048192771084338</v>
          </cell>
          <cell r="FL96">
            <v>1.1976047904191618</v>
          </cell>
          <cell r="FM96">
            <v>1.1904761904761907</v>
          </cell>
          <cell r="FN96">
            <v>1.1834319526627219</v>
          </cell>
          <cell r="FO96">
            <v>1.1764705882352942</v>
          </cell>
          <cell r="FP96">
            <v>1.1695906432748537</v>
          </cell>
          <cell r="FQ96">
            <v>1.1627906976744187</v>
          </cell>
          <cell r="FR96">
            <v>1.1560693641618498</v>
          </cell>
          <cell r="FS96">
            <v>1.149425287356322</v>
          </cell>
          <cell r="FT96">
            <v>1.1428571428571428</v>
          </cell>
          <cell r="FU96">
            <v>1.1363636363636362</v>
          </cell>
          <cell r="FV96">
            <v>1.1299435028248586</v>
          </cell>
          <cell r="FW96">
            <v>1.1235955056179774</v>
          </cell>
          <cell r="FX96">
            <v>1.1173184357541899</v>
          </cell>
          <cell r="FY96">
            <v>1.1111111111111109</v>
          </cell>
          <cell r="FZ96">
            <v>1.1049723756906076</v>
          </cell>
          <cell r="GA96">
            <v>1.0989010989010988</v>
          </cell>
          <cell r="GB96">
            <v>1.0928961748633881</v>
          </cell>
          <cell r="GC96">
            <v>1.0869565217391304</v>
          </cell>
          <cell r="GD96">
            <v>1.0810810810810811</v>
          </cell>
          <cell r="GE96">
            <v>1.075268817204301</v>
          </cell>
          <cell r="GF96">
            <v>1.0695187165775402</v>
          </cell>
          <cell r="GG96">
            <v>1.0638297872340425</v>
          </cell>
          <cell r="GH96">
            <v>1.0582010582010584</v>
          </cell>
          <cell r="GI96">
            <v>1.0526315789473686</v>
          </cell>
          <cell r="GJ96">
            <v>1.0471204188481678</v>
          </cell>
          <cell r="GK96">
            <v>1.0416666666666667</v>
          </cell>
          <cell r="GL96">
            <v>1.0362694300518136</v>
          </cell>
          <cell r="GM96">
            <v>1.0309278350515463</v>
          </cell>
          <cell r="GN96">
            <v>1.0256410256410255</v>
          </cell>
          <cell r="GO96">
            <v>1.0204081632653061</v>
          </cell>
          <cell r="GP96">
            <v>1.015228426395939</v>
          </cell>
          <cell r="GQ96">
            <v>1.0101010101010102</v>
          </cell>
          <cell r="GR96">
            <v>1.0050251256281408</v>
          </cell>
        </row>
        <row r="97">
          <cell r="B97">
            <v>88</v>
          </cell>
          <cell r="C97">
            <v>58.340015202711356</v>
          </cell>
          <cell r="D97">
            <v>48.682222371519273</v>
          </cell>
          <cell r="E97">
            <v>41.247041098616897</v>
          </cell>
          <cell r="F97">
            <v>35.446348010123387</v>
          </cell>
          <cell r="G97">
            <v>30.860453737001354</v>
          </cell>
          <cell r="H97">
            <v>27.187284892077031</v>
          </cell>
          <cell r="I97">
            <v>24.20748744621703</v>
          </cell>
          <cell r="J97">
            <v>21.760315878406523</v>
          </cell>
          <cell r="K97">
            <v>19.726868570622937</v>
          </cell>
          <cell r="L97">
            <v>18.018354655788219</v>
          </cell>
          <cell r="M97">
            <v>16.56782669634714</v>
          </cell>
          <cell r="N97">
            <v>15.324314850467578</v>
          </cell>
          <cell r="O97">
            <v>14.248635156730995</v>
          </cell>
          <cell r="P97">
            <v>13.310372170288739</v>
          </cell>
          <cell r="Q97">
            <v>12.48569066239825</v>
          </cell>
          <cell r="R97">
            <v>11.755736467446329</v>
          </cell>
          <cell r="S97">
            <v>11.105458805026682</v>
          </cell>
          <cell r="T97">
            <v>10.522736194354779</v>
          </cell>
          <cell r="U97">
            <v>9.9977225769803777</v>
          </cell>
          <cell r="V97">
            <v>9.522354298514653</v>
          </cell>
          <cell r="W97">
            <v>9.0899754385871425</v>
          </cell>
          <cell r="X97">
            <v>8.6950508425855357</v>
          </cell>
          <cell r="Y97">
            <v>8.3329446170273034</v>
          </cell>
          <cell r="Z97">
            <v>7.9997478447518571</v>
          </cell>
          <cell r="AA97">
            <v>7.6921435752882186</v>
          </cell>
          <cell r="AB97">
            <v>7.4073002479719579</v>
          </cell>
          <cell r="AC97">
            <v>7.1427869577371546</v>
          </cell>
          <cell r="AD97">
            <v>6.8965056190164917</v>
          </cell>
          <cell r="AE97">
            <v>6.6666362928903853</v>
          </cell>
          <cell r="AF97">
            <v>6.4515928375546885</v>
          </cell>
          <cell r="AG97">
            <v>6.2499867084091107</v>
          </cell>
          <cell r="AH97">
            <v>6.0605972331691182</v>
          </cell>
          <cell r="AI97">
            <v>5.8823470636411859</v>
          </cell>
          <cell r="AJ97">
            <v>5.714281791182902</v>
          </cell>
          <cell r="AK97">
            <v>5.5555529306671056</v>
          </cell>
          <cell r="AL97">
            <v>5.4054036449969693</v>
          </cell>
          <cell r="AM97">
            <v>5.2631567113852578</v>
          </cell>
          <cell r="AN97">
            <v>5.1282043309639471</v>
          </cell>
          <cell r="AO97">
            <v>4.9999994617049923</v>
          </cell>
          <cell r="AP97">
            <v>4.8780484162491691</v>
          </cell>
          <cell r="AQ97">
            <v>4.7619045149211621</v>
          </cell>
          <cell r="AR97">
            <v>4.6511626228756011</v>
          </cell>
          <cell r="AS97">
            <v>4.5454544311898104</v>
          </cell>
          <cell r="AT97">
            <v>4.444444366489857</v>
          </cell>
          <cell r="AU97">
            <v>4.3478260336693886</v>
          </cell>
          <cell r="AV97">
            <v>4.255319112440624</v>
          </cell>
          <cell r="AW97">
            <v>4.1666666416240057</v>
          </cell>
          <cell r="AX97">
            <v>4.0816326358452741</v>
          </cell>
          <cell r="AY97">
            <v>3.99999998814289</v>
          </cell>
          <cell r="AZ97">
            <v>3.9215686192698755</v>
          </cell>
          <cell r="BA97">
            <v>3.8461538404990274</v>
          </cell>
          <cell r="BB97">
            <v>3.7735849017448713</v>
          </cell>
          <cell r="BC97">
            <v>3.7037037009878349</v>
          </cell>
          <cell r="BD97">
            <v>3.6363636344766395</v>
          </cell>
          <cell r="BE97">
            <v>3.5714285701152693</v>
          </cell>
          <cell r="BF97">
            <v>3.5087719289090162</v>
          </cell>
          <cell r="BG97">
            <v>3.4482758614296616</v>
          </cell>
          <cell r="BH97">
            <v>3.3898305080274413</v>
          </cell>
          <cell r="BI97">
            <v>3.3333333330201032</v>
          </cell>
          <cell r="BJ97">
            <v>3.2786885243703905</v>
          </cell>
          <cell r="BK97">
            <v>3.2258064514584617</v>
          </cell>
          <cell r="BL97">
            <v>3.174603174494476</v>
          </cell>
          <cell r="BM97">
            <v>3.1249999999233795</v>
          </cell>
          <cell r="BN97">
            <v>3.0769230768689866</v>
          </cell>
          <cell r="BO97">
            <v>3.030303030264788</v>
          </cell>
          <cell r="BP97">
            <v>2.9850746268385939</v>
          </cell>
          <cell r="BQ97">
            <v>2.9411764705690353</v>
          </cell>
          <cell r="BR97">
            <v>2.8985507246240476</v>
          </cell>
          <cell r="BS97">
            <v>2.8571428571331619</v>
          </cell>
          <cell r="BT97">
            <v>2.8169014084438002</v>
          </cell>
          <cell r="BU97">
            <v>2.7777777777728545</v>
          </cell>
          <cell r="BV97">
            <v>2.7397260273937447</v>
          </cell>
          <cell r="BW97">
            <v>2.7027027027001886</v>
          </cell>
          <cell r="BX97">
            <v>2.6666666666648666</v>
          </cell>
          <cell r="BY97">
            <v>2.6315789473671303</v>
          </cell>
          <cell r="BZ97">
            <v>2.5974025974016706</v>
          </cell>
          <cell r="CA97">
            <v>2.5641025641018977</v>
          </cell>
          <cell r="CB97">
            <v>2.5316455696197733</v>
          </cell>
          <cell r="CC97">
            <v>2.4999999999996541</v>
          </cell>
          <cell r="CD97">
            <v>2.4691358024688861</v>
          </cell>
          <cell r="CE97">
            <v>2.4390243902437225</v>
          </cell>
          <cell r="CF97">
            <v>2.4096385542167371</v>
          </cell>
          <cell r="CG97">
            <v>2.3809523809522863</v>
          </cell>
          <cell r="CH97">
            <v>2.3529411764705195</v>
          </cell>
          <cell r="CI97">
            <v>2.3255813953487876</v>
          </cell>
          <cell r="CJ97">
            <v>2.2988505747126076</v>
          </cell>
          <cell r="CK97">
            <v>2.2727272727272463</v>
          </cell>
          <cell r="CL97">
            <v>2.2471910112359357</v>
          </cell>
          <cell r="CM97">
            <v>2.2222222222222081</v>
          </cell>
          <cell r="CN97">
            <v>2.1978021978021878</v>
          </cell>
          <cell r="CO97">
            <v>2.1739130434782532</v>
          </cell>
          <cell r="CP97">
            <v>2.1505376344085967</v>
          </cell>
          <cell r="CQ97">
            <v>2.1276595744680811</v>
          </cell>
          <cell r="CR97">
            <v>2.1052631578947341</v>
          </cell>
          <cell r="CS97">
            <v>2.0833333333333313</v>
          </cell>
          <cell r="CT97">
            <v>2.0618556701030912</v>
          </cell>
          <cell r="CU97">
            <v>2.040816326530611</v>
          </cell>
          <cell r="CV97">
            <v>2.0202020202020194</v>
          </cell>
          <cell r="CW97">
            <v>1.9999999999999993</v>
          </cell>
          <cell r="CX97">
            <v>1.9801980198019797</v>
          </cell>
          <cell r="CY97">
            <v>1.9607843137254899</v>
          </cell>
          <cell r="CZ97">
            <v>1.9417475728155336</v>
          </cell>
          <cell r="DA97">
            <v>1.9230769230769229</v>
          </cell>
          <cell r="DB97">
            <v>1.9047619047619042</v>
          </cell>
          <cell r="DC97">
            <v>1.8867924528301885</v>
          </cell>
          <cell r="DD97">
            <v>1.8691588785046729</v>
          </cell>
          <cell r="DE97">
            <v>1.8518518518518516</v>
          </cell>
          <cell r="DF97">
            <v>1.8348623853211008</v>
          </cell>
          <cell r="DG97">
            <v>1.8181818181818179</v>
          </cell>
          <cell r="DH97">
            <v>1.8018018018018016</v>
          </cell>
          <cell r="DI97">
            <v>1.7857142857142856</v>
          </cell>
          <cell r="DJ97">
            <v>1.7699115044247791</v>
          </cell>
          <cell r="DK97">
            <v>1.754385964912281</v>
          </cell>
          <cell r="DL97">
            <v>1.7391304347826089</v>
          </cell>
          <cell r="DM97">
            <v>1.7241379310344829</v>
          </cell>
          <cell r="DN97">
            <v>1.7094017094017093</v>
          </cell>
          <cell r="DO97">
            <v>1.6949152542372883</v>
          </cell>
          <cell r="DP97">
            <v>1.680672268907563</v>
          </cell>
          <cell r="DQ97">
            <v>1.6666666666666667</v>
          </cell>
          <cell r="DR97">
            <v>1.6528925619834711</v>
          </cell>
          <cell r="DS97">
            <v>1.639344262295082</v>
          </cell>
          <cell r="DT97">
            <v>1.6260162601626016</v>
          </cell>
          <cell r="DU97">
            <v>1.6129032258064517</v>
          </cell>
          <cell r="DV97">
            <v>1.5999999999999999</v>
          </cell>
          <cell r="DW97">
            <v>1.5873015873015872</v>
          </cell>
          <cell r="DX97">
            <v>1.5748031496062991</v>
          </cell>
          <cell r="DY97">
            <v>1.5625</v>
          </cell>
          <cell r="DZ97">
            <v>1.5503875968992247</v>
          </cell>
          <cell r="EA97">
            <v>1.5384615384615385</v>
          </cell>
          <cell r="EB97">
            <v>1.5267175572519083</v>
          </cell>
          <cell r="EC97">
            <v>1.5151515151515151</v>
          </cell>
          <cell r="ED97">
            <v>1.5037593984962403</v>
          </cell>
          <cell r="EE97">
            <v>1.4925373134328357</v>
          </cell>
          <cell r="EF97">
            <v>1.4814814814814814</v>
          </cell>
          <cell r="EG97">
            <v>1.4705882352941175</v>
          </cell>
          <cell r="EH97">
            <v>1.4598540145985399</v>
          </cell>
          <cell r="EI97">
            <v>1.4492753623188408</v>
          </cell>
          <cell r="EJ97">
            <v>1.4388489208633095</v>
          </cell>
          <cell r="EK97">
            <v>1.4285714285714286</v>
          </cell>
          <cell r="EL97">
            <v>1.4184397163120568</v>
          </cell>
          <cell r="EM97">
            <v>1.4084507042253522</v>
          </cell>
          <cell r="EN97">
            <v>1.3986013986013985</v>
          </cell>
          <cell r="EO97">
            <v>1.3888888888888888</v>
          </cell>
          <cell r="EP97">
            <v>1.3793103448275863</v>
          </cell>
          <cell r="EQ97">
            <v>1.3698630136986301</v>
          </cell>
          <cell r="ER97">
            <v>1.360544217687075</v>
          </cell>
          <cell r="ES97">
            <v>1.3513513513513515</v>
          </cell>
          <cell r="ET97">
            <v>1.3422818791946309</v>
          </cell>
          <cell r="EU97">
            <v>1.3333333333333335</v>
          </cell>
          <cell r="EV97">
            <v>1.324503311258278</v>
          </cell>
          <cell r="EW97">
            <v>1.3157894736842106</v>
          </cell>
          <cell r="EX97">
            <v>1.3071895424836601</v>
          </cell>
          <cell r="EY97">
            <v>1.2987012987012987</v>
          </cell>
          <cell r="EZ97">
            <v>1.2903225806451613</v>
          </cell>
          <cell r="FA97">
            <v>1.2820512820512819</v>
          </cell>
          <cell r="FB97">
            <v>1.2738853503184713</v>
          </cell>
          <cell r="FC97">
            <v>1.2658227848101264</v>
          </cell>
          <cell r="FD97">
            <v>1.2578616352201257</v>
          </cell>
          <cell r="FE97">
            <v>1.25</v>
          </cell>
          <cell r="FF97">
            <v>1.2422360248447204</v>
          </cell>
          <cell r="FG97">
            <v>1.2345679012345678</v>
          </cell>
          <cell r="FH97">
            <v>1.2269938650306749</v>
          </cell>
          <cell r="FI97">
            <v>1.2195121951219512</v>
          </cell>
          <cell r="FJ97">
            <v>1.2121212121212122</v>
          </cell>
          <cell r="FK97">
            <v>1.2048192771084336</v>
          </cell>
          <cell r="FL97">
            <v>1.1976047904191618</v>
          </cell>
          <cell r="FM97">
            <v>1.1904761904761905</v>
          </cell>
          <cell r="FN97">
            <v>1.1834319526627219</v>
          </cell>
          <cell r="FO97">
            <v>1.1764705882352942</v>
          </cell>
          <cell r="FP97">
            <v>1.1695906432748537</v>
          </cell>
          <cell r="FQ97">
            <v>1.1627906976744187</v>
          </cell>
          <cell r="FR97">
            <v>1.1560693641618498</v>
          </cell>
          <cell r="FS97">
            <v>1.1494252873563218</v>
          </cell>
          <cell r="FT97">
            <v>1.1428571428571428</v>
          </cell>
          <cell r="FU97">
            <v>1.1363636363636362</v>
          </cell>
          <cell r="FV97">
            <v>1.1299435028248588</v>
          </cell>
          <cell r="FW97">
            <v>1.1235955056179776</v>
          </cell>
          <cell r="FX97">
            <v>1.1173184357541899</v>
          </cell>
          <cell r="FY97">
            <v>1.1111111111111112</v>
          </cell>
          <cell r="FZ97">
            <v>1.1049723756906078</v>
          </cell>
          <cell r="GA97">
            <v>1.0989010989010988</v>
          </cell>
          <cell r="GB97">
            <v>1.0928961748633879</v>
          </cell>
          <cell r="GC97">
            <v>1.0869565217391304</v>
          </cell>
          <cell r="GD97">
            <v>1.0810810810810809</v>
          </cell>
          <cell r="GE97">
            <v>1.075268817204301</v>
          </cell>
          <cell r="GF97">
            <v>1.0695187165775402</v>
          </cell>
          <cell r="GG97">
            <v>1.0638297872340425</v>
          </cell>
          <cell r="GH97">
            <v>1.0582010582010584</v>
          </cell>
          <cell r="GI97">
            <v>1.0526315789473684</v>
          </cell>
          <cell r="GJ97">
            <v>1.0471204188481675</v>
          </cell>
          <cell r="GK97">
            <v>1.0416666666666667</v>
          </cell>
          <cell r="GL97">
            <v>1.0362694300518136</v>
          </cell>
          <cell r="GM97">
            <v>1.0309278350515465</v>
          </cell>
          <cell r="GN97">
            <v>1.0256410256410255</v>
          </cell>
          <cell r="GO97">
            <v>1.0204081632653061</v>
          </cell>
          <cell r="GP97">
            <v>1.015228426395939</v>
          </cell>
          <cell r="GQ97">
            <v>1.0101010101010102</v>
          </cell>
          <cell r="GR97">
            <v>1.0050251256281408</v>
          </cell>
        </row>
        <row r="98">
          <cell r="B98">
            <v>89</v>
          </cell>
          <cell r="C98">
            <v>58.752490299714225</v>
          </cell>
          <cell r="D98">
            <v>48.948002336472193</v>
          </cell>
          <cell r="E98">
            <v>41.418667743742056</v>
          </cell>
          <cell r="F98">
            <v>35.557412692803304</v>
          </cell>
          <cell r="G98">
            <v>30.93247935631199</v>
          </cell>
          <cell r="H98">
            <v>27.234091683166209</v>
          </cell>
          <cell r="I98">
            <v>24.237968698285606</v>
          </cell>
          <cell r="J98">
            <v>21.7802065822072</v>
          </cell>
          <cell r="K98">
            <v>19.739874829164702</v>
          </cell>
          <cell r="L98">
            <v>18.026876450984094</v>
          </cell>
          <cell r="M98">
            <v>16.573421411648244</v>
          </cell>
          <cell r="N98">
            <v>15.327995164758288</v>
          </cell>
          <cell r="O98">
            <v>14.251060894141116</v>
          </cell>
          <cell r="P98">
            <v>13.3119741118965</v>
          </cell>
          <cell r="Q98">
            <v>12.486750613331713</v>
          </cell>
          <cell r="R98">
            <v>11.756439140503529</v>
          </cell>
          <cell r="S98">
            <v>11.105925509198791</v>
          </cell>
          <cell r="T98">
            <v>10.523046752835414</v>
          </cell>
          <cell r="U98">
            <v>9.9979296154367052</v>
          </cell>
          <cell r="V98">
            <v>9.5224925778413159</v>
          </cell>
          <cell r="W98">
            <v>9.0900679626911192</v>
          </cell>
          <cell r="X98">
            <v>8.6951128633054111</v>
          </cell>
          <cell r="Y98">
            <v>8.3329862652029476</v>
          </cell>
          <cell r="Z98">
            <v>7.9997758620016501</v>
          </cell>
          <cell r="AA98">
            <v>7.6921624560072726</v>
          </cell>
          <cell r="AB98">
            <v>7.4073129938078921</v>
          </cell>
          <cell r="AC98">
            <v>7.1427955769624161</v>
          </cell>
          <cell r="AD98">
            <v>6.8965114576563247</v>
          </cell>
          <cell r="AE98">
            <v>6.6666402546872909</v>
          </cell>
          <cell r="AF98">
            <v>6.4515955303503798</v>
          </cell>
          <cell r="AG98">
            <v>6.2499885417319918</v>
          </cell>
          <cell r="AH98">
            <v>6.0605984834069684</v>
          </cell>
          <cell r="AI98">
            <v>5.882347917642039</v>
          </cell>
          <cell r="AJ98">
            <v>5.7142823754748102</v>
          </cell>
          <cell r="AK98">
            <v>5.5555533310738179</v>
          </cell>
          <cell r="AL98">
            <v>5.4054039198286663</v>
          </cell>
          <cell r="AM98">
            <v>5.2631569003237457</v>
          </cell>
          <cell r="AN98">
            <v>5.1282044610576962</v>
          </cell>
          <cell r="AO98">
            <v>4.9999995514208271</v>
          </cell>
          <cell r="AP98">
            <v>4.8780484782150788</v>
          </cell>
          <cell r="AQ98">
            <v>4.7619045577860843</v>
          </cell>
          <cell r="AR98">
            <v>4.6511626525725109</v>
          </cell>
          <cell r="AS98">
            <v>4.5454544517949262</v>
          </cell>
          <cell r="AT98">
            <v>4.4444443808080463</v>
          </cell>
          <cell r="AU98">
            <v>4.3478260436336491</v>
          </cell>
          <cell r="AV98">
            <v>4.2553191193851214</v>
          </cell>
          <cell r="AW98">
            <v>4.166666646470973</v>
          </cell>
          <cell r="AX98">
            <v>4.0816326392331526</v>
          </cell>
          <cell r="AY98">
            <v>3.9999999905143122</v>
          </cell>
          <cell r="AZ98">
            <v>3.9215686209321721</v>
          </cell>
          <cell r="BA98">
            <v>3.8461538416658949</v>
          </cell>
          <cell r="BB98">
            <v>3.7735849025651156</v>
          </cell>
          <cell r="BC98">
            <v>3.7037037015652241</v>
          </cell>
          <cell r="BD98">
            <v>3.6363636348836388</v>
          </cell>
          <cell r="BE98">
            <v>3.5714285704025537</v>
          </cell>
          <cell r="BF98">
            <v>3.5087719291120747</v>
          </cell>
          <cell r="BG98">
            <v>3.4482758615733813</v>
          </cell>
          <cell r="BH98">
            <v>3.389830508129299</v>
          </cell>
          <cell r="BI98">
            <v>3.3333333330923871</v>
          </cell>
          <cell r="BJ98">
            <v>3.2786885244217552</v>
          </cell>
          <cell r="BK98">
            <v>3.2258064514950089</v>
          </cell>
          <cell r="BL98">
            <v>3.1746031745205143</v>
          </cell>
          <cell r="BM98">
            <v>3.124999999941954</v>
          </cell>
          <cell r="BN98">
            <v>3.0769230768822542</v>
          </cell>
          <cell r="BO98">
            <v>3.0303030302742764</v>
          </cell>
          <cell r="BP98">
            <v>2.9850746268453889</v>
          </cell>
          <cell r="BQ98">
            <v>2.941176470573907</v>
          </cell>
          <cell r="BR98">
            <v>2.8985507246275444</v>
          </cell>
          <cell r="BS98">
            <v>2.8571428571356754</v>
          </cell>
          <cell r="BT98">
            <v>2.816901408445609</v>
          </cell>
          <cell r="BU98">
            <v>2.7777777777741575</v>
          </cell>
          <cell r="BV98">
            <v>2.7397260273946844</v>
          </cell>
          <cell r="BW98">
            <v>2.7027027027008677</v>
          </cell>
          <cell r="BX98">
            <v>2.6666666666653573</v>
          </cell>
          <cell r="BY98">
            <v>2.6315789473674855</v>
          </cell>
          <cell r="BZ98">
            <v>2.5974025974019281</v>
          </cell>
          <cell r="CA98">
            <v>2.5641025641020847</v>
          </cell>
          <cell r="CB98">
            <v>2.5316455696199092</v>
          </cell>
          <cell r="CC98">
            <v>2.4999999999997531</v>
          </cell>
          <cell r="CD98">
            <v>2.469135802468958</v>
          </cell>
          <cell r="CE98">
            <v>2.4390243902437745</v>
          </cell>
          <cell r="CF98">
            <v>2.4096385542167753</v>
          </cell>
          <cell r="CG98">
            <v>2.3809523809523148</v>
          </cell>
          <cell r="CH98">
            <v>2.3529411764705404</v>
          </cell>
          <cell r="CI98">
            <v>2.3255813953488027</v>
          </cell>
          <cell r="CJ98">
            <v>2.2988505747126187</v>
          </cell>
          <cell r="CK98">
            <v>2.2727272727272543</v>
          </cell>
          <cell r="CL98">
            <v>2.2471910112359414</v>
          </cell>
          <cell r="CM98">
            <v>2.2222222222222126</v>
          </cell>
          <cell r="CN98">
            <v>2.1978021978021904</v>
          </cell>
          <cell r="CO98">
            <v>2.1739130434782554</v>
          </cell>
          <cell r="CP98">
            <v>2.1505376344085985</v>
          </cell>
          <cell r="CQ98">
            <v>2.1276595744680824</v>
          </cell>
          <cell r="CR98">
            <v>2.1052631578947349</v>
          </cell>
          <cell r="CS98">
            <v>2.0833333333333317</v>
          </cell>
          <cell r="CT98">
            <v>2.0618556701030917</v>
          </cell>
          <cell r="CU98">
            <v>2.0408163265306114</v>
          </cell>
          <cell r="CV98">
            <v>2.0202020202020194</v>
          </cell>
          <cell r="CW98">
            <v>1.9999999999999996</v>
          </cell>
          <cell r="CX98">
            <v>1.98019801980198</v>
          </cell>
          <cell r="CY98">
            <v>1.9607843137254901</v>
          </cell>
          <cell r="CZ98">
            <v>1.941747572815534</v>
          </cell>
          <cell r="DA98">
            <v>1.9230769230769227</v>
          </cell>
          <cell r="DB98">
            <v>1.9047619047619047</v>
          </cell>
          <cell r="DC98">
            <v>1.8867924528301887</v>
          </cell>
          <cell r="DD98">
            <v>1.8691588785046729</v>
          </cell>
          <cell r="DE98">
            <v>1.8518518518518519</v>
          </cell>
          <cell r="DF98">
            <v>1.8348623853211008</v>
          </cell>
          <cell r="DG98">
            <v>1.8181818181818181</v>
          </cell>
          <cell r="DH98">
            <v>1.8018018018018016</v>
          </cell>
          <cell r="DI98">
            <v>1.7857142857142856</v>
          </cell>
          <cell r="DJ98">
            <v>1.7699115044247788</v>
          </cell>
          <cell r="DK98">
            <v>1.754385964912281</v>
          </cell>
          <cell r="DL98">
            <v>1.7391304347826089</v>
          </cell>
          <cell r="DM98">
            <v>1.7241379310344829</v>
          </cell>
          <cell r="DN98">
            <v>1.7094017094017095</v>
          </cell>
          <cell r="DO98">
            <v>1.6949152542372883</v>
          </cell>
          <cell r="DP98">
            <v>1.6806722689075633</v>
          </cell>
          <cell r="DQ98">
            <v>1.6666666666666667</v>
          </cell>
          <cell r="DR98">
            <v>1.6528925619834711</v>
          </cell>
          <cell r="DS98">
            <v>1.639344262295082</v>
          </cell>
          <cell r="DT98">
            <v>1.6260162601626018</v>
          </cell>
          <cell r="DU98">
            <v>1.6129032258064517</v>
          </cell>
          <cell r="DV98">
            <v>1.5999999999999999</v>
          </cell>
          <cell r="DW98">
            <v>1.5873015873015872</v>
          </cell>
          <cell r="DX98">
            <v>1.5748031496062991</v>
          </cell>
          <cell r="DY98">
            <v>1.5625</v>
          </cell>
          <cell r="DZ98">
            <v>1.5503875968992249</v>
          </cell>
          <cell r="EA98">
            <v>1.5384615384615385</v>
          </cell>
          <cell r="EB98">
            <v>1.5267175572519083</v>
          </cell>
          <cell r="EC98">
            <v>1.5151515151515151</v>
          </cell>
          <cell r="ED98">
            <v>1.5037593984962405</v>
          </cell>
          <cell r="EE98">
            <v>1.4925373134328357</v>
          </cell>
          <cell r="EF98">
            <v>1.4814814814814814</v>
          </cell>
          <cell r="EG98">
            <v>1.4705882352941175</v>
          </cell>
          <cell r="EH98">
            <v>1.4598540145985401</v>
          </cell>
          <cell r="EI98">
            <v>1.4492753623188408</v>
          </cell>
          <cell r="EJ98">
            <v>1.4388489208633095</v>
          </cell>
          <cell r="EK98">
            <v>1.4285714285714288</v>
          </cell>
          <cell r="EL98">
            <v>1.418439716312057</v>
          </cell>
          <cell r="EM98">
            <v>1.4084507042253522</v>
          </cell>
          <cell r="EN98">
            <v>1.3986013986013988</v>
          </cell>
          <cell r="EO98">
            <v>1.3888888888888891</v>
          </cell>
          <cell r="EP98">
            <v>1.3793103448275863</v>
          </cell>
          <cell r="EQ98">
            <v>1.3698630136986301</v>
          </cell>
          <cell r="ER98">
            <v>1.360544217687075</v>
          </cell>
          <cell r="ES98">
            <v>1.3513513513513513</v>
          </cell>
          <cell r="ET98">
            <v>1.3422818791946307</v>
          </cell>
          <cell r="EU98">
            <v>1.3333333333333335</v>
          </cell>
          <cell r="EV98">
            <v>1.324503311258278</v>
          </cell>
          <cell r="EW98">
            <v>1.3157894736842106</v>
          </cell>
          <cell r="EX98">
            <v>1.3071895424836601</v>
          </cell>
          <cell r="EY98">
            <v>1.2987012987012987</v>
          </cell>
          <cell r="EZ98">
            <v>1.2903225806451613</v>
          </cell>
          <cell r="FA98">
            <v>1.2820512820512819</v>
          </cell>
          <cell r="FB98">
            <v>1.2738853503184713</v>
          </cell>
          <cell r="FC98">
            <v>1.2658227848101264</v>
          </cell>
          <cell r="FD98">
            <v>1.2578616352201257</v>
          </cell>
          <cell r="FE98">
            <v>1.25</v>
          </cell>
          <cell r="FF98">
            <v>1.2422360248447204</v>
          </cell>
          <cell r="FG98">
            <v>1.2345679012345678</v>
          </cell>
          <cell r="FH98">
            <v>1.2269938650306751</v>
          </cell>
          <cell r="FI98">
            <v>1.2195121951219512</v>
          </cell>
          <cell r="FJ98">
            <v>1.2121212121212122</v>
          </cell>
          <cell r="FK98">
            <v>1.2048192771084338</v>
          </cell>
          <cell r="FL98">
            <v>1.1976047904191618</v>
          </cell>
          <cell r="FM98">
            <v>1.1904761904761905</v>
          </cell>
          <cell r="FN98">
            <v>1.1834319526627219</v>
          </cell>
          <cell r="FO98">
            <v>1.1764705882352942</v>
          </cell>
          <cell r="FP98">
            <v>1.1695906432748537</v>
          </cell>
          <cell r="FQ98">
            <v>1.1627906976744187</v>
          </cell>
          <cell r="FR98">
            <v>1.1560693641618498</v>
          </cell>
          <cell r="FS98">
            <v>1.1494252873563218</v>
          </cell>
          <cell r="FT98">
            <v>1.1428571428571428</v>
          </cell>
          <cell r="FU98">
            <v>1.1363636363636362</v>
          </cell>
          <cell r="FV98">
            <v>1.1299435028248588</v>
          </cell>
          <cell r="FW98">
            <v>1.1235955056179776</v>
          </cell>
          <cell r="FX98">
            <v>1.1173184357541899</v>
          </cell>
          <cell r="FY98">
            <v>1.1111111111111109</v>
          </cell>
          <cell r="FZ98">
            <v>1.1049723756906078</v>
          </cell>
          <cell r="GA98">
            <v>1.0989010989010988</v>
          </cell>
          <cell r="GB98">
            <v>1.0928961748633881</v>
          </cell>
          <cell r="GC98">
            <v>1.0869565217391304</v>
          </cell>
          <cell r="GD98">
            <v>1.0810810810810811</v>
          </cell>
          <cell r="GE98">
            <v>1.075268817204301</v>
          </cell>
          <cell r="GF98">
            <v>1.0695187165775402</v>
          </cell>
          <cell r="GG98">
            <v>1.0638297872340425</v>
          </cell>
          <cell r="GH98">
            <v>1.0582010582010581</v>
          </cell>
          <cell r="GI98">
            <v>1.0526315789473684</v>
          </cell>
          <cell r="GJ98">
            <v>1.0471204188481675</v>
          </cell>
          <cell r="GK98">
            <v>1.0416666666666667</v>
          </cell>
          <cell r="GL98">
            <v>1.0362694300518136</v>
          </cell>
          <cell r="GM98">
            <v>1.0309278350515465</v>
          </cell>
          <cell r="GN98">
            <v>1.0256410256410255</v>
          </cell>
          <cell r="GO98">
            <v>1.0204081632653061</v>
          </cell>
          <cell r="GP98">
            <v>1.015228426395939</v>
          </cell>
          <cell r="GQ98">
            <v>1.0101010101010102</v>
          </cell>
          <cell r="GR98">
            <v>1.0050251256281406</v>
          </cell>
        </row>
        <row r="99">
          <cell r="B99">
            <v>90</v>
          </cell>
          <cell r="C99">
            <v>59.16088148486557</v>
          </cell>
          <cell r="D99">
            <v>49.209854518691813</v>
          </cell>
          <cell r="E99">
            <v>41.586929160531426</v>
          </cell>
          <cell r="F99">
            <v>35.665768480783711</v>
          </cell>
          <cell r="G99">
            <v>31.00240714205048</v>
          </cell>
          <cell r="H99">
            <v>27.279315635909384</v>
          </cell>
          <cell r="I99">
            <v>24.267277594505391</v>
          </cell>
          <cell r="J99">
            <v>21.799240748523633</v>
          </cell>
          <cell r="K99">
            <v>19.752261742061624</v>
          </cell>
          <cell r="L99">
            <v>18.034953981975445</v>
          </cell>
          <cell r="M99">
            <v>16.578699444951177</v>
          </cell>
          <cell r="N99">
            <v>15.331450858927971</v>
          </cell>
          <cell r="O99">
            <v>14.25332793844964</v>
          </cell>
          <cell r="P99">
            <v>13.313464290136279</v>
          </cell>
          <cell r="Q99">
            <v>12.487732049381217</v>
          </cell>
          <cell r="R99">
            <v>11.757086765441041</v>
          </cell>
          <cell r="S99">
            <v>11.106353678164028</v>
          </cell>
          <cell r="T99">
            <v>10.523330367886224</v>
          </cell>
          <cell r="U99">
            <v>9.9981178322151862</v>
          </cell>
          <cell r="V99">
            <v>9.5226177175034543</v>
          </cell>
          <cell r="W99">
            <v>9.0901513177397479</v>
          </cell>
          <cell r="X99">
            <v>8.695168487269429</v>
          </cell>
          <cell r="Y99">
            <v>8.3330234510740606</v>
          </cell>
          <cell r="Z99">
            <v>7.9998007662236894</v>
          </cell>
          <cell r="AA99">
            <v>7.6921791646082056</v>
          </cell>
          <cell r="AB99">
            <v>7.4073242236192876</v>
          </cell>
          <cell r="AC99">
            <v>7.1428031376863306</v>
          </cell>
          <cell r="AD99">
            <v>6.8965165569050875</v>
          </cell>
          <cell r="AE99">
            <v>6.6666436997280796</v>
          </cell>
          <cell r="AF99">
            <v>6.4515978617752205</v>
          </cell>
          <cell r="AG99">
            <v>6.2499901221827523</v>
          </cell>
          <cell r="AH99">
            <v>6.0605995565725053</v>
          </cell>
          <cell r="AI99">
            <v>5.8823486475572979</v>
          </cell>
          <cell r="AJ99">
            <v>5.7142828727445192</v>
          </cell>
          <cell r="AK99">
            <v>5.5555536704015402</v>
          </cell>
          <cell r="AL99">
            <v>5.4054041517541478</v>
          </cell>
          <cell r="AM99">
            <v>5.263157059095585</v>
          </cell>
          <cell r="AN99">
            <v>5.1282045699227581</v>
          </cell>
          <cell r="AO99">
            <v>4.9999996261840218</v>
          </cell>
          <cell r="AP99">
            <v>4.8780485296390692</v>
          </cell>
          <cell r="AQ99">
            <v>4.7619045932116402</v>
          </cell>
          <cell r="AR99">
            <v>4.6511626770144128</v>
          </cell>
          <cell r="AS99">
            <v>4.5454544686843654</v>
          </cell>
          <cell r="AT99">
            <v>4.4444443924963641</v>
          </cell>
          <cell r="AU99">
            <v>4.3478260517346738</v>
          </cell>
          <cell r="AV99">
            <v>4.255319125008195</v>
          </cell>
          <cell r="AW99">
            <v>4.1666666503798169</v>
          </cell>
          <cell r="AX99">
            <v>4.0816326419543394</v>
          </cell>
          <cell r="AY99">
            <v>3.9999999924114498</v>
          </cell>
          <cell r="AZ99">
            <v>3.9215686222567108</v>
          </cell>
          <cell r="BA99">
            <v>3.8461538425919799</v>
          </cell>
          <cell r="BB99">
            <v>3.7735849032135302</v>
          </cell>
          <cell r="BC99">
            <v>3.7037037020198613</v>
          </cell>
          <cell r="BD99">
            <v>3.6363636352028541</v>
          </cell>
          <cell r="BE99">
            <v>3.5714285706269955</v>
          </cell>
          <cell r="BF99">
            <v>3.5087719292700972</v>
          </cell>
          <cell r="BG99">
            <v>3.4482758616847917</v>
          </cell>
          <cell r="BH99">
            <v>3.389830508207953</v>
          </cell>
          <cell r="BI99">
            <v>3.3333333331479902</v>
          </cell>
          <cell r="BJ99">
            <v>3.2786885244611153</v>
          </cell>
          <cell r="BK99">
            <v>3.2258064515229075</v>
          </cell>
          <cell r="BL99">
            <v>3.1746031745403149</v>
          </cell>
          <cell r="BM99">
            <v>3.1249999999560263</v>
          </cell>
          <cell r="BN99">
            <v>3.0769230768922671</v>
          </cell>
          <cell r="BO99">
            <v>3.0303030302814111</v>
          </cell>
          <cell r="BP99">
            <v>2.9850746268504786</v>
          </cell>
          <cell r="BQ99">
            <v>2.9411764705775423</v>
          </cell>
          <cell r="BR99">
            <v>2.898550724630145</v>
          </cell>
          <cell r="BS99">
            <v>2.8571428571375375</v>
          </cell>
          <cell r="BT99">
            <v>2.8169014084469439</v>
          </cell>
          <cell r="BU99">
            <v>2.7777777777751158</v>
          </cell>
          <cell r="BV99">
            <v>2.7397260273953732</v>
          </cell>
          <cell r="BW99">
            <v>2.7027027027013633</v>
          </cell>
          <cell r="BX99">
            <v>2.6666666666657148</v>
          </cell>
          <cell r="BY99">
            <v>2.6315789473677431</v>
          </cell>
          <cell r="BZ99">
            <v>2.5974025974021142</v>
          </cell>
          <cell r="CA99">
            <v>2.5641025641022193</v>
          </cell>
          <cell r="CB99">
            <v>2.5316455696200069</v>
          </cell>
          <cell r="CC99">
            <v>2.4999999999998237</v>
          </cell>
          <cell r="CD99">
            <v>2.4691358024690091</v>
          </cell>
          <cell r="CE99">
            <v>2.4390243902438118</v>
          </cell>
          <cell r="CF99">
            <v>2.4096385542168024</v>
          </cell>
          <cell r="CG99">
            <v>2.3809523809523343</v>
          </cell>
          <cell r="CH99">
            <v>2.3529411764705546</v>
          </cell>
          <cell r="CI99">
            <v>2.3255813953488129</v>
          </cell>
          <cell r="CJ99">
            <v>2.2988505747126262</v>
          </cell>
          <cell r="CK99">
            <v>2.2727272727272601</v>
          </cell>
          <cell r="CL99">
            <v>2.2471910112359459</v>
          </cell>
          <cell r="CM99">
            <v>2.2222222222222152</v>
          </cell>
          <cell r="CN99">
            <v>2.1978021978021931</v>
          </cell>
          <cell r="CO99">
            <v>2.1739130434782572</v>
          </cell>
          <cell r="CP99">
            <v>2.1505376344085994</v>
          </cell>
          <cell r="CQ99">
            <v>2.1276595744680833</v>
          </cell>
          <cell r="CR99">
            <v>2.1052631578947358</v>
          </cell>
          <cell r="CS99">
            <v>2.0833333333333326</v>
          </cell>
          <cell r="CT99">
            <v>2.0618556701030921</v>
          </cell>
          <cell r="CU99">
            <v>2.0408163265306118</v>
          </cell>
          <cell r="CV99">
            <v>2.0202020202020194</v>
          </cell>
          <cell r="CW99">
            <v>1.9999999999999998</v>
          </cell>
          <cell r="CX99">
            <v>1.9801980198019797</v>
          </cell>
          <cell r="CY99">
            <v>1.9607843137254903</v>
          </cell>
          <cell r="CZ99">
            <v>1.9417475728155338</v>
          </cell>
          <cell r="DA99">
            <v>1.9230769230769229</v>
          </cell>
          <cell r="DB99">
            <v>1.9047619047619047</v>
          </cell>
          <cell r="DC99">
            <v>1.8867924528301885</v>
          </cell>
          <cell r="DD99">
            <v>1.8691588785046729</v>
          </cell>
          <cell r="DE99">
            <v>1.8518518518518519</v>
          </cell>
          <cell r="DF99">
            <v>1.8348623853211008</v>
          </cell>
          <cell r="DG99">
            <v>1.8181818181818179</v>
          </cell>
          <cell r="DH99">
            <v>1.8018018018018016</v>
          </cell>
          <cell r="DI99">
            <v>1.7857142857142856</v>
          </cell>
          <cell r="DJ99">
            <v>1.7699115044247791</v>
          </cell>
          <cell r="DK99">
            <v>1.7543859649122808</v>
          </cell>
          <cell r="DL99">
            <v>1.7391304347826089</v>
          </cell>
          <cell r="DM99">
            <v>1.7241379310344829</v>
          </cell>
          <cell r="DN99">
            <v>1.7094017094017095</v>
          </cell>
          <cell r="DO99">
            <v>1.6949152542372881</v>
          </cell>
          <cell r="DP99">
            <v>1.6806722689075633</v>
          </cell>
          <cell r="DQ99">
            <v>1.6666666666666667</v>
          </cell>
          <cell r="DR99">
            <v>1.6528925619834711</v>
          </cell>
          <cell r="DS99">
            <v>1.639344262295082</v>
          </cell>
          <cell r="DT99">
            <v>1.6260162601626016</v>
          </cell>
          <cell r="DU99">
            <v>1.6129032258064515</v>
          </cell>
          <cell r="DV99">
            <v>1.6</v>
          </cell>
          <cell r="DW99">
            <v>1.5873015873015872</v>
          </cell>
          <cell r="DX99">
            <v>1.5748031496062991</v>
          </cell>
          <cell r="DY99">
            <v>1.5625</v>
          </cell>
          <cell r="DZ99">
            <v>1.5503875968992247</v>
          </cell>
          <cell r="EA99">
            <v>1.5384615384615383</v>
          </cell>
          <cell r="EB99">
            <v>1.5267175572519083</v>
          </cell>
          <cell r="EC99">
            <v>1.5151515151515151</v>
          </cell>
          <cell r="ED99">
            <v>1.5037593984962405</v>
          </cell>
          <cell r="EE99">
            <v>1.4925373134328357</v>
          </cell>
          <cell r="EF99">
            <v>1.4814814814814814</v>
          </cell>
          <cell r="EG99">
            <v>1.4705882352941175</v>
          </cell>
          <cell r="EH99">
            <v>1.4598540145985401</v>
          </cell>
          <cell r="EI99">
            <v>1.4492753623188406</v>
          </cell>
          <cell r="EJ99">
            <v>1.4388489208633095</v>
          </cell>
          <cell r="EK99">
            <v>1.4285714285714288</v>
          </cell>
          <cell r="EL99">
            <v>1.4184397163120568</v>
          </cell>
          <cell r="EM99">
            <v>1.408450704225352</v>
          </cell>
          <cell r="EN99">
            <v>1.3986013986013985</v>
          </cell>
          <cell r="EO99">
            <v>1.3888888888888888</v>
          </cell>
          <cell r="EP99">
            <v>1.3793103448275863</v>
          </cell>
          <cell r="EQ99">
            <v>1.3698630136986301</v>
          </cell>
          <cell r="ER99">
            <v>1.3605442176870748</v>
          </cell>
          <cell r="ES99">
            <v>1.3513513513513513</v>
          </cell>
          <cell r="ET99">
            <v>1.3422818791946309</v>
          </cell>
          <cell r="EU99">
            <v>1.3333333333333335</v>
          </cell>
          <cell r="EV99">
            <v>1.324503311258278</v>
          </cell>
          <cell r="EW99">
            <v>1.3157894736842104</v>
          </cell>
          <cell r="EX99">
            <v>1.3071895424836601</v>
          </cell>
          <cell r="EY99">
            <v>1.2987012987012987</v>
          </cell>
          <cell r="EZ99">
            <v>1.2903225806451613</v>
          </cell>
          <cell r="FA99">
            <v>1.2820512820512819</v>
          </cell>
          <cell r="FB99">
            <v>1.2738853503184713</v>
          </cell>
          <cell r="FC99">
            <v>1.2658227848101264</v>
          </cell>
          <cell r="FD99">
            <v>1.2578616352201257</v>
          </cell>
          <cell r="FE99">
            <v>1.25</v>
          </cell>
          <cell r="FF99">
            <v>1.2422360248447204</v>
          </cell>
          <cell r="FG99">
            <v>1.2345679012345678</v>
          </cell>
          <cell r="FH99">
            <v>1.2269938650306749</v>
          </cell>
          <cell r="FI99">
            <v>1.2195121951219512</v>
          </cell>
          <cell r="FJ99">
            <v>1.2121212121212122</v>
          </cell>
          <cell r="FK99">
            <v>1.2048192771084336</v>
          </cell>
          <cell r="FL99">
            <v>1.1976047904191616</v>
          </cell>
          <cell r="FM99">
            <v>1.1904761904761905</v>
          </cell>
          <cell r="FN99">
            <v>1.1834319526627219</v>
          </cell>
          <cell r="FO99">
            <v>1.1764705882352942</v>
          </cell>
          <cell r="FP99">
            <v>1.1695906432748537</v>
          </cell>
          <cell r="FQ99">
            <v>1.1627906976744184</v>
          </cell>
          <cell r="FR99">
            <v>1.1560693641618498</v>
          </cell>
          <cell r="FS99">
            <v>1.1494252873563218</v>
          </cell>
          <cell r="FT99">
            <v>1.1428571428571428</v>
          </cell>
          <cell r="FU99">
            <v>1.1363636363636365</v>
          </cell>
          <cell r="FV99">
            <v>1.1299435028248588</v>
          </cell>
          <cell r="FW99">
            <v>1.1235955056179776</v>
          </cell>
          <cell r="FX99">
            <v>1.1173184357541899</v>
          </cell>
          <cell r="FY99">
            <v>1.1111111111111112</v>
          </cell>
          <cell r="FZ99">
            <v>1.1049723756906078</v>
          </cell>
          <cell r="GA99">
            <v>1.0989010989010988</v>
          </cell>
          <cell r="GB99">
            <v>1.0928961748633881</v>
          </cell>
          <cell r="GC99">
            <v>1.0869565217391304</v>
          </cell>
          <cell r="GD99">
            <v>1.0810810810810809</v>
          </cell>
          <cell r="GE99">
            <v>1.075268817204301</v>
          </cell>
          <cell r="GF99">
            <v>1.0695187165775402</v>
          </cell>
          <cell r="GG99">
            <v>1.0638297872340425</v>
          </cell>
          <cell r="GH99">
            <v>1.0582010582010581</v>
          </cell>
          <cell r="GI99">
            <v>1.0526315789473684</v>
          </cell>
          <cell r="GJ99">
            <v>1.0471204188481675</v>
          </cell>
          <cell r="GK99">
            <v>1.0416666666666667</v>
          </cell>
          <cell r="GL99">
            <v>1.0362694300518134</v>
          </cell>
          <cell r="GM99">
            <v>1.0309278350515465</v>
          </cell>
          <cell r="GN99">
            <v>1.0256410256410258</v>
          </cell>
          <cell r="GO99">
            <v>1.0204081632653061</v>
          </cell>
          <cell r="GP99">
            <v>1.015228426395939</v>
          </cell>
          <cell r="GQ99">
            <v>1.0101010101010102</v>
          </cell>
          <cell r="GR99">
            <v>1.0050251256281406</v>
          </cell>
        </row>
        <row r="100">
          <cell r="B100">
            <v>91</v>
          </cell>
          <cell r="C100">
            <v>59.565229192936194</v>
          </cell>
          <cell r="D100">
            <v>49.467836964228383</v>
          </cell>
          <cell r="E100">
            <v>41.751891333854338</v>
          </cell>
          <cell r="F100">
            <v>35.771481444667039</v>
          </cell>
          <cell r="G100">
            <v>31.070298196165513</v>
          </cell>
          <cell r="H100">
            <v>27.32301027624095</v>
          </cell>
          <cell r="I100">
            <v>24.295459225485953</v>
          </cell>
          <cell r="J100">
            <v>21.817455261745103</v>
          </cell>
          <cell r="K100">
            <v>19.764058801963447</v>
          </cell>
          <cell r="L100">
            <v>18.042610409455399</v>
          </cell>
          <cell r="M100">
            <v>16.583678721652049</v>
          </cell>
          <cell r="N100">
            <v>15.334695642185888</v>
          </cell>
          <cell r="O100">
            <v>14.255446671448263</v>
          </cell>
          <cell r="P100">
            <v>13.314850502452353</v>
          </cell>
          <cell r="Q100">
            <v>12.488640786464087</v>
          </cell>
          <cell r="R100">
            <v>11.757683654784369</v>
          </cell>
          <cell r="S100">
            <v>11.106746493728467</v>
          </cell>
          <cell r="T100">
            <v>10.523589377065045</v>
          </cell>
          <cell r="U100">
            <v>9.9982889383774438</v>
          </cell>
          <cell r="V100">
            <v>9.5227309660664741</v>
          </cell>
          <cell r="W100">
            <v>9.0902264123781507</v>
          </cell>
          <cell r="X100">
            <v>8.6952183742326703</v>
          </cell>
          <cell r="Y100">
            <v>8.3330566527446983</v>
          </cell>
          <cell r="Z100">
            <v>7.9998229033099459</v>
          </cell>
          <cell r="AA100">
            <v>7.6921939509807133</v>
          </cell>
          <cell r="AB100">
            <v>7.4073341177262444</v>
          </cell>
          <cell r="AC100">
            <v>7.1428097699002899</v>
          </cell>
          <cell r="AD100">
            <v>6.8965210103974552</v>
          </cell>
          <cell r="AE100">
            <v>6.6666466954157215</v>
          </cell>
          <cell r="AF100">
            <v>6.4515998803248662</v>
          </cell>
          <cell r="AG100">
            <v>6.2499914846403035</v>
          </cell>
          <cell r="AH100">
            <v>6.0606004777446394</v>
          </cell>
          <cell r="AI100">
            <v>5.8823492714164951</v>
          </cell>
          <cell r="AJ100">
            <v>5.7142832959527823</v>
          </cell>
          <cell r="AK100">
            <v>5.5555539579674074</v>
          </cell>
          <cell r="AL100">
            <v>5.4054043474718547</v>
          </cell>
          <cell r="AM100">
            <v>5.2631571925172986</v>
          </cell>
          <cell r="AN100">
            <v>5.1282046610232284</v>
          </cell>
          <cell r="AO100">
            <v>4.9999996884866853</v>
          </cell>
          <cell r="AP100">
            <v>4.8780485723145803</v>
          </cell>
          <cell r="AQ100">
            <v>4.7619046224889585</v>
          </cell>
          <cell r="AR100">
            <v>4.6511626971312046</v>
          </cell>
          <cell r="AS100">
            <v>4.545454482528168</v>
          </cell>
          <cell r="AT100">
            <v>4.4444444020378491</v>
          </cell>
          <cell r="AU100">
            <v>4.347826058320873</v>
          </cell>
          <cell r="AV100">
            <v>4.2553191295612915</v>
          </cell>
          <cell r="AW100">
            <v>4.1666666535321104</v>
          </cell>
          <cell r="AX100">
            <v>4.081632644140031</v>
          </cell>
          <cell r="AY100">
            <v>3.9999999939291597</v>
          </cell>
          <cell r="AZ100">
            <v>3.9215686233121199</v>
          </cell>
          <cell r="BA100">
            <v>3.8461538433269684</v>
          </cell>
          <cell r="BB100">
            <v>3.7735849037261109</v>
          </cell>
          <cell r="BC100">
            <v>3.7037037023778439</v>
          </cell>
          <cell r="BD100">
            <v>3.6363636354532183</v>
          </cell>
          <cell r="BE100">
            <v>3.5714285708023397</v>
          </cell>
          <cell r="BF100">
            <v>3.5087719293930717</v>
          </cell>
          <cell r="BG100">
            <v>3.4482758617711564</v>
          </cell>
          <cell r="BH100">
            <v>3.3898305082686893</v>
          </cell>
          <cell r="BI100">
            <v>3.3333333331907617</v>
          </cell>
          <cell r="BJ100">
            <v>3.278688524491276</v>
          </cell>
          <cell r="BK100">
            <v>3.2258064515442042</v>
          </cell>
          <cell r="BL100">
            <v>3.1746031745553727</v>
          </cell>
          <cell r="BM100">
            <v>3.1249999999666862</v>
          </cell>
          <cell r="BN100">
            <v>3.0769230768998241</v>
          </cell>
          <cell r="BO100">
            <v>3.0303030302867748</v>
          </cell>
          <cell r="BP100">
            <v>2.9850746268542911</v>
          </cell>
          <cell r="BQ100">
            <v>2.9411764705802552</v>
          </cell>
          <cell r="BR100">
            <v>2.8985507246320781</v>
          </cell>
          <cell r="BS100">
            <v>2.8571428571389168</v>
          </cell>
          <cell r="BT100">
            <v>2.8169014084479294</v>
          </cell>
          <cell r="BU100">
            <v>2.7777777777758206</v>
          </cell>
          <cell r="BV100">
            <v>2.7397260273958781</v>
          </cell>
          <cell r="BW100">
            <v>2.7027027027017247</v>
          </cell>
          <cell r="BX100">
            <v>2.6666666666659742</v>
          </cell>
          <cell r="BY100">
            <v>2.6315789473679296</v>
          </cell>
          <cell r="BZ100">
            <v>2.5974025974022483</v>
          </cell>
          <cell r="CA100">
            <v>2.5641025641023161</v>
          </cell>
          <cell r="CB100">
            <v>2.5316455696200761</v>
          </cell>
          <cell r="CC100">
            <v>2.4999999999998739</v>
          </cell>
          <cell r="CD100">
            <v>2.469135802469046</v>
          </cell>
          <cell r="CE100">
            <v>2.439024390243838</v>
          </cell>
          <cell r="CF100">
            <v>2.4096385542168215</v>
          </cell>
          <cell r="CG100">
            <v>2.3809523809523481</v>
          </cell>
          <cell r="CH100">
            <v>2.3529411764705648</v>
          </cell>
          <cell r="CI100">
            <v>2.3255813953488205</v>
          </cell>
          <cell r="CJ100">
            <v>2.2988505747126311</v>
          </cell>
          <cell r="CK100">
            <v>2.272727272727264</v>
          </cell>
          <cell r="CL100">
            <v>2.2471910112359486</v>
          </cell>
          <cell r="CM100">
            <v>2.2222222222222174</v>
          </cell>
          <cell r="CN100">
            <v>2.1978021978021944</v>
          </cell>
          <cell r="CO100">
            <v>2.1739130434782585</v>
          </cell>
          <cell r="CP100">
            <v>2.1505376344086007</v>
          </cell>
          <cell r="CQ100">
            <v>2.1276595744680837</v>
          </cell>
          <cell r="CR100">
            <v>2.1052631578947358</v>
          </cell>
          <cell r="CS100">
            <v>2.0833333333333326</v>
          </cell>
          <cell r="CT100">
            <v>2.0618556701030926</v>
          </cell>
          <cell r="CU100">
            <v>2.0408163265306118</v>
          </cell>
          <cell r="CV100">
            <v>2.0202020202020199</v>
          </cell>
          <cell r="CW100">
            <v>2</v>
          </cell>
          <cell r="CX100">
            <v>1.9801980198019802</v>
          </cell>
          <cell r="CY100">
            <v>1.9607843137254901</v>
          </cell>
          <cell r="CZ100">
            <v>1.941747572815534</v>
          </cell>
          <cell r="DA100">
            <v>1.9230769230769231</v>
          </cell>
          <cell r="DB100">
            <v>1.9047619047619047</v>
          </cell>
          <cell r="DC100">
            <v>1.8867924528301885</v>
          </cell>
          <cell r="DD100">
            <v>1.8691588785046727</v>
          </cell>
          <cell r="DE100">
            <v>1.8518518518518516</v>
          </cell>
          <cell r="DF100">
            <v>1.8348623853211008</v>
          </cell>
          <cell r="DG100">
            <v>1.8181818181818181</v>
          </cell>
          <cell r="DH100">
            <v>1.8018018018018018</v>
          </cell>
          <cell r="DI100">
            <v>1.7857142857142856</v>
          </cell>
          <cell r="DJ100">
            <v>1.7699115044247788</v>
          </cell>
          <cell r="DK100">
            <v>1.7543859649122808</v>
          </cell>
          <cell r="DL100">
            <v>1.7391304347826089</v>
          </cell>
          <cell r="DM100">
            <v>1.7241379310344829</v>
          </cell>
          <cell r="DN100">
            <v>1.7094017094017095</v>
          </cell>
          <cell r="DO100">
            <v>1.6949152542372883</v>
          </cell>
          <cell r="DP100">
            <v>1.6806722689075633</v>
          </cell>
          <cell r="DQ100">
            <v>1.6666666666666667</v>
          </cell>
          <cell r="DR100">
            <v>1.6528925619834713</v>
          </cell>
          <cell r="DS100">
            <v>1.639344262295082</v>
          </cell>
          <cell r="DT100">
            <v>1.6260162601626016</v>
          </cell>
          <cell r="DU100">
            <v>1.6129032258064517</v>
          </cell>
          <cell r="DV100">
            <v>1.6</v>
          </cell>
          <cell r="DW100">
            <v>1.5873015873015872</v>
          </cell>
          <cell r="DX100">
            <v>1.5748031496062991</v>
          </cell>
          <cell r="DY100">
            <v>1.5625</v>
          </cell>
          <cell r="DZ100">
            <v>1.5503875968992247</v>
          </cell>
          <cell r="EA100">
            <v>1.5384615384615383</v>
          </cell>
          <cell r="EB100">
            <v>1.5267175572519083</v>
          </cell>
          <cell r="EC100">
            <v>1.5151515151515151</v>
          </cell>
          <cell r="ED100">
            <v>1.5037593984962405</v>
          </cell>
          <cell r="EE100">
            <v>1.4925373134328357</v>
          </cell>
          <cell r="EF100">
            <v>1.4814814814814814</v>
          </cell>
          <cell r="EG100">
            <v>1.4705882352941175</v>
          </cell>
          <cell r="EH100">
            <v>1.4598540145985401</v>
          </cell>
          <cell r="EI100">
            <v>1.4492753623188406</v>
          </cell>
          <cell r="EJ100">
            <v>1.4388489208633095</v>
          </cell>
          <cell r="EK100">
            <v>1.4285714285714286</v>
          </cell>
          <cell r="EL100">
            <v>1.4184397163120568</v>
          </cell>
          <cell r="EM100">
            <v>1.408450704225352</v>
          </cell>
          <cell r="EN100">
            <v>1.3986013986013988</v>
          </cell>
          <cell r="EO100">
            <v>1.3888888888888891</v>
          </cell>
          <cell r="EP100">
            <v>1.3793103448275861</v>
          </cell>
          <cell r="EQ100">
            <v>1.3698630136986301</v>
          </cell>
          <cell r="ER100">
            <v>1.3605442176870748</v>
          </cell>
          <cell r="ES100">
            <v>1.3513513513513513</v>
          </cell>
          <cell r="ET100">
            <v>1.3422818791946309</v>
          </cell>
          <cell r="EU100">
            <v>1.3333333333333335</v>
          </cell>
          <cell r="EV100">
            <v>1.324503311258278</v>
          </cell>
          <cell r="EW100">
            <v>1.3157894736842106</v>
          </cell>
          <cell r="EX100">
            <v>1.3071895424836599</v>
          </cell>
          <cell r="EY100">
            <v>1.2987012987012987</v>
          </cell>
          <cell r="EZ100">
            <v>1.2903225806451613</v>
          </cell>
          <cell r="FA100">
            <v>1.2820512820512819</v>
          </cell>
          <cell r="FB100">
            <v>1.2738853503184713</v>
          </cell>
          <cell r="FC100">
            <v>1.2658227848101267</v>
          </cell>
          <cell r="FD100">
            <v>1.2578616352201257</v>
          </cell>
          <cell r="FE100">
            <v>1.2499999999999998</v>
          </cell>
          <cell r="FF100">
            <v>1.2422360248447204</v>
          </cell>
          <cell r="FG100">
            <v>1.2345679012345678</v>
          </cell>
          <cell r="FH100">
            <v>1.2269938650306749</v>
          </cell>
          <cell r="FI100">
            <v>1.2195121951219512</v>
          </cell>
          <cell r="FJ100">
            <v>1.2121212121212122</v>
          </cell>
          <cell r="FK100">
            <v>1.2048192771084336</v>
          </cell>
          <cell r="FL100">
            <v>1.1976047904191618</v>
          </cell>
          <cell r="FM100">
            <v>1.1904761904761905</v>
          </cell>
          <cell r="FN100">
            <v>1.1834319526627219</v>
          </cell>
          <cell r="FO100">
            <v>1.1764705882352942</v>
          </cell>
          <cell r="FP100">
            <v>1.1695906432748537</v>
          </cell>
          <cell r="FQ100">
            <v>1.1627906976744184</v>
          </cell>
          <cell r="FR100">
            <v>1.1560693641618496</v>
          </cell>
          <cell r="FS100">
            <v>1.1494252873563218</v>
          </cell>
          <cell r="FT100">
            <v>1.1428571428571428</v>
          </cell>
          <cell r="FU100">
            <v>1.1363636363636362</v>
          </cell>
          <cell r="FV100">
            <v>1.1299435028248586</v>
          </cell>
          <cell r="FW100">
            <v>1.1235955056179776</v>
          </cell>
          <cell r="FX100">
            <v>1.1173184357541899</v>
          </cell>
          <cell r="FY100">
            <v>1.1111111111111112</v>
          </cell>
          <cell r="FZ100">
            <v>1.1049723756906078</v>
          </cell>
          <cell r="GA100">
            <v>1.0989010989010988</v>
          </cell>
          <cell r="GB100">
            <v>1.0928961748633879</v>
          </cell>
          <cell r="GC100">
            <v>1.0869565217391304</v>
          </cell>
          <cell r="GD100">
            <v>1.0810810810810811</v>
          </cell>
          <cell r="GE100">
            <v>1.075268817204301</v>
          </cell>
          <cell r="GF100">
            <v>1.0695187165775399</v>
          </cell>
          <cell r="GG100">
            <v>1.0638297872340425</v>
          </cell>
          <cell r="GH100">
            <v>1.0582010582010581</v>
          </cell>
          <cell r="GI100">
            <v>1.0526315789473684</v>
          </cell>
          <cell r="GJ100">
            <v>1.0471204188481675</v>
          </cell>
          <cell r="GK100">
            <v>1.0416666666666667</v>
          </cell>
          <cell r="GL100">
            <v>1.0362694300518134</v>
          </cell>
          <cell r="GM100">
            <v>1.0309278350515463</v>
          </cell>
          <cell r="GN100">
            <v>1.0256410256410258</v>
          </cell>
          <cell r="GO100">
            <v>1.0204081632653061</v>
          </cell>
          <cell r="GP100">
            <v>1.015228426395939</v>
          </cell>
          <cell r="GQ100">
            <v>1.0101010101010102</v>
          </cell>
          <cell r="GR100">
            <v>1.0050251256281406</v>
          </cell>
        </row>
        <row r="101">
          <cell r="B101">
            <v>92</v>
          </cell>
          <cell r="C101">
            <v>59.965573458352658</v>
          </cell>
          <cell r="D101">
            <v>49.722006861308749</v>
          </cell>
          <cell r="E101">
            <v>41.913618954759158</v>
          </cell>
          <cell r="F101">
            <v>35.874616043577596</v>
          </cell>
          <cell r="G101">
            <v>31.136211840937388</v>
          </cell>
          <cell r="H101">
            <v>27.365227320039565</v>
          </cell>
          <cell r="I101">
            <v>24.322556947582648</v>
          </cell>
          <cell r="J101">
            <v>21.834885417937898</v>
          </cell>
          <cell r="K101">
            <v>19.775294097108048</v>
          </cell>
          <cell r="L101">
            <v>18.04986768668758</v>
          </cell>
          <cell r="M101">
            <v>16.588376152501937</v>
          </cell>
          <cell r="N101">
            <v>15.337742387029005</v>
          </cell>
          <cell r="O101">
            <v>14.257426795746042</v>
          </cell>
          <cell r="P101">
            <v>13.316140002281259</v>
          </cell>
          <cell r="Q101">
            <v>12.489482209688971</v>
          </cell>
          <cell r="R101">
            <v>11.7582337832114</v>
          </cell>
          <cell r="S101">
            <v>11.107106874980245</v>
          </cell>
          <cell r="T101">
            <v>10.523825915127894</v>
          </cell>
          <cell r="U101">
            <v>9.9984444894340392</v>
          </cell>
          <cell r="V101">
            <v>9.5228334534538224</v>
          </cell>
          <cell r="W101">
            <v>9.0902940652055406</v>
          </cell>
          <cell r="X101">
            <v>8.6952631159037406</v>
          </cell>
          <cell r="Y101">
            <v>8.3330862970934803</v>
          </cell>
          <cell r="Z101">
            <v>7.9998425807199522</v>
          </cell>
          <cell r="AA101">
            <v>7.692207036266117</v>
          </cell>
          <cell r="AB101">
            <v>7.4073428350010966</v>
          </cell>
          <cell r="AC101">
            <v>7.1428155876318327</v>
          </cell>
          <cell r="AD101">
            <v>6.8965248999104416</v>
          </cell>
          <cell r="AE101">
            <v>6.6666493003614971</v>
          </cell>
          <cell r="AF101">
            <v>6.4516016279868973</v>
          </cell>
          <cell r="AG101">
            <v>6.2499926591726753</v>
          </cell>
          <cell r="AH101">
            <v>6.0606012684503341</v>
          </cell>
          <cell r="AI101">
            <v>5.8823498046294818</v>
          </cell>
          <cell r="AJ101">
            <v>5.7142836561300276</v>
          </cell>
          <cell r="AK101">
            <v>5.5555542016672952</v>
          </cell>
          <cell r="AL101">
            <v>5.405404512634477</v>
          </cell>
          <cell r="AM101">
            <v>5.2631573046363851</v>
          </cell>
          <cell r="AN101">
            <v>5.1282047372579314</v>
          </cell>
          <cell r="AO101">
            <v>4.9999997404055705</v>
          </cell>
          <cell r="AP101">
            <v>4.8780486077299425</v>
          </cell>
          <cell r="AQ101">
            <v>4.7619046466850889</v>
          </cell>
          <cell r="AR101">
            <v>4.6511627136882332</v>
          </cell>
          <cell r="AS101">
            <v>4.5454544938755479</v>
          </cell>
          <cell r="AT101">
            <v>4.444444409826815</v>
          </cell>
          <cell r="AU101">
            <v>4.3478260636755062</v>
          </cell>
          <cell r="AV101">
            <v>4.2553191332480091</v>
          </cell>
          <cell r="AW101">
            <v>4.1666666560742822</v>
          </cell>
          <cell r="AX101">
            <v>4.081632645895608</v>
          </cell>
          <cell r="AY101">
            <v>3.9999999951433276</v>
          </cell>
          <cell r="AZ101">
            <v>3.921568624153084</v>
          </cell>
          <cell r="BA101">
            <v>3.846153843910292</v>
          </cell>
          <cell r="BB101">
            <v>3.773584904131313</v>
          </cell>
          <cell r="BC101">
            <v>3.7037037026597193</v>
          </cell>
          <cell r="BD101">
            <v>3.6363636356495834</v>
          </cell>
          <cell r="BE101">
            <v>3.5714285709393279</v>
          </cell>
          <cell r="BF101">
            <v>3.508771929488772</v>
          </cell>
          <cell r="BG101">
            <v>3.448275861838106</v>
          </cell>
          <cell r="BH101">
            <v>3.3898305083155904</v>
          </cell>
          <cell r="BI101">
            <v>3.333333333223663</v>
          </cell>
          <cell r="BJ101">
            <v>3.2786885245143877</v>
          </cell>
          <cell r="BK101">
            <v>3.225806451560461</v>
          </cell>
          <cell r="BL101">
            <v>3.1746031745668231</v>
          </cell>
          <cell r="BM101">
            <v>3.124999999974762</v>
          </cell>
          <cell r="BN101">
            <v>3.0769230769055276</v>
          </cell>
          <cell r="BO101">
            <v>3.0303030302908085</v>
          </cell>
          <cell r="BP101">
            <v>2.9850746268571466</v>
          </cell>
          <cell r="BQ101">
            <v>2.9411764705822803</v>
          </cell>
          <cell r="BR101">
            <v>2.8985507246335152</v>
          </cell>
          <cell r="BS101">
            <v>2.8571428571399387</v>
          </cell>
          <cell r="BT101">
            <v>2.8169014084486563</v>
          </cell>
          <cell r="BU101">
            <v>2.7777777777763388</v>
          </cell>
          <cell r="BV101">
            <v>2.7397260273962476</v>
          </cell>
          <cell r="BW101">
            <v>2.702702702701989</v>
          </cell>
          <cell r="BX101">
            <v>2.6666666666661629</v>
          </cell>
          <cell r="BY101">
            <v>2.6315789473680651</v>
          </cell>
          <cell r="BZ101">
            <v>2.5974025974023456</v>
          </cell>
          <cell r="CA101">
            <v>2.5641025641023854</v>
          </cell>
          <cell r="CB101">
            <v>2.5316455696201263</v>
          </cell>
          <cell r="CC101">
            <v>2.4999999999999098</v>
          </cell>
          <cell r="CD101">
            <v>2.4691358024690717</v>
          </cell>
          <cell r="CE101">
            <v>2.4390243902438571</v>
          </cell>
          <cell r="CF101">
            <v>2.4096385542168348</v>
          </cell>
          <cell r="CG101">
            <v>2.3809523809523578</v>
          </cell>
          <cell r="CH101">
            <v>2.3529411764705714</v>
          </cell>
          <cell r="CI101">
            <v>2.3255813953488254</v>
          </cell>
          <cell r="CJ101">
            <v>2.2988505747126351</v>
          </cell>
          <cell r="CK101">
            <v>2.2727272727272667</v>
          </cell>
          <cell r="CL101">
            <v>2.2471910112359508</v>
          </cell>
          <cell r="CM101">
            <v>2.2222222222222188</v>
          </cell>
          <cell r="CN101">
            <v>2.1978021978021953</v>
          </cell>
          <cell r="CO101">
            <v>2.173913043478259</v>
          </cell>
          <cell r="CP101">
            <v>2.1505376344086011</v>
          </cell>
          <cell r="CQ101">
            <v>2.1276595744680842</v>
          </cell>
          <cell r="CR101">
            <v>2.1052631578947363</v>
          </cell>
          <cell r="CS101">
            <v>2.083333333333333</v>
          </cell>
          <cell r="CT101">
            <v>2.0618556701030926</v>
          </cell>
          <cell r="CU101">
            <v>2.0408163265306118</v>
          </cell>
          <cell r="CV101">
            <v>2.0202020202020203</v>
          </cell>
          <cell r="CW101">
            <v>1.9999999999999998</v>
          </cell>
          <cell r="CX101">
            <v>1.9801980198019802</v>
          </cell>
          <cell r="CY101">
            <v>1.9607843137254901</v>
          </cell>
          <cell r="CZ101">
            <v>1.941747572815534</v>
          </cell>
          <cell r="DA101">
            <v>1.9230769230769229</v>
          </cell>
          <cell r="DB101">
            <v>1.9047619047619047</v>
          </cell>
          <cell r="DC101">
            <v>1.8867924528301887</v>
          </cell>
          <cell r="DD101">
            <v>1.8691588785046729</v>
          </cell>
          <cell r="DE101">
            <v>1.8518518518518519</v>
          </cell>
          <cell r="DF101">
            <v>1.8348623853211008</v>
          </cell>
          <cell r="DG101">
            <v>1.8181818181818181</v>
          </cell>
          <cell r="DH101">
            <v>1.8018018018018016</v>
          </cell>
          <cell r="DI101">
            <v>1.7857142857142856</v>
          </cell>
          <cell r="DJ101">
            <v>1.7699115044247788</v>
          </cell>
          <cell r="DK101">
            <v>1.7543859649122808</v>
          </cell>
          <cell r="DL101">
            <v>1.7391304347826089</v>
          </cell>
          <cell r="DM101">
            <v>1.7241379310344829</v>
          </cell>
          <cell r="DN101">
            <v>1.7094017094017095</v>
          </cell>
          <cell r="DO101">
            <v>1.6949152542372883</v>
          </cell>
          <cell r="DP101">
            <v>1.680672268907563</v>
          </cell>
          <cell r="DQ101">
            <v>1.6666666666666667</v>
          </cell>
          <cell r="DR101">
            <v>1.6528925619834711</v>
          </cell>
          <cell r="DS101">
            <v>1.639344262295082</v>
          </cell>
          <cell r="DT101">
            <v>1.6260162601626016</v>
          </cell>
          <cell r="DU101">
            <v>1.6129032258064517</v>
          </cell>
          <cell r="DV101">
            <v>1.6</v>
          </cell>
          <cell r="DW101">
            <v>1.5873015873015874</v>
          </cell>
          <cell r="DX101">
            <v>1.5748031496062991</v>
          </cell>
          <cell r="DY101">
            <v>1.5625</v>
          </cell>
          <cell r="DZ101">
            <v>1.5503875968992249</v>
          </cell>
          <cell r="EA101">
            <v>1.5384615384615383</v>
          </cell>
          <cell r="EB101">
            <v>1.5267175572519083</v>
          </cell>
          <cell r="EC101">
            <v>1.5151515151515149</v>
          </cell>
          <cell r="ED101">
            <v>1.5037593984962405</v>
          </cell>
          <cell r="EE101">
            <v>1.4925373134328357</v>
          </cell>
          <cell r="EF101">
            <v>1.4814814814814814</v>
          </cell>
          <cell r="EG101">
            <v>1.4705882352941175</v>
          </cell>
          <cell r="EH101">
            <v>1.4598540145985401</v>
          </cell>
          <cell r="EI101">
            <v>1.4492753623188408</v>
          </cell>
          <cell r="EJ101">
            <v>1.4388489208633095</v>
          </cell>
          <cell r="EK101">
            <v>1.4285714285714286</v>
          </cell>
          <cell r="EL101">
            <v>1.4184397163120568</v>
          </cell>
          <cell r="EM101">
            <v>1.408450704225352</v>
          </cell>
          <cell r="EN101">
            <v>1.3986013986013988</v>
          </cell>
          <cell r="EO101">
            <v>1.3888888888888888</v>
          </cell>
          <cell r="EP101">
            <v>1.3793103448275863</v>
          </cell>
          <cell r="EQ101">
            <v>1.3698630136986303</v>
          </cell>
          <cell r="ER101">
            <v>1.360544217687075</v>
          </cell>
          <cell r="ES101">
            <v>1.3513513513513515</v>
          </cell>
          <cell r="ET101">
            <v>1.3422818791946307</v>
          </cell>
          <cell r="EU101">
            <v>1.3333333333333333</v>
          </cell>
          <cell r="EV101">
            <v>1.324503311258278</v>
          </cell>
          <cell r="EW101">
            <v>1.3157894736842106</v>
          </cell>
          <cell r="EX101">
            <v>1.3071895424836601</v>
          </cell>
          <cell r="EY101">
            <v>1.2987012987012987</v>
          </cell>
          <cell r="EZ101">
            <v>1.2903225806451613</v>
          </cell>
          <cell r="FA101">
            <v>1.2820512820512819</v>
          </cell>
          <cell r="FB101">
            <v>1.2738853503184713</v>
          </cell>
          <cell r="FC101">
            <v>1.2658227848101264</v>
          </cell>
          <cell r="FD101">
            <v>1.2578616352201257</v>
          </cell>
          <cell r="FE101">
            <v>1.2499999999999998</v>
          </cell>
          <cell r="FF101">
            <v>1.2422360248447204</v>
          </cell>
          <cell r="FG101">
            <v>1.2345679012345678</v>
          </cell>
          <cell r="FH101">
            <v>1.2269938650306749</v>
          </cell>
          <cell r="FI101">
            <v>1.2195121951219512</v>
          </cell>
          <cell r="FJ101">
            <v>1.2121212121212122</v>
          </cell>
          <cell r="FK101">
            <v>1.2048192771084338</v>
          </cell>
          <cell r="FL101">
            <v>1.1976047904191618</v>
          </cell>
          <cell r="FM101">
            <v>1.1904761904761905</v>
          </cell>
          <cell r="FN101">
            <v>1.1834319526627219</v>
          </cell>
          <cell r="FO101">
            <v>1.1764705882352942</v>
          </cell>
          <cell r="FP101">
            <v>1.169590643274854</v>
          </cell>
          <cell r="FQ101">
            <v>1.1627906976744184</v>
          </cell>
          <cell r="FR101">
            <v>1.1560693641618496</v>
          </cell>
          <cell r="FS101">
            <v>1.1494252873563218</v>
          </cell>
          <cell r="FT101">
            <v>1.142857142857143</v>
          </cell>
          <cell r="FU101">
            <v>1.1363636363636362</v>
          </cell>
          <cell r="FV101">
            <v>1.1299435028248588</v>
          </cell>
          <cell r="FW101">
            <v>1.1235955056179774</v>
          </cell>
          <cell r="FX101">
            <v>1.1173184357541901</v>
          </cell>
          <cell r="FY101">
            <v>1.1111111111111112</v>
          </cell>
          <cell r="FZ101">
            <v>1.1049723756906078</v>
          </cell>
          <cell r="GA101">
            <v>1.098901098901099</v>
          </cell>
          <cell r="GB101">
            <v>1.0928961748633879</v>
          </cell>
          <cell r="GC101">
            <v>1.0869565217391304</v>
          </cell>
          <cell r="GD101">
            <v>1.0810810810810809</v>
          </cell>
          <cell r="GE101">
            <v>1.075268817204301</v>
          </cell>
          <cell r="GF101">
            <v>1.0695187165775399</v>
          </cell>
          <cell r="GG101">
            <v>1.0638297872340425</v>
          </cell>
          <cell r="GH101">
            <v>1.0582010582010584</v>
          </cell>
          <cell r="GI101">
            <v>1.0526315789473686</v>
          </cell>
          <cell r="GJ101">
            <v>1.0471204188481675</v>
          </cell>
          <cell r="GK101">
            <v>1.0416666666666667</v>
          </cell>
          <cell r="GL101">
            <v>1.0362694300518136</v>
          </cell>
          <cell r="GM101">
            <v>1.0309278350515465</v>
          </cell>
          <cell r="GN101">
            <v>1.0256410256410258</v>
          </cell>
          <cell r="GO101">
            <v>1.0204081632653061</v>
          </cell>
          <cell r="GP101">
            <v>1.015228426395939</v>
          </cell>
          <cell r="GQ101">
            <v>1.0101010101010102</v>
          </cell>
          <cell r="GR101">
            <v>1.0050251256281406</v>
          </cell>
        </row>
        <row r="102">
          <cell r="B102">
            <v>93</v>
          </cell>
          <cell r="C102">
            <v>60.361953919161053</v>
          </cell>
          <cell r="D102">
            <v>49.972420553013549</v>
          </cell>
          <cell r="E102">
            <v>42.072175445842319</v>
          </cell>
          <cell r="F102">
            <v>35.975235164465943</v>
          </cell>
          <cell r="G102">
            <v>31.200205670813002</v>
          </cell>
          <cell r="H102">
            <v>27.406016734337744</v>
          </cell>
          <cell r="I102">
            <v>24.348612449598697</v>
          </cell>
          <cell r="J102">
            <v>21.851564993242011</v>
          </cell>
          <cell r="K102">
            <v>19.785994378198136</v>
          </cell>
          <cell r="L102">
            <v>18.056746622452682</v>
          </cell>
          <cell r="M102">
            <v>16.59280769103956</v>
          </cell>
          <cell r="N102">
            <v>15.340603180308923</v>
          </cell>
          <cell r="O102">
            <v>14.259277379201908</v>
          </cell>
          <cell r="P102">
            <v>13.317339537005822</v>
          </cell>
          <cell r="Q102">
            <v>12.490261305267564</v>
          </cell>
          <cell r="R102">
            <v>11.758740814019724</v>
          </cell>
          <cell r="S102">
            <v>11.107437499981875</v>
          </cell>
          <cell r="T102">
            <v>10.524041931623648</v>
          </cell>
          <cell r="U102">
            <v>9.9985858994854908</v>
          </cell>
          <cell r="V102">
            <v>9.5229262022206544</v>
          </cell>
          <cell r="W102">
            <v>9.0903550136986855</v>
          </cell>
          <cell r="X102">
            <v>8.6953032429629964</v>
          </cell>
          <cell r="Y102">
            <v>8.3331127652620367</v>
          </cell>
          <cell r="Z102">
            <v>7.9998600717510682</v>
          </cell>
          <cell r="AA102">
            <v>7.6922186161647064</v>
          </cell>
          <cell r="AB102">
            <v>7.4073505154194681</v>
          </cell>
          <cell r="AC102">
            <v>7.1428206909051166</v>
          </cell>
          <cell r="AD102">
            <v>6.8965282968650152</v>
          </cell>
          <cell r="AE102">
            <v>6.6666515655317369</v>
          </cell>
          <cell r="AF102">
            <v>6.4516031411141972</v>
          </cell>
          <cell r="AG102">
            <v>6.2499936717005822</v>
          </cell>
          <cell r="AH102">
            <v>6.0606019471676689</v>
          </cell>
          <cell r="AI102">
            <v>5.8823502603670796</v>
          </cell>
          <cell r="AJ102">
            <v>5.7142839626638535</v>
          </cell>
          <cell r="AK102">
            <v>5.5555544081926227</v>
          </cell>
          <cell r="AL102">
            <v>5.4054046520122174</v>
          </cell>
          <cell r="AM102">
            <v>5.2631573988541049</v>
          </cell>
          <cell r="AN102">
            <v>5.1282048010526626</v>
          </cell>
          <cell r="AO102">
            <v>4.999999783671309</v>
          </cell>
          <cell r="AP102">
            <v>4.8780486371202842</v>
          </cell>
          <cell r="AQ102">
            <v>4.7619046666818923</v>
          </cell>
          <cell r="AR102">
            <v>4.6511627273154188</v>
          </cell>
          <cell r="AS102">
            <v>4.5454545031766784</v>
          </cell>
          <cell r="AT102">
            <v>4.4444444161851546</v>
          </cell>
          <cell r="AU102">
            <v>4.3478260680288674</v>
          </cell>
          <cell r="AV102">
            <v>4.2553191362332061</v>
          </cell>
          <cell r="AW102">
            <v>4.1666666581244218</v>
          </cell>
          <cell r="AX102">
            <v>4.0816326473057085</v>
          </cell>
          <cell r="AY102">
            <v>3.9999999961146622</v>
          </cell>
          <cell r="AZ102">
            <v>3.9215686248231738</v>
          </cell>
          <cell r="BA102">
            <v>3.8461538443732475</v>
          </cell>
          <cell r="BB102">
            <v>3.773584904451631</v>
          </cell>
          <cell r="BC102">
            <v>3.7037037028816688</v>
          </cell>
          <cell r="BD102">
            <v>3.6363636358035945</v>
          </cell>
          <cell r="BE102">
            <v>3.5714285710463498</v>
          </cell>
          <cell r="BF102">
            <v>3.5087719295632471</v>
          </cell>
          <cell r="BG102">
            <v>3.4482758618900045</v>
          </cell>
          <cell r="BH102">
            <v>3.3898305083518072</v>
          </cell>
          <cell r="BI102">
            <v>3.3333333332489716</v>
          </cell>
          <cell r="BJ102">
            <v>3.278688524532098</v>
          </cell>
          <cell r="BK102">
            <v>3.225806451572871</v>
          </cell>
          <cell r="BL102">
            <v>3.1746031745755308</v>
          </cell>
          <cell r="BM102">
            <v>3.1249999999808806</v>
          </cell>
          <cell r="BN102">
            <v>3.0769230769098321</v>
          </cell>
          <cell r="BO102">
            <v>3.0303030302938407</v>
          </cell>
          <cell r="BP102">
            <v>2.9850746268592858</v>
          </cell>
          <cell r="BQ102">
            <v>2.9411764705837911</v>
          </cell>
          <cell r="BR102">
            <v>2.8985507246345841</v>
          </cell>
          <cell r="BS102">
            <v>2.8571428571406949</v>
          </cell>
          <cell r="BT102">
            <v>2.8169014084491928</v>
          </cell>
          <cell r="BU102">
            <v>2.7777777777767199</v>
          </cell>
          <cell r="BV102">
            <v>2.739726027396518</v>
          </cell>
          <cell r="BW102">
            <v>2.7027027027021817</v>
          </cell>
          <cell r="BX102">
            <v>2.6666666666663006</v>
          </cell>
          <cell r="BY102">
            <v>2.6315789473681632</v>
          </cell>
          <cell r="BZ102">
            <v>2.5974025974024153</v>
          </cell>
          <cell r="CA102">
            <v>2.5641025641024355</v>
          </cell>
          <cell r="CB102">
            <v>2.5316455696201623</v>
          </cell>
          <cell r="CC102">
            <v>2.4999999999999356</v>
          </cell>
          <cell r="CD102">
            <v>2.4691358024690904</v>
          </cell>
          <cell r="CE102">
            <v>2.4390243902438704</v>
          </cell>
          <cell r="CF102">
            <v>2.4096385542168446</v>
          </cell>
          <cell r="CG102">
            <v>2.3809523809523645</v>
          </cell>
          <cell r="CH102">
            <v>2.3529411764705763</v>
          </cell>
          <cell r="CI102">
            <v>2.3255813953488289</v>
          </cell>
          <cell r="CJ102">
            <v>2.2988505747126378</v>
          </cell>
          <cell r="CK102">
            <v>2.2727272727272685</v>
          </cell>
          <cell r="CL102">
            <v>2.2471910112359517</v>
          </cell>
          <cell r="CM102">
            <v>2.2222222222222201</v>
          </cell>
          <cell r="CN102">
            <v>2.1978021978021962</v>
          </cell>
          <cell r="CO102">
            <v>2.1739130434782599</v>
          </cell>
          <cell r="CP102">
            <v>2.1505376344086016</v>
          </cell>
          <cell r="CQ102">
            <v>2.1276595744680846</v>
          </cell>
          <cell r="CR102">
            <v>2.1052631578947367</v>
          </cell>
          <cell r="CS102">
            <v>2.083333333333333</v>
          </cell>
          <cell r="CT102">
            <v>2.0618556701030926</v>
          </cell>
          <cell r="CU102">
            <v>2.0408163265306118</v>
          </cell>
          <cell r="CV102">
            <v>2.0202020202020199</v>
          </cell>
          <cell r="CW102">
            <v>2</v>
          </cell>
          <cell r="CX102">
            <v>1.9801980198019802</v>
          </cell>
          <cell r="CY102">
            <v>1.9607843137254903</v>
          </cell>
          <cell r="CZ102">
            <v>1.941747572815534</v>
          </cell>
          <cell r="DA102">
            <v>1.9230769230769229</v>
          </cell>
          <cell r="DB102">
            <v>1.9047619047619047</v>
          </cell>
          <cell r="DC102">
            <v>1.8867924528301887</v>
          </cell>
          <cell r="DD102">
            <v>1.8691588785046727</v>
          </cell>
          <cell r="DE102">
            <v>1.8518518518518519</v>
          </cell>
          <cell r="DF102">
            <v>1.8348623853211008</v>
          </cell>
          <cell r="DG102">
            <v>1.8181818181818181</v>
          </cell>
          <cell r="DH102">
            <v>1.8018018018018016</v>
          </cell>
          <cell r="DI102">
            <v>1.7857142857142856</v>
          </cell>
          <cell r="DJ102">
            <v>1.7699115044247788</v>
          </cell>
          <cell r="DK102">
            <v>1.7543859649122808</v>
          </cell>
          <cell r="DL102">
            <v>1.7391304347826089</v>
          </cell>
          <cell r="DM102">
            <v>1.7241379310344829</v>
          </cell>
          <cell r="DN102">
            <v>1.7094017094017095</v>
          </cell>
          <cell r="DO102">
            <v>1.6949152542372881</v>
          </cell>
          <cell r="DP102">
            <v>1.6806722689075633</v>
          </cell>
          <cell r="DQ102">
            <v>1.6666666666666665</v>
          </cell>
          <cell r="DR102">
            <v>1.6528925619834711</v>
          </cell>
          <cell r="DS102">
            <v>1.639344262295082</v>
          </cell>
          <cell r="DT102">
            <v>1.6260162601626018</v>
          </cell>
          <cell r="DU102">
            <v>1.6129032258064517</v>
          </cell>
          <cell r="DV102">
            <v>1.6</v>
          </cell>
          <cell r="DW102">
            <v>1.5873015873015872</v>
          </cell>
          <cell r="DX102">
            <v>1.5748031496062993</v>
          </cell>
          <cell r="DY102">
            <v>1.5625</v>
          </cell>
          <cell r="DZ102">
            <v>1.5503875968992249</v>
          </cell>
          <cell r="EA102">
            <v>1.5384615384615383</v>
          </cell>
          <cell r="EB102">
            <v>1.5267175572519085</v>
          </cell>
          <cell r="EC102">
            <v>1.5151515151515151</v>
          </cell>
          <cell r="ED102">
            <v>1.5037593984962405</v>
          </cell>
          <cell r="EE102">
            <v>1.4925373134328359</v>
          </cell>
          <cell r="EF102">
            <v>1.4814814814814814</v>
          </cell>
          <cell r="EG102">
            <v>1.4705882352941175</v>
          </cell>
          <cell r="EH102">
            <v>1.4598540145985401</v>
          </cell>
          <cell r="EI102">
            <v>1.4492753623188408</v>
          </cell>
          <cell r="EJ102">
            <v>1.4388489208633095</v>
          </cell>
          <cell r="EK102">
            <v>1.4285714285714288</v>
          </cell>
          <cell r="EL102">
            <v>1.418439716312057</v>
          </cell>
          <cell r="EM102">
            <v>1.4084507042253522</v>
          </cell>
          <cell r="EN102">
            <v>1.3986013986013988</v>
          </cell>
          <cell r="EO102">
            <v>1.3888888888888888</v>
          </cell>
          <cell r="EP102">
            <v>1.3793103448275861</v>
          </cell>
          <cell r="EQ102">
            <v>1.3698630136986301</v>
          </cell>
          <cell r="ER102">
            <v>1.3605442176870748</v>
          </cell>
          <cell r="ES102">
            <v>1.3513513513513513</v>
          </cell>
          <cell r="ET102">
            <v>1.3422818791946309</v>
          </cell>
          <cell r="EU102">
            <v>1.3333333333333333</v>
          </cell>
          <cell r="EV102">
            <v>1.3245033112582782</v>
          </cell>
          <cell r="EW102">
            <v>1.3157894736842106</v>
          </cell>
          <cell r="EX102">
            <v>1.3071895424836601</v>
          </cell>
          <cell r="EY102">
            <v>1.2987012987012987</v>
          </cell>
          <cell r="EZ102">
            <v>1.2903225806451613</v>
          </cell>
          <cell r="FA102">
            <v>1.2820512820512822</v>
          </cell>
          <cell r="FB102">
            <v>1.2738853503184713</v>
          </cell>
          <cell r="FC102">
            <v>1.2658227848101264</v>
          </cell>
          <cell r="FD102">
            <v>1.2578616352201257</v>
          </cell>
          <cell r="FE102">
            <v>1.25</v>
          </cell>
          <cell r="FF102">
            <v>1.2422360248447204</v>
          </cell>
          <cell r="FG102">
            <v>1.2345679012345676</v>
          </cell>
          <cell r="FH102">
            <v>1.2269938650306749</v>
          </cell>
          <cell r="FI102">
            <v>1.2195121951219512</v>
          </cell>
          <cell r="FJ102">
            <v>1.2121212121212122</v>
          </cell>
          <cell r="FK102">
            <v>1.2048192771084338</v>
          </cell>
          <cell r="FL102">
            <v>1.1976047904191618</v>
          </cell>
          <cell r="FM102">
            <v>1.1904761904761905</v>
          </cell>
          <cell r="FN102">
            <v>1.1834319526627219</v>
          </cell>
          <cell r="FO102">
            <v>1.1764705882352942</v>
          </cell>
          <cell r="FP102">
            <v>1.169590643274854</v>
          </cell>
          <cell r="FQ102">
            <v>1.1627906976744187</v>
          </cell>
          <cell r="FR102">
            <v>1.1560693641618498</v>
          </cell>
          <cell r="FS102">
            <v>1.149425287356322</v>
          </cell>
          <cell r="FT102">
            <v>1.1428571428571428</v>
          </cell>
          <cell r="FU102">
            <v>1.1363636363636362</v>
          </cell>
          <cell r="FV102">
            <v>1.1299435028248588</v>
          </cell>
          <cell r="FW102">
            <v>1.1235955056179774</v>
          </cell>
          <cell r="FX102">
            <v>1.1173184357541901</v>
          </cell>
          <cell r="FY102">
            <v>1.1111111111111112</v>
          </cell>
          <cell r="FZ102">
            <v>1.1049723756906076</v>
          </cell>
          <cell r="GA102">
            <v>1.098901098901099</v>
          </cell>
          <cell r="GB102">
            <v>1.0928961748633879</v>
          </cell>
          <cell r="GC102">
            <v>1.0869565217391304</v>
          </cell>
          <cell r="GD102">
            <v>1.0810810810810811</v>
          </cell>
          <cell r="GE102">
            <v>1.0752688172043012</v>
          </cell>
          <cell r="GF102">
            <v>1.0695187165775402</v>
          </cell>
          <cell r="GG102">
            <v>1.0638297872340425</v>
          </cell>
          <cell r="GH102">
            <v>1.0582010582010584</v>
          </cell>
          <cell r="GI102">
            <v>1.0526315789473684</v>
          </cell>
          <cell r="GJ102">
            <v>1.0471204188481675</v>
          </cell>
          <cell r="GK102">
            <v>1.0416666666666667</v>
          </cell>
          <cell r="GL102">
            <v>1.0362694300518136</v>
          </cell>
          <cell r="GM102">
            <v>1.0309278350515463</v>
          </cell>
          <cell r="GN102">
            <v>1.0256410256410258</v>
          </cell>
          <cell r="GO102">
            <v>1.0204081632653061</v>
          </cell>
          <cell r="GP102">
            <v>1.015228426395939</v>
          </cell>
          <cell r="GQ102">
            <v>1.0101010101010102</v>
          </cell>
          <cell r="GR102">
            <v>1.0050251256281406</v>
          </cell>
        </row>
        <row r="103">
          <cell r="B103">
            <v>94</v>
          </cell>
          <cell r="C103">
            <v>60.754409820951551</v>
          </cell>
          <cell r="D103">
            <v>50.219133549767037</v>
          </cell>
          <cell r="E103">
            <v>42.227622986119918</v>
          </cell>
          <cell r="F103">
            <v>36.073400160454582</v>
          </cell>
          <cell r="G103">
            <v>31.262335602731071</v>
          </cell>
          <cell r="H103">
            <v>27.445426796461589</v>
          </cell>
          <cell r="I103">
            <v>24.373665816921825</v>
          </cell>
          <cell r="J103">
            <v>21.867526309322496</v>
          </cell>
          <cell r="K103">
            <v>19.796185122093465</v>
          </cell>
          <cell r="L103">
            <v>18.063266940713444</v>
          </cell>
          <cell r="M103">
            <v>16.596988387773173</v>
          </cell>
          <cell r="N103">
            <v>15.343289371182088</v>
          </cell>
          <cell r="O103">
            <v>14.261006896450379</v>
          </cell>
          <cell r="P103">
            <v>13.318455383261229</v>
          </cell>
          <cell r="Q103">
            <v>12.490982690062561</v>
          </cell>
          <cell r="R103">
            <v>11.759208123520482</v>
          </cell>
          <cell r="S103">
            <v>11.107740825671446</v>
          </cell>
          <cell r="T103">
            <v>10.524239206962235</v>
          </cell>
          <cell r="U103">
            <v>9.9987144540777191</v>
          </cell>
          <cell r="V103">
            <v>9.5230101377562484</v>
          </cell>
          <cell r="W103">
            <v>9.0904099222510677</v>
          </cell>
          <cell r="X103">
            <v>8.6953392313569466</v>
          </cell>
          <cell r="Y103">
            <v>8.3331363975553892</v>
          </cell>
          <cell r="Z103">
            <v>7.9998756193342828</v>
          </cell>
          <cell r="AA103">
            <v>7.6922288638625718</v>
          </cell>
          <cell r="AB103">
            <v>7.4073572823079017</v>
          </cell>
          <cell r="AC103">
            <v>7.1428251674606278</v>
          </cell>
          <cell r="AD103">
            <v>6.8965312636375673</v>
          </cell>
          <cell r="AE103">
            <v>6.6666535352449889</v>
          </cell>
          <cell r="AF103">
            <v>6.4516044511811224</v>
          </cell>
          <cell r="AG103">
            <v>6.2499945445694669</v>
          </cell>
          <cell r="AH103">
            <v>6.0606025297576558</v>
          </cell>
          <cell r="AI103">
            <v>5.8823506498863924</v>
          </cell>
          <cell r="AJ103">
            <v>5.7142842235437055</v>
          </cell>
          <cell r="AK103">
            <v>5.5555545832140867</v>
          </cell>
          <cell r="AL103">
            <v>5.4054047696305627</v>
          </cell>
          <cell r="AM103">
            <v>5.2631574780286599</v>
          </cell>
          <cell r="AN103">
            <v>5.1282048544373753</v>
          </cell>
          <cell r="AO103">
            <v>4.9999998197260904</v>
          </cell>
          <cell r="AP103">
            <v>4.8780486615106096</v>
          </cell>
          <cell r="AQ103">
            <v>4.7619046832081757</v>
          </cell>
          <cell r="AR103">
            <v>4.6511627385312089</v>
          </cell>
          <cell r="AS103">
            <v>4.545454510800556</v>
          </cell>
          <cell r="AT103">
            <v>4.4444444213756373</v>
          </cell>
          <cell r="AU103">
            <v>4.3478260715681847</v>
          </cell>
          <cell r="AV103">
            <v>4.2553191386503695</v>
          </cell>
          <cell r="AW103">
            <v>4.1666666597777589</v>
          </cell>
          <cell r="AX103">
            <v>4.0816326484383207</v>
          </cell>
          <cell r="AY103">
            <v>3.9999999968917299</v>
          </cell>
          <cell r="AZ103">
            <v>3.9215686253571107</v>
          </cell>
          <cell r="BA103">
            <v>3.8461538447406727</v>
          </cell>
          <cell r="BB103">
            <v>3.7735849047048462</v>
          </cell>
          <cell r="BC103">
            <v>3.7037037030564317</v>
          </cell>
          <cell r="BD103">
            <v>3.636363635924388</v>
          </cell>
          <cell r="BE103">
            <v>3.5714285711299607</v>
          </cell>
          <cell r="BF103">
            <v>3.5087719296212039</v>
          </cell>
          <cell r="BG103">
            <v>3.4482758619302363</v>
          </cell>
          <cell r="BH103">
            <v>3.3898305083797742</v>
          </cell>
          <cell r="BI103">
            <v>3.3333333332684396</v>
          </cell>
          <cell r="BJ103">
            <v>3.2786885245456689</v>
          </cell>
          <cell r="BK103">
            <v>3.2258064515823444</v>
          </cell>
          <cell r="BL103">
            <v>3.174603174582153</v>
          </cell>
          <cell r="BM103">
            <v>3.1249999999855156</v>
          </cell>
          <cell r="BN103">
            <v>3.0769230769130811</v>
          </cell>
          <cell r="BO103">
            <v>3.0303030302961207</v>
          </cell>
          <cell r="BP103">
            <v>2.9850746268608881</v>
          </cell>
          <cell r="BQ103">
            <v>2.9411764705849186</v>
          </cell>
          <cell r="BR103">
            <v>2.8985507246353786</v>
          </cell>
          <cell r="BS103">
            <v>2.8571428571412558</v>
          </cell>
          <cell r="BT103">
            <v>2.8169014084495889</v>
          </cell>
          <cell r="BU103">
            <v>2.7777777777769996</v>
          </cell>
          <cell r="BV103">
            <v>2.7397260273967166</v>
          </cell>
          <cell r="BW103">
            <v>2.7027027027023225</v>
          </cell>
          <cell r="BX103">
            <v>2.6666666666664001</v>
          </cell>
          <cell r="BY103">
            <v>2.6315789473682338</v>
          </cell>
          <cell r="BZ103">
            <v>2.5974025974024659</v>
          </cell>
          <cell r="CA103">
            <v>2.5641025641024715</v>
          </cell>
          <cell r="CB103">
            <v>2.5316455696201881</v>
          </cell>
          <cell r="CC103">
            <v>2.4999999999999538</v>
          </cell>
          <cell r="CD103">
            <v>2.4691358024691032</v>
          </cell>
          <cell r="CE103">
            <v>2.4390243902438797</v>
          </cell>
          <cell r="CF103">
            <v>2.4096385542168512</v>
          </cell>
          <cell r="CG103">
            <v>2.3809523809523694</v>
          </cell>
          <cell r="CH103">
            <v>2.3529411764705803</v>
          </cell>
          <cell r="CI103">
            <v>2.3255813953488316</v>
          </cell>
          <cell r="CJ103">
            <v>2.2988505747126395</v>
          </cell>
          <cell r="CK103">
            <v>2.2727272727272694</v>
          </cell>
          <cell r="CL103">
            <v>2.247191011235953</v>
          </cell>
          <cell r="CM103">
            <v>2.2222222222222205</v>
          </cell>
          <cell r="CN103">
            <v>2.1978021978021967</v>
          </cell>
          <cell r="CO103">
            <v>2.1739130434782599</v>
          </cell>
          <cell r="CP103">
            <v>2.1505376344086016</v>
          </cell>
          <cell r="CQ103">
            <v>2.1276595744680846</v>
          </cell>
          <cell r="CR103">
            <v>2.1052631578947367</v>
          </cell>
          <cell r="CS103">
            <v>2.0833333333333335</v>
          </cell>
          <cell r="CT103">
            <v>2.0618556701030926</v>
          </cell>
          <cell r="CU103">
            <v>2.0408163265306123</v>
          </cell>
          <cell r="CV103">
            <v>2.0202020202020203</v>
          </cell>
          <cell r="CW103">
            <v>2</v>
          </cell>
          <cell r="CX103">
            <v>1.9801980198019802</v>
          </cell>
          <cell r="CY103">
            <v>1.9607843137254901</v>
          </cell>
          <cell r="CZ103">
            <v>1.9417475728155338</v>
          </cell>
          <cell r="DA103">
            <v>1.9230769230769231</v>
          </cell>
          <cell r="DB103">
            <v>1.9047619047619047</v>
          </cell>
          <cell r="DC103">
            <v>1.8867924528301885</v>
          </cell>
          <cell r="DD103">
            <v>1.8691588785046729</v>
          </cell>
          <cell r="DE103">
            <v>1.8518518518518516</v>
          </cell>
          <cell r="DF103">
            <v>1.8348623853211006</v>
          </cell>
          <cell r="DG103">
            <v>1.8181818181818181</v>
          </cell>
          <cell r="DH103">
            <v>1.8018018018018018</v>
          </cell>
          <cell r="DI103">
            <v>1.7857142857142856</v>
          </cell>
          <cell r="DJ103">
            <v>1.7699115044247791</v>
          </cell>
          <cell r="DK103">
            <v>1.7543859649122808</v>
          </cell>
          <cell r="DL103">
            <v>1.7391304347826089</v>
          </cell>
          <cell r="DM103">
            <v>1.7241379310344831</v>
          </cell>
          <cell r="DN103">
            <v>1.7094017094017095</v>
          </cell>
          <cell r="DO103">
            <v>1.6949152542372883</v>
          </cell>
          <cell r="DP103">
            <v>1.6806722689075633</v>
          </cell>
          <cell r="DQ103">
            <v>1.666666666666667</v>
          </cell>
          <cell r="DR103">
            <v>1.6528925619834711</v>
          </cell>
          <cell r="DS103">
            <v>1.639344262295082</v>
          </cell>
          <cell r="DT103">
            <v>1.6260162601626018</v>
          </cell>
          <cell r="DU103">
            <v>1.6129032258064515</v>
          </cell>
          <cell r="DV103">
            <v>1.6</v>
          </cell>
          <cell r="DW103">
            <v>1.5873015873015872</v>
          </cell>
          <cell r="DX103">
            <v>1.5748031496062993</v>
          </cell>
          <cell r="DY103">
            <v>1.5624999999999998</v>
          </cell>
          <cell r="DZ103">
            <v>1.5503875968992249</v>
          </cell>
          <cell r="EA103">
            <v>1.5384615384615385</v>
          </cell>
          <cell r="EB103">
            <v>1.5267175572519085</v>
          </cell>
          <cell r="EC103">
            <v>1.5151515151515151</v>
          </cell>
          <cell r="ED103">
            <v>1.5037593984962405</v>
          </cell>
          <cell r="EE103">
            <v>1.4925373134328357</v>
          </cell>
          <cell r="EF103">
            <v>1.4814814814814814</v>
          </cell>
          <cell r="EG103">
            <v>1.4705882352941175</v>
          </cell>
          <cell r="EH103">
            <v>1.4598540145985399</v>
          </cell>
          <cell r="EI103">
            <v>1.4492753623188408</v>
          </cell>
          <cell r="EJ103">
            <v>1.4388489208633095</v>
          </cell>
          <cell r="EK103">
            <v>1.4285714285714286</v>
          </cell>
          <cell r="EL103">
            <v>1.4184397163120568</v>
          </cell>
          <cell r="EM103">
            <v>1.408450704225352</v>
          </cell>
          <cell r="EN103">
            <v>1.3986013986013985</v>
          </cell>
          <cell r="EO103">
            <v>1.3888888888888888</v>
          </cell>
          <cell r="EP103">
            <v>1.3793103448275863</v>
          </cell>
          <cell r="EQ103">
            <v>1.3698630136986303</v>
          </cell>
          <cell r="ER103">
            <v>1.360544217687075</v>
          </cell>
          <cell r="ES103">
            <v>1.3513513513513515</v>
          </cell>
          <cell r="ET103">
            <v>1.3422818791946309</v>
          </cell>
          <cell r="EU103">
            <v>1.3333333333333333</v>
          </cell>
          <cell r="EV103">
            <v>1.3245033112582782</v>
          </cell>
          <cell r="EW103">
            <v>1.3157894736842106</v>
          </cell>
          <cell r="EX103">
            <v>1.3071895424836601</v>
          </cell>
          <cell r="EY103">
            <v>1.2987012987012987</v>
          </cell>
          <cell r="EZ103">
            <v>1.2903225806451613</v>
          </cell>
          <cell r="FA103">
            <v>1.2820512820512819</v>
          </cell>
          <cell r="FB103">
            <v>1.2738853503184713</v>
          </cell>
          <cell r="FC103">
            <v>1.2658227848101264</v>
          </cell>
          <cell r="FD103">
            <v>1.2578616352201257</v>
          </cell>
          <cell r="FE103">
            <v>1.25</v>
          </cell>
          <cell r="FF103">
            <v>1.2422360248447204</v>
          </cell>
          <cell r="FG103">
            <v>1.2345679012345678</v>
          </cell>
          <cell r="FH103">
            <v>1.2269938650306749</v>
          </cell>
          <cell r="FI103">
            <v>1.2195121951219512</v>
          </cell>
          <cell r="FJ103">
            <v>1.2121212121212122</v>
          </cell>
          <cell r="FK103">
            <v>1.2048192771084338</v>
          </cell>
          <cell r="FL103">
            <v>1.1976047904191618</v>
          </cell>
          <cell r="FM103">
            <v>1.1904761904761907</v>
          </cell>
          <cell r="FN103">
            <v>1.1834319526627219</v>
          </cell>
          <cell r="FO103">
            <v>1.1764705882352942</v>
          </cell>
          <cell r="FP103">
            <v>1.1695906432748537</v>
          </cell>
          <cell r="FQ103">
            <v>1.1627906976744187</v>
          </cell>
          <cell r="FR103">
            <v>1.1560693641618498</v>
          </cell>
          <cell r="FS103">
            <v>1.1494252873563218</v>
          </cell>
          <cell r="FT103">
            <v>1.142857142857143</v>
          </cell>
          <cell r="FU103">
            <v>1.1363636363636365</v>
          </cell>
          <cell r="FV103">
            <v>1.1299435028248588</v>
          </cell>
          <cell r="FW103">
            <v>1.1235955056179774</v>
          </cell>
          <cell r="FX103">
            <v>1.1173184357541899</v>
          </cell>
          <cell r="FY103">
            <v>1.1111111111111112</v>
          </cell>
          <cell r="FZ103">
            <v>1.1049723756906076</v>
          </cell>
          <cell r="GA103">
            <v>1.0989010989010988</v>
          </cell>
          <cell r="GB103">
            <v>1.0928961748633879</v>
          </cell>
          <cell r="GC103">
            <v>1.0869565217391304</v>
          </cell>
          <cell r="GD103">
            <v>1.0810810810810811</v>
          </cell>
          <cell r="GE103">
            <v>1.075268817204301</v>
          </cell>
          <cell r="GF103">
            <v>1.0695187165775402</v>
          </cell>
          <cell r="GG103">
            <v>1.0638297872340425</v>
          </cell>
          <cell r="GH103">
            <v>1.0582010582010581</v>
          </cell>
          <cell r="GI103">
            <v>1.0526315789473684</v>
          </cell>
          <cell r="GJ103">
            <v>1.0471204188481675</v>
          </cell>
          <cell r="GK103">
            <v>1.0416666666666667</v>
          </cell>
          <cell r="GL103">
            <v>1.0362694300518136</v>
          </cell>
          <cell r="GM103">
            <v>1.0309278350515465</v>
          </cell>
          <cell r="GN103">
            <v>1.0256410256410255</v>
          </cell>
          <cell r="GO103">
            <v>1.0204081632653061</v>
          </cell>
          <cell r="GP103">
            <v>1.015228426395939</v>
          </cell>
          <cell r="GQ103">
            <v>1.0101010101010099</v>
          </cell>
          <cell r="GR103">
            <v>1.0050251256281408</v>
          </cell>
        </row>
        <row r="104">
          <cell r="B104">
            <v>95</v>
          </cell>
          <cell r="C104">
            <v>61.142980020744098</v>
          </cell>
          <cell r="D104">
            <v>50.462200541642396</v>
          </cell>
          <cell r="E104">
            <v>42.380022535411676</v>
          </cell>
          <cell r="F104">
            <v>36.169170888248374</v>
          </cell>
          <cell r="G104">
            <v>31.322655924981621</v>
          </cell>
          <cell r="H104">
            <v>27.483504151170617</v>
          </cell>
          <cell r="I104">
            <v>24.397755593194063</v>
          </cell>
          <cell r="J104">
            <v>21.88280029600239</v>
          </cell>
          <cell r="K104">
            <v>19.805890592469964</v>
          </cell>
          <cell r="L104">
            <v>18.069447337169141</v>
          </cell>
          <cell r="M104">
            <v>16.600932441295445</v>
          </cell>
          <cell r="N104">
            <v>15.345811616133416</v>
          </cell>
          <cell r="O104">
            <v>14.262623267710635</v>
          </cell>
          <cell r="P104">
            <v>13.319493379777889</v>
          </cell>
          <cell r="Q104">
            <v>12.491650638946815</v>
          </cell>
          <cell r="R104">
            <v>11.759638823521181</v>
          </cell>
          <cell r="S104">
            <v>11.108019106120592</v>
          </cell>
          <cell r="T104">
            <v>10.524419367088798</v>
          </cell>
          <cell r="U104">
            <v>9.9988313218888347</v>
          </cell>
          <cell r="V104">
            <v>9.5230860975169662</v>
          </cell>
          <cell r="W104">
            <v>9.0904593894153773</v>
          </cell>
          <cell r="X104">
            <v>8.6953715079434506</v>
          </cell>
          <cell r="Y104">
            <v>8.3331574978173126</v>
          </cell>
          <cell r="Z104">
            <v>7.9998894394082516</v>
          </cell>
          <cell r="AA104">
            <v>7.6922379326217447</v>
          </cell>
          <cell r="AB104">
            <v>7.4073632443241424</v>
          </cell>
          <cell r="AC104">
            <v>7.1428290942637078</v>
          </cell>
          <cell r="AD104">
            <v>6.8965338547052992</v>
          </cell>
          <cell r="AE104">
            <v>6.6666552480391204</v>
          </cell>
          <cell r="AF104">
            <v>6.4516055854382017</v>
          </cell>
          <cell r="AG104">
            <v>6.249995297042644</v>
          </cell>
          <cell r="AH104">
            <v>6.0606030298348976</v>
          </cell>
          <cell r="AI104">
            <v>5.882350982808882</v>
          </cell>
          <cell r="AJ104">
            <v>5.7142844455691106</v>
          </cell>
          <cell r="AK104">
            <v>5.5555547315373612</v>
          </cell>
          <cell r="AL104">
            <v>5.405404868886551</v>
          </cell>
          <cell r="AM104">
            <v>5.2631575445618992</v>
          </cell>
          <cell r="AN104">
            <v>5.1282048991107736</v>
          </cell>
          <cell r="AO104">
            <v>4.9999998497717417</v>
          </cell>
          <cell r="AP104">
            <v>4.8780486817515429</v>
          </cell>
          <cell r="AQ104">
            <v>4.7619046968662611</v>
          </cell>
          <cell r="AR104">
            <v>4.6511627477623119</v>
          </cell>
          <cell r="AS104">
            <v>4.5454545170496354</v>
          </cell>
          <cell r="AT104">
            <v>4.4444444256127644</v>
          </cell>
          <cell r="AU104">
            <v>4.3478260744456785</v>
          </cell>
          <cell r="AV104">
            <v>4.255319140607587</v>
          </cell>
          <cell r="AW104">
            <v>4.1666666611110958</v>
          </cell>
          <cell r="AX104">
            <v>4.0816326493480481</v>
          </cell>
          <cell r="AY104">
            <v>3.9999999975133838</v>
          </cell>
          <cell r="AZ104">
            <v>3.9215686257825584</v>
          </cell>
          <cell r="BA104">
            <v>3.8461538450322803</v>
          </cell>
          <cell r="BB104">
            <v>3.7735849049050167</v>
          </cell>
          <cell r="BC104">
            <v>3.7037037031940412</v>
          </cell>
          <cell r="BD104">
            <v>3.6363636360191274</v>
          </cell>
          <cell r="BE104">
            <v>3.5714285711952818</v>
          </cell>
          <cell r="BF104">
            <v>3.5087719296663065</v>
          </cell>
          <cell r="BG104">
            <v>3.4482758619614238</v>
          </cell>
          <cell r="BH104">
            <v>3.3898305084013698</v>
          </cell>
          <cell r="BI104">
            <v>3.3333333332834147</v>
          </cell>
          <cell r="BJ104">
            <v>3.2786885245560682</v>
          </cell>
          <cell r="BK104">
            <v>3.2258064515895764</v>
          </cell>
          <cell r="BL104">
            <v>3.1746031745871885</v>
          </cell>
          <cell r="BM104">
            <v>3.124999999989027</v>
          </cell>
          <cell r="BN104">
            <v>3.0769230769155325</v>
          </cell>
          <cell r="BO104">
            <v>3.0303030302978353</v>
          </cell>
          <cell r="BP104">
            <v>2.9850746268620889</v>
          </cell>
          <cell r="BQ104">
            <v>2.9411764705857601</v>
          </cell>
          <cell r="BR104">
            <v>2.8985507246359692</v>
          </cell>
          <cell r="BS104">
            <v>2.857142857141671</v>
          </cell>
          <cell r="BT104">
            <v>2.8169014084498807</v>
          </cell>
          <cell r="BU104">
            <v>2.7777777777772057</v>
          </cell>
          <cell r="BV104">
            <v>2.7397260273968622</v>
          </cell>
          <cell r="BW104">
            <v>2.7027027027024251</v>
          </cell>
          <cell r="BX104">
            <v>2.6666666666664729</v>
          </cell>
          <cell r="BY104">
            <v>2.6315789473682858</v>
          </cell>
          <cell r="BZ104">
            <v>2.5974025974025028</v>
          </cell>
          <cell r="CA104">
            <v>2.5641025641024977</v>
          </cell>
          <cell r="CB104">
            <v>2.5316455696202063</v>
          </cell>
          <cell r="CC104">
            <v>2.4999999999999671</v>
          </cell>
          <cell r="CD104">
            <v>2.4691358024691126</v>
          </cell>
          <cell r="CE104">
            <v>2.4390243902438864</v>
          </cell>
          <cell r="CF104">
            <v>2.4096385542168561</v>
          </cell>
          <cell r="CG104">
            <v>2.3809523809523729</v>
          </cell>
          <cell r="CH104">
            <v>2.3529411764705825</v>
          </cell>
          <cell r="CI104">
            <v>2.3255813953488329</v>
          </cell>
          <cell r="CJ104">
            <v>2.2988505747126409</v>
          </cell>
          <cell r="CK104">
            <v>2.2727272727272707</v>
          </cell>
          <cell r="CL104">
            <v>2.2471910112359534</v>
          </cell>
          <cell r="CM104">
            <v>2.222222222222221</v>
          </cell>
          <cell r="CN104">
            <v>2.1978021978021971</v>
          </cell>
          <cell r="CO104">
            <v>2.1739130434782603</v>
          </cell>
          <cell r="CP104">
            <v>2.1505376344086016</v>
          </cell>
          <cell r="CQ104">
            <v>2.1276595744680851</v>
          </cell>
          <cell r="CR104">
            <v>2.1052631578947363</v>
          </cell>
          <cell r="CS104">
            <v>2.083333333333333</v>
          </cell>
          <cell r="CT104">
            <v>2.0618556701030926</v>
          </cell>
          <cell r="CU104">
            <v>2.0408163265306123</v>
          </cell>
          <cell r="CV104">
            <v>2.0202020202020203</v>
          </cell>
          <cell r="CW104">
            <v>2</v>
          </cell>
          <cell r="CX104">
            <v>1.9801980198019802</v>
          </cell>
          <cell r="CY104">
            <v>1.9607843137254901</v>
          </cell>
          <cell r="CZ104">
            <v>1.941747572815534</v>
          </cell>
          <cell r="DA104">
            <v>1.9230769230769231</v>
          </cell>
          <cell r="DB104">
            <v>1.9047619047619047</v>
          </cell>
          <cell r="DC104">
            <v>1.8867924528301887</v>
          </cell>
          <cell r="DD104">
            <v>1.8691588785046727</v>
          </cell>
          <cell r="DE104">
            <v>1.8518518518518516</v>
          </cell>
          <cell r="DF104">
            <v>1.8348623853211008</v>
          </cell>
          <cell r="DG104">
            <v>1.8181818181818179</v>
          </cell>
          <cell r="DH104">
            <v>1.8018018018018016</v>
          </cell>
          <cell r="DI104">
            <v>1.7857142857142854</v>
          </cell>
          <cell r="DJ104">
            <v>1.7699115044247788</v>
          </cell>
          <cell r="DK104">
            <v>1.7543859649122808</v>
          </cell>
          <cell r="DL104">
            <v>1.7391304347826089</v>
          </cell>
          <cell r="DM104">
            <v>1.7241379310344829</v>
          </cell>
          <cell r="DN104">
            <v>1.7094017094017095</v>
          </cell>
          <cell r="DO104">
            <v>1.6949152542372881</v>
          </cell>
          <cell r="DP104">
            <v>1.680672268907563</v>
          </cell>
          <cell r="DQ104">
            <v>1.6666666666666667</v>
          </cell>
          <cell r="DR104">
            <v>1.6528925619834709</v>
          </cell>
          <cell r="DS104">
            <v>1.639344262295082</v>
          </cell>
          <cell r="DT104">
            <v>1.6260162601626018</v>
          </cell>
          <cell r="DU104">
            <v>1.6129032258064517</v>
          </cell>
          <cell r="DV104">
            <v>1.6</v>
          </cell>
          <cell r="DW104">
            <v>1.5873015873015872</v>
          </cell>
          <cell r="DX104">
            <v>1.5748031496062993</v>
          </cell>
          <cell r="DY104">
            <v>1.5625</v>
          </cell>
          <cell r="DZ104">
            <v>1.5503875968992249</v>
          </cell>
          <cell r="EA104">
            <v>1.5384615384615383</v>
          </cell>
          <cell r="EB104">
            <v>1.5267175572519083</v>
          </cell>
          <cell r="EC104">
            <v>1.5151515151515151</v>
          </cell>
          <cell r="ED104">
            <v>1.5037593984962405</v>
          </cell>
          <cell r="EE104">
            <v>1.4925373134328357</v>
          </cell>
          <cell r="EF104">
            <v>1.4814814814814814</v>
          </cell>
          <cell r="EG104">
            <v>1.4705882352941175</v>
          </cell>
          <cell r="EH104">
            <v>1.4598540145985401</v>
          </cell>
          <cell r="EI104">
            <v>1.4492753623188406</v>
          </cell>
          <cell r="EJ104">
            <v>1.4388489208633093</v>
          </cell>
          <cell r="EK104">
            <v>1.4285714285714286</v>
          </cell>
          <cell r="EL104">
            <v>1.4184397163120568</v>
          </cell>
          <cell r="EM104">
            <v>1.4084507042253522</v>
          </cell>
          <cell r="EN104">
            <v>1.3986013986013985</v>
          </cell>
          <cell r="EO104">
            <v>1.3888888888888888</v>
          </cell>
          <cell r="EP104">
            <v>1.3793103448275863</v>
          </cell>
          <cell r="EQ104">
            <v>1.3698630136986303</v>
          </cell>
          <cell r="ER104">
            <v>1.360544217687075</v>
          </cell>
          <cell r="ES104">
            <v>1.3513513513513513</v>
          </cell>
          <cell r="ET104">
            <v>1.3422818791946309</v>
          </cell>
          <cell r="EU104">
            <v>1.3333333333333333</v>
          </cell>
          <cell r="EV104">
            <v>1.324503311258278</v>
          </cell>
          <cell r="EW104">
            <v>1.3157894736842106</v>
          </cell>
          <cell r="EX104">
            <v>1.3071895424836601</v>
          </cell>
          <cell r="EY104">
            <v>1.2987012987012987</v>
          </cell>
          <cell r="EZ104">
            <v>1.290322580645161</v>
          </cell>
          <cell r="FA104">
            <v>1.2820512820512819</v>
          </cell>
          <cell r="FB104">
            <v>1.2738853503184713</v>
          </cell>
          <cell r="FC104">
            <v>1.2658227848101264</v>
          </cell>
          <cell r="FD104">
            <v>1.2578616352201257</v>
          </cell>
          <cell r="FE104">
            <v>1.25</v>
          </cell>
          <cell r="FF104">
            <v>1.2422360248447204</v>
          </cell>
          <cell r="FG104">
            <v>1.2345679012345681</v>
          </cell>
          <cell r="FH104">
            <v>1.2269938650306751</v>
          </cell>
          <cell r="FI104">
            <v>1.2195121951219514</v>
          </cell>
          <cell r="FJ104">
            <v>1.2121212121212122</v>
          </cell>
          <cell r="FK104">
            <v>1.2048192771084336</v>
          </cell>
          <cell r="FL104">
            <v>1.1976047904191618</v>
          </cell>
          <cell r="FM104">
            <v>1.1904761904761905</v>
          </cell>
          <cell r="FN104">
            <v>1.1834319526627219</v>
          </cell>
          <cell r="FO104">
            <v>1.1764705882352942</v>
          </cell>
          <cell r="FP104">
            <v>1.1695906432748537</v>
          </cell>
          <cell r="FQ104">
            <v>1.1627906976744187</v>
          </cell>
          <cell r="FR104">
            <v>1.1560693641618496</v>
          </cell>
          <cell r="FS104">
            <v>1.149425287356322</v>
          </cell>
          <cell r="FT104">
            <v>1.1428571428571428</v>
          </cell>
          <cell r="FU104">
            <v>1.1363636363636362</v>
          </cell>
          <cell r="FV104">
            <v>1.1299435028248588</v>
          </cell>
          <cell r="FW104">
            <v>1.1235955056179776</v>
          </cell>
          <cell r="FX104">
            <v>1.1173184357541899</v>
          </cell>
          <cell r="FY104">
            <v>1.1111111111111112</v>
          </cell>
          <cell r="FZ104">
            <v>1.1049723756906078</v>
          </cell>
          <cell r="GA104">
            <v>1.098901098901099</v>
          </cell>
          <cell r="GB104">
            <v>1.0928961748633879</v>
          </cell>
          <cell r="GC104">
            <v>1.0869565217391304</v>
          </cell>
          <cell r="GD104">
            <v>1.0810810810810809</v>
          </cell>
          <cell r="GE104">
            <v>1.075268817204301</v>
          </cell>
          <cell r="GF104">
            <v>1.0695187165775399</v>
          </cell>
          <cell r="GG104">
            <v>1.0638297872340425</v>
          </cell>
          <cell r="GH104">
            <v>1.0582010582010581</v>
          </cell>
          <cell r="GI104">
            <v>1.0526315789473686</v>
          </cell>
          <cell r="GJ104">
            <v>1.0471204188481675</v>
          </cell>
          <cell r="GK104">
            <v>1.0416666666666667</v>
          </cell>
          <cell r="GL104">
            <v>1.0362694300518136</v>
          </cell>
          <cell r="GM104">
            <v>1.0309278350515463</v>
          </cell>
          <cell r="GN104">
            <v>1.0256410256410255</v>
          </cell>
          <cell r="GO104">
            <v>1.0204081632653061</v>
          </cell>
          <cell r="GP104">
            <v>1.0152284263959392</v>
          </cell>
          <cell r="GQ104">
            <v>1.0101010101010099</v>
          </cell>
          <cell r="GR104">
            <v>1.0050251256281406</v>
          </cell>
        </row>
        <row r="105">
          <cell r="B105">
            <v>96</v>
          </cell>
          <cell r="C105">
            <v>61.527702990835749</v>
          </cell>
          <cell r="D105">
            <v>50.701675410485116</v>
          </cell>
          <cell r="E105">
            <v>42.52943385824674</v>
          </cell>
          <cell r="F105">
            <v>36.262605744632559</v>
          </cell>
          <cell r="G105">
            <v>31.38121934464235</v>
          </cell>
          <cell r="H105">
            <v>27.520293865865327</v>
          </cell>
          <cell r="I105">
            <v>24.420918839609676</v>
          </cell>
          <cell r="J105">
            <v>21.897416551198461</v>
          </cell>
          <cell r="K105">
            <v>19.815133897590442</v>
          </cell>
          <cell r="L105">
            <v>18.075305532861744</v>
          </cell>
          <cell r="M105">
            <v>16.604653246505137</v>
          </cell>
          <cell r="N105">
            <v>15.348179921252033</v>
          </cell>
          <cell r="O105">
            <v>14.264133895056668</v>
          </cell>
          <cell r="P105">
            <v>13.320458957932921</v>
          </cell>
          <cell r="Q105">
            <v>12.492269110135942</v>
          </cell>
          <cell r="R105">
            <v>11.760035782047172</v>
          </cell>
          <cell r="S105">
            <v>11.108274409284947</v>
          </cell>
          <cell r="T105">
            <v>10.524583896884748</v>
          </cell>
          <cell r="U105">
            <v>9.9989375653534864</v>
          </cell>
          <cell r="V105">
            <v>9.5231548393818706</v>
          </cell>
          <cell r="W105">
            <v>9.0905039544282662</v>
          </cell>
          <cell r="X105">
            <v>8.6954004555546636</v>
          </cell>
          <cell r="Y105">
            <v>8.3331763373368855</v>
          </cell>
          <cell r="Z105">
            <v>7.9999017239184456</v>
          </cell>
          <cell r="AA105">
            <v>7.6922459580723404</v>
          </cell>
          <cell r="AB105">
            <v>7.4073684972018876</v>
          </cell>
          <cell r="AC105">
            <v>7.1428325388278147</v>
          </cell>
          <cell r="AD105">
            <v>6.8965361176465496</v>
          </cell>
          <cell r="AE105">
            <v>6.6666567374253223</v>
          </cell>
          <cell r="AF105">
            <v>6.4516065674789624</v>
          </cell>
          <cell r="AG105">
            <v>6.2499959457264174</v>
          </cell>
          <cell r="AH105">
            <v>6.0606034590857485</v>
          </cell>
          <cell r="AI105">
            <v>5.8823512673580183</v>
          </cell>
          <cell r="AJ105">
            <v>5.7142846345269032</v>
          </cell>
          <cell r="AK105">
            <v>5.5555548572350526</v>
          </cell>
          <cell r="AL105">
            <v>5.4054049526468786</v>
          </cell>
          <cell r="AM105">
            <v>5.2631576004721845</v>
          </cell>
          <cell r="AN105">
            <v>5.1282049364943711</v>
          </cell>
          <cell r="AO105">
            <v>4.9999998748097854</v>
          </cell>
          <cell r="AP105">
            <v>4.8780486985489988</v>
          </cell>
          <cell r="AQ105">
            <v>4.7619047081539341</v>
          </cell>
          <cell r="AR105">
            <v>4.6511627553599268</v>
          </cell>
          <cell r="AS105">
            <v>4.5454545221718323</v>
          </cell>
          <cell r="AT105">
            <v>4.4444444290716447</v>
          </cell>
          <cell r="AU105">
            <v>4.347826076785104</v>
          </cell>
          <cell r="AV105">
            <v>4.2553191421923779</v>
          </cell>
          <cell r="AW105">
            <v>4.1666666621863673</v>
          </cell>
          <cell r="AX105">
            <v>4.0816326500787534</v>
          </cell>
          <cell r="AY105">
            <v>3.9999999980107073</v>
          </cell>
          <cell r="AZ105">
            <v>3.9215686261215605</v>
          </cell>
          <cell r="BA105">
            <v>3.8461538452637143</v>
          </cell>
          <cell r="BB105">
            <v>3.7735849050632542</v>
          </cell>
          <cell r="BC105">
            <v>3.7037037033023941</v>
          </cell>
          <cell r="BD105">
            <v>3.6363636360934337</v>
          </cell>
          <cell r="BE105">
            <v>3.5714285712463139</v>
          </cell>
          <cell r="BF105">
            <v>3.5087719297014059</v>
          </cell>
          <cell r="BG105">
            <v>3.4482758619855995</v>
          </cell>
          <cell r="BH105">
            <v>3.3898305084180462</v>
          </cell>
          <cell r="BI105">
            <v>3.3333333332949344</v>
          </cell>
          <cell r="BJ105">
            <v>3.2786885245640365</v>
          </cell>
          <cell r="BK105">
            <v>3.2258064515950959</v>
          </cell>
          <cell r="BL105">
            <v>3.1746031745910179</v>
          </cell>
          <cell r="BM105">
            <v>3.1249999999916871</v>
          </cell>
          <cell r="BN105">
            <v>3.0769230769173834</v>
          </cell>
          <cell r="BO105">
            <v>3.0303030302991241</v>
          </cell>
          <cell r="BP105">
            <v>2.9850746268629877</v>
          </cell>
          <cell r="BQ105">
            <v>2.9411764705863881</v>
          </cell>
          <cell r="BR105">
            <v>2.8985507246364084</v>
          </cell>
          <cell r="BS105">
            <v>2.8571428571419784</v>
          </cell>
          <cell r="BT105">
            <v>2.816901408450097</v>
          </cell>
          <cell r="BU105">
            <v>2.7777777777773571</v>
          </cell>
          <cell r="BV105">
            <v>2.7397260273969688</v>
          </cell>
          <cell r="BW105">
            <v>2.7027027027025001</v>
          </cell>
          <cell r="BX105">
            <v>2.6666666666665257</v>
          </cell>
          <cell r="BY105">
            <v>2.6315789473683227</v>
          </cell>
          <cell r="BZ105">
            <v>2.597402597402529</v>
          </cell>
          <cell r="CA105">
            <v>2.5641025641025164</v>
          </cell>
          <cell r="CB105">
            <v>2.5316455696202196</v>
          </cell>
          <cell r="CC105">
            <v>2.499999999999976</v>
          </cell>
          <cell r="CD105">
            <v>2.4691358024691192</v>
          </cell>
          <cell r="CE105">
            <v>2.4390243902438908</v>
          </cell>
          <cell r="CF105">
            <v>2.4096385542168597</v>
          </cell>
          <cell r="CG105">
            <v>2.3809523809523752</v>
          </cell>
          <cell r="CH105">
            <v>2.3529411764705843</v>
          </cell>
          <cell r="CI105">
            <v>2.3255813953488342</v>
          </cell>
          <cell r="CJ105">
            <v>2.2988505747126418</v>
          </cell>
          <cell r="CK105">
            <v>2.2727272727272716</v>
          </cell>
          <cell r="CL105">
            <v>2.2471910112359543</v>
          </cell>
          <cell r="CM105">
            <v>2.2222222222222214</v>
          </cell>
          <cell r="CN105">
            <v>2.1978021978021971</v>
          </cell>
          <cell r="CO105">
            <v>2.1739130434782603</v>
          </cell>
          <cell r="CP105">
            <v>2.150537634408602</v>
          </cell>
          <cell r="CQ105">
            <v>2.1276595744680851</v>
          </cell>
          <cell r="CR105">
            <v>2.1052631578947372</v>
          </cell>
          <cell r="CS105">
            <v>2.0833333333333335</v>
          </cell>
          <cell r="CT105">
            <v>2.061855670103093</v>
          </cell>
          <cell r="CU105">
            <v>2.0408163265306123</v>
          </cell>
          <cell r="CV105">
            <v>2.0202020202020203</v>
          </cell>
          <cell r="CW105">
            <v>2</v>
          </cell>
          <cell r="CX105">
            <v>1.9801980198019802</v>
          </cell>
          <cell r="CY105">
            <v>1.9607843137254903</v>
          </cell>
          <cell r="CZ105">
            <v>1.9417475728155338</v>
          </cell>
          <cell r="DA105">
            <v>1.9230769230769229</v>
          </cell>
          <cell r="DB105">
            <v>1.9047619047619047</v>
          </cell>
          <cell r="DC105">
            <v>1.8867924528301887</v>
          </cell>
          <cell r="DD105">
            <v>1.8691588785046729</v>
          </cell>
          <cell r="DE105">
            <v>1.8518518518518516</v>
          </cell>
          <cell r="DF105">
            <v>1.8348623853211008</v>
          </cell>
          <cell r="DG105">
            <v>1.8181818181818181</v>
          </cell>
          <cell r="DH105">
            <v>1.8018018018018016</v>
          </cell>
          <cell r="DI105">
            <v>1.7857142857142856</v>
          </cell>
          <cell r="DJ105">
            <v>1.7699115044247788</v>
          </cell>
          <cell r="DK105">
            <v>1.7543859649122808</v>
          </cell>
          <cell r="DL105">
            <v>1.7391304347826086</v>
          </cell>
          <cell r="DM105">
            <v>1.7241379310344829</v>
          </cell>
          <cell r="DN105">
            <v>1.7094017094017098</v>
          </cell>
          <cell r="DO105">
            <v>1.6949152542372883</v>
          </cell>
          <cell r="DP105">
            <v>1.680672268907563</v>
          </cell>
          <cell r="DQ105">
            <v>1.6666666666666667</v>
          </cell>
          <cell r="DR105">
            <v>1.6528925619834711</v>
          </cell>
          <cell r="DS105">
            <v>1.639344262295082</v>
          </cell>
          <cell r="DT105">
            <v>1.6260162601626016</v>
          </cell>
          <cell r="DU105">
            <v>1.6129032258064517</v>
          </cell>
          <cell r="DV105">
            <v>1.6</v>
          </cell>
          <cell r="DW105">
            <v>1.5873015873015874</v>
          </cell>
          <cell r="DX105">
            <v>1.5748031496062991</v>
          </cell>
          <cell r="DY105">
            <v>1.5625</v>
          </cell>
          <cell r="DZ105">
            <v>1.5503875968992247</v>
          </cell>
          <cell r="EA105">
            <v>1.5384615384615383</v>
          </cell>
          <cell r="EB105">
            <v>1.5267175572519083</v>
          </cell>
          <cell r="EC105">
            <v>1.5151515151515149</v>
          </cell>
          <cell r="ED105">
            <v>1.5037593984962407</v>
          </cell>
          <cell r="EE105">
            <v>1.4925373134328357</v>
          </cell>
          <cell r="EF105">
            <v>1.4814814814814814</v>
          </cell>
          <cell r="EG105">
            <v>1.4705882352941175</v>
          </cell>
          <cell r="EH105">
            <v>1.4598540145985401</v>
          </cell>
          <cell r="EI105">
            <v>1.4492753623188406</v>
          </cell>
          <cell r="EJ105">
            <v>1.4388489208633095</v>
          </cell>
          <cell r="EK105">
            <v>1.4285714285714286</v>
          </cell>
          <cell r="EL105">
            <v>1.4184397163120568</v>
          </cell>
          <cell r="EM105">
            <v>1.408450704225352</v>
          </cell>
          <cell r="EN105">
            <v>1.3986013986013988</v>
          </cell>
          <cell r="EO105">
            <v>1.3888888888888891</v>
          </cell>
          <cell r="EP105">
            <v>1.3793103448275861</v>
          </cell>
          <cell r="EQ105">
            <v>1.3698630136986303</v>
          </cell>
          <cell r="ER105">
            <v>1.3605442176870748</v>
          </cell>
          <cell r="ES105">
            <v>1.3513513513513513</v>
          </cell>
          <cell r="ET105">
            <v>1.3422818791946309</v>
          </cell>
          <cell r="EU105">
            <v>1.3333333333333333</v>
          </cell>
          <cell r="EV105">
            <v>1.3245033112582782</v>
          </cell>
          <cell r="EW105">
            <v>1.3157894736842106</v>
          </cell>
          <cell r="EX105">
            <v>1.3071895424836599</v>
          </cell>
          <cell r="EY105">
            <v>1.2987012987012987</v>
          </cell>
          <cell r="EZ105">
            <v>1.290322580645161</v>
          </cell>
          <cell r="FA105">
            <v>1.2820512820512819</v>
          </cell>
          <cell r="FB105">
            <v>1.2738853503184713</v>
          </cell>
          <cell r="FC105">
            <v>1.2658227848101264</v>
          </cell>
          <cell r="FD105">
            <v>1.2578616352201257</v>
          </cell>
          <cell r="FE105">
            <v>1.25</v>
          </cell>
          <cell r="FF105">
            <v>1.2422360248447204</v>
          </cell>
          <cell r="FG105">
            <v>1.2345679012345678</v>
          </cell>
          <cell r="FH105">
            <v>1.2269938650306751</v>
          </cell>
          <cell r="FI105">
            <v>1.2195121951219514</v>
          </cell>
          <cell r="FJ105">
            <v>1.2121212121212122</v>
          </cell>
          <cell r="FK105">
            <v>1.2048192771084338</v>
          </cell>
          <cell r="FL105">
            <v>1.1976047904191618</v>
          </cell>
          <cell r="FM105">
            <v>1.1904761904761907</v>
          </cell>
          <cell r="FN105">
            <v>1.1834319526627219</v>
          </cell>
          <cell r="FO105">
            <v>1.1764705882352942</v>
          </cell>
          <cell r="FP105">
            <v>1.1695906432748537</v>
          </cell>
          <cell r="FQ105">
            <v>1.1627906976744184</v>
          </cell>
          <cell r="FR105">
            <v>1.1560693641618496</v>
          </cell>
          <cell r="FS105">
            <v>1.1494252873563218</v>
          </cell>
          <cell r="FT105">
            <v>1.142857142857143</v>
          </cell>
          <cell r="FU105">
            <v>1.1363636363636365</v>
          </cell>
          <cell r="FV105">
            <v>1.1299435028248588</v>
          </cell>
          <cell r="FW105">
            <v>1.1235955056179774</v>
          </cell>
          <cell r="FX105">
            <v>1.1173184357541899</v>
          </cell>
          <cell r="FY105">
            <v>1.1111111111111112</v>
          </cell>
          <cell r="FZ105">
            <v>1.1049723756906078</v>
          </cell>
          <cell r="GA105">
            <v>1.0989010989010988</v>
          </cell>
          <cell r="GB105">
            <v>1.0928961748633879</v>
          </cell>
          <cell r="GC105">
            <v>1.0869565217391304</v>
          </cell>
          <cell r="GD105">
            <v>1.0810810810810809</v>
          </cell>
          <cell r="GE105">
            <v>1.075268817204301</v>
          </cell>
          <cell r="GF105">
            <v>1.0695187165775399</v>
          </cell>
          <cell r="GG105">
            <v>1.0638297872340425</v>
          </cell>
          <cell r="GH105">
            <v>1.0582010582010584</v>
          </cell>
          <cell r="GI105">
            <v>1.0526315789473684</v>
          </cell>
          <cell r="GJ105">
            <v>1.0471204188481675</v>
          </cell>
          <cell r="GK105">
            <v>1.0416666666666667</v>
          </cell>
          <cell r="GL105">
            <v>1.0362694300518134</v>
          </cell>
          <cell r="GM105">
            <v>1.0309278350515465</v>
          </cell>
          <cell r="GN105">
            <v>1.0256410256410258</v>
          </cell>
          <cell r="GO105">
            <v>1.0204081632653061</v>
          </cell>
          <cell r="GP105">
            <v>1.015228426395939</v>
          </cell>
          <cell r="GQ105">
            <v>1.0101010101010102</v>
          </cell>
          <cell r="GR105">
            <v>1.0050251256281406</v>
          </cell>
        </row>
        <row r="106">
          <cell r="B106">
            <v>97</v>
          </cell>
          <cell r="C106">
            <v>61.908616822609659</v>
          </cell>
          <cell r="D106">
            <v>50.937611241857255</v>
          </cell>
          <cell r="E106">
            <v>42.675915547300733</v>
          </cell>
          <cell r="F106">
            <v>36.353761702080547</v>
          </cell>
          <cell r="G106">
            <v>31.438077033633348</v>
          </cell>
          <cell r="H106">
            <v>27.555839483927855</v>
          </cell>
          <cell r="I106">
            <v>24.443191191932382</v>
          </cell>
          <cell r="J106">
            <v>21.911403398276036</v>
          </cell>
          <cell r="K106">
            <v>19.823937045324232</v>
          </cell>
          <cell r="L106">
            <v>18.080858324987435</v>
          </cell>
          <cell r="M106">
            <v>16.608163440099187</v>
          </cell>
          <cell r="N106">
            <v>15.350403681926792</v>
          </cell>
          <cell r="O106">
            <v>14.265545696314643</v>
          </cell>
          <cell r="P106">
            <v>13.321357170170156</v>
          </cell>
          <cell r="Q106">
            <v>12.492841768644389</v>
          </cell>
          <cell r="R106">
            <v>11.76040164243979</v>
          </cell>
          <cell r="S106">
            <v>11.108508632371512</v>
          </cell>
          <cell r="T106">
            <v>10.524734152406163</v>
          </cell>
          <cell r="U106">
            <v>9.99903415032135</v>
          </cell>
          <cell r="V106">
            <v>9.5232170492143613</v>
          </cell>
          <cell r="W106">
            <v>9.0905441030885292</v>
          </cell>
          <cell r="X106">
            <v>8.6954264175378153</v>
          </cell>
          <cell r="Y106">
            <v>8.3331931583365044</v>
          </cell>
          <cell r="Z106">
            <v>7.9999126434830634</v>
          </cell>
          <cell r="AA106">
            <v>7.6922530602410086</v>
          </cell>
          <cell r="AB106">
            <v>7.4073731252880064</v>
          </cell>
          <cell r="AC106">
            <v>7.1428355603752758</v>
          </cell>
          <cell r="AD106">
            <v>6.8965380940144545</v>
          </cell>
          <cell r="AE106">
            <v>6.6666580325437579</v>
          </cell>
          <cell r="AF106">
            <v>6.4516074177307026</v>
          </cell>
          <cell r="AG106">
            <v>6.2499965049365667</v>
          </cell>
          <cell r="AH106">
            <v>6.0606038275414154</v>
          </cell>
          <cell r="AI106">
            <v>5.8823515105624091</v>
          </cell>
          <cell r="AJ106">
            <v>5.7142847953420457</v>
          </cell>
          <cell r="AK106">
            <v>5.5555549637585191</v>
          </cell>
          <cell r="AL106">
            <v>5.4054050233306992</v>
          </cell>
          <cell r="AM106">
            <v>5.2631576474556168</v>
          </cell>
          <cell r="AN106">
            <v>5.1282049677777168</v>
          </cell>
          <cell r="AO106">
            <v>4.9999998956748213</v>
          </cell>
          <cell r="AP106">
            <v>4.8780487124887948</v>
          </cell>
          <cell r="AQ106">
            <v>4.7619047174825901</v>
          </cell>
          <cell r="AR106">
            <v>4.6511627616131097</v>
          </cell>
          <cell r="AS106">
            <v>4.5454545263703547</v>
          </cell>
          <cell r="AT106">
            <v>4.4444444318952199</v>
          </cell>
          <cell r="AU106">
            <v>4.3478260786870768</v>
          </cell>
          <cell r="AV106">
            <v>4.2553191434756101</v>
          </cell>
          <cell r="AW106">
            <v>4.1666666630535225</v>
          </cell>
          <cell r="AX106">
            <v>4.0816326506656653</v>
          </cell>
          <cell r="AY106">
            <v>3.9999999984085655</v>
          </cell>
          <cell r="AZ106">
            <v>3.9215686263916818</v>
          </cell>
          <cell r="BA106">
            <v>3.8461538454473922</v>
          </cell>
          <cell r="BB106">
            <v>3.773584905188343</v>
          </cell>
          <cell r="BC106">
            <v>3.7037037033877116</v>
          </cell>
          <cell r="BD106">
            <v>3.6363636361517124</v>
          </cell>
          <cell r="BE106">
            <v>3.5714285712861829</v>
          </cell>
          <cell r="BF106">
            <v>3.508771929728721</v>
          </cell>
          <cell r="BG106">
            <v>3.448275862004341</v>
          </cell>
          <cell r="BH106">
            <v>3.3898305084309239</v>
          </cell>
          <cell r="BI106">
            <v>3.3333333333037958</v>
          </cell>
          <cell r="BJ106">
            <v>3.2786885245701431</v>
          </cell>
          <cell r="BK106">
            <v>3.2258064515993099</v>
          </cell>
          <cell r="BL106">
            <v>3.1746031745939298</v>
          </cell>
          <cell r="BM106">
            <v>3.1249999999937024</v>
          </cell>
          <cell r="BN106">
            <v>3.0769230769187796</v>
          </cell>
          <cell r="BO106">
            <v>3.0303030303000935</v>
          </cell>
          <cell r="BP106">
            <v>2.9850746268636614</v>
          </cell>
          <cell r="BQ106">
            <v>2.9411764705868571</v>
          </cell>
          <cell r="BR106">
            <v>2.8985507246367348</v>
          </cell>
          <cell r="BS106">
            <v>2.8571428571422062</v>
          </cell>
          <cell r="BT106">
            <v>2.8169014084502555</v>
          </cell>
          <cell r="BU106">
            <v>2.7777777777774686</v>
          </cell>
          <cell r="BV106">
            <v>2.7397260273970465</v>
          </cell>
          <cell r="BW106">
            <v>2.7027027027025547</v>
          </cell>
          <cell r="BX106">
            <v>2.6666666666665644</v>
          </cell>
          <cell r="BY106">
            <v>2.6315789473683502</v>
          </cell>
          <cell r="BZ106">
            <v>2.5974025974025481</v>
          </cell>
          <cell r="CA106">
            <v>2.5641025641025297</v>
          </cell>
          <cell r="CB106">
            <v>2.5316455696202289</v>
          </cell>
          <cell r="CC106">
            <v>2.4999999999999831</v>
          </cell>
          <cell r="CD106">
            <v>2.4691358024691241</v>
          </cell>
          <cell r="CE106">
            <v>2.4390243902438944</v>
          </cell>
          <cell r="CF106">
            <v>2.4096385542168619</v>
          </cell>
          <cell r="CG106">
            <v>2.3809523809523769</v>
          </cell>
          <cell r="CH106">
            <v>2.3529411764705856</v>
          </cell>
          <cell r="CI106">
            <v>2.3255813953488351</v>
          </cell>
          <cell r="CJ106">
            <v>2.2988505747126422</v>
          </cell>
          <cell r="CK106">
            <v>2.2727272727272716</v>
          </cell>
          <cell r="CL106">
            <v>2.2471910112359543</v>
          </cell>
          <cell r="CM106">
            <v>2.2222222222222214</v>
          </cell>
          <cell r="CN106">
            <v>2.1978021978021975</v>
          </cell>
          <cell r="CO106">
            <v>2.1739130434782603</v>
          </cell>
          <cell r="CP106">
            <v>2.150537634408602</v>
          </cell>
          <cell r="CQ106">
            <v>2.1276595744680851</v>
          </cell>
          <cell r="CR106">
            <v>2.1052631578947367</v>
          </cell>
          <cell r="CS106">
            <v>2.0833333333333335</v>
          </cell>
          <cell r="CT106">
            <v>2.061855670103093</v>
          </cell>
          <cell r="CU106">
            <v>2.0408163265306123</v>
          </cell>
          <cell r="CV106">
            <v>2.0202020202020203</v>
          </cell>
          <cell r="CW106">
            <v>2</v>
          </cell>
          <cell r="CX106">
            <v>1.9801980198019802</v>
          </cell>
          <cell r="CY106">
            <v>1.9607843137254901</v>
          </cell>
          <cell r="CZ106">
            <v>1.9417475728155338</v>
          </cell>
          <cell r="DA106">
            <v>1.9230769230769231</v>
          </cell>
          <cell r="DB106">
            <v>1.9047619047619047</v>
          </cell>
          <cell r="DC106">
            <v>1.8867924528301885</v>
          </cell>
          <cell r="DD106">
            <v>1.8691588785046729</v>
          </cell>
          <cell r="DE106">
            <v>1.8518518518518516</v>
          </cell>
          <cell r="DF106">
            <v>1.8348623853211006</v>
          </cell>
          <cell r="DG106">
            <v>1.8181818181818181</v>
          </cell>
          <cell r="DH106">
            <v>1.8018018018018016</v>
          </cell>
          <cell r="DI106">
            <v>1.7857142857142856</v>
          </cell>
          <cell r="DJ106">
            <v>1.7699115044247788</v>
          </cell>
          <cell r="DK106">
            <v>1.7543859649122806</v>
          </cell>
          <cell r="DL106">
            <v>1.7391304347826089</v>
          </cell>
          <cell r="DM106">
            <v>1.7241379310344829</v>
          </cell>
          <cell r="DN106">
            <v>1.7094017094017093</v>
          </cell>
          <cell r="DO106">
            <v>1.6949152542372883</v>
          </cell>
          <cell r="DP106">
            <v>1.680672268907563</v>
          </cell>
          <cell r="DQ106">
            <v>1.666666666666667</v>
          </cell>
          <cell r="DR106">
            <v>1.6528925619834711</v>
          </cell>
          <cell r="DS106">
            <v>1.639344262295082</v>
          </cell>
          <cell r="DT106">
            <v>1.6260162601626018</v>
          </cell>
          <cell r="DU106">
            <v>1.6129032258064515</v>
          </cell>
          <cell r="DV106">
            <v>1.6</v>
          </cell>
          <cell r="DW106">
            <v>1.5873015873015874</v>
          </cell>
          <cell r="DX106">
            <v>1.5748031496062993</v>
          </cell>
          <cell r="DY106">
            <v>1.5624999999999998</v>
          </cell>
          <cell r="DZ106">
            <v>1.5503875968992247</v>
          </cell>
          <cell r="EA106">
            <v>1.5384615384615383</v>
          </cell>
          <cell r="EB106">
            <v>1.5267175572519083</v>
          </cell>
          <cell r="EC106">
            <v>1.5151515151515151</v>
          </cell>
          <cell r="ED106">
            <v>1.5037593984962405</v>
          </cell>
          <cell r="EE106">
            <v>1.4925373134328357</v>
          </cell>
          <cell r="EF106">
            <v>1.4814814814814814</v>
          </cell>
          <cell r="EG106">
            <v>1.4705882352941175</v>
          </cell>
          <cell r="EH106">
            <v>1.4598540145985399</v>
          </cell>
          <cell r="EI106">
            <v>1.4492753623188406</v>
          </cell>
          <cell r="EJ106">
            <v>1.4388489208633093</v>
          </cell>
          <cell r="EK106">
            <v>1.4285714285714288</v>
          </cell>
          <cell r="EL106">
            <v>1.4184397163120568</v>
          </cell>
          <cell r="EM106">
            <v>1.4084507042253522</v>
          </cell>
          <cell r="EN106">
            <v>1.3986013986013985</v>
          </cell>
          <cell r="EO106">
            <v>1.3888888888888891</v>
          </cell>
          <cell r="EP106">
            <v>1.3793103448275863</v>
          </cell>
          <cell r="EQ106">
            <v>1.3698630136986301</v>
          </cell>
          <cell r="ER106">
            <v>1.3605442176870748</v>
          </cell>
          <cell r="ES106">
            <v>1.3513513513513513</v>
          </cell>
          <cell r="ET106">
            <v>1.3422818791946307</v>
          </cell>
          <cell r="EU106">
            <v>1.3333333333333333</v>
          </cell>
          <cell r="EV106">
            <v>1.3245033112582782</v>
          </cell>
          <cell r="EW106">
            <v>1.3157894736842106</v>
          </cell>
          <cell r="EX106">
            <v>1.3071895424836601</v>
          </cell>
          <cell r="EY106">
            <v>1.2987012987012987</v>
          </cell>
          <cell r="EZ106">
            <v>1.2903225806451613</v>
          </cell>
          <cell r="FA106">
            <v>1.2820512820512819</v>
          </cell>
          <cell r="FB106">
            <v>1.2738853503184713</v>
          </cell>
          <cell r="FC106">
            <v>1.2658227848101267</v>
          </cell>
          <cell r="FD106">
            <v>1.2578616352201257</v>
          </cell>
          <cell r="FE106">
            <v>1.25</v>
          </cell>
          <cell r="FF106">
            <v>1.2422360248447204</v>
          </cell>
          <cell r="FG106">
            <v>1.2345679012345678</v>
          </cell>
          <cell r="FH106">
            <v>1.2269938650306751</v>
          </cell>
          <cell r="FI106">
            <v>1.2195121951219512</v>
          </cell>
          <cell r="FJ106">
            <v>1.2121212121212122</v>
          </cell>
          <cell r="FK106">
            <v>1.2048192771084338</v>
          </cell>
          <cell r="FL106">
            <v>1.1976047904191616</v>
          </cell>
          <cell r="FM106">
            <v>1.1904761904761907</v>
          </cell>
          <cell r="FN106">
            <v>1.1834319526627219</v>
          </cell>
          <cell r="FO106">
            <v>1.1764705882352942</v>
          </cell>
          <cell r="FP106">
            <v>1.169590643274854</v>
          </cell>
          <cell r="FQ106">
            <v>1.1627906976744187</v>
          </cell>
          <cell r="FR106">
            <v>1.1560693641618496</v>
          </cell>
          <cell r="FS106">
            <v>1.1494252873563218</v>
          </cell>
          <cell r="FT106">
            <v>1.1428571428571428</v>
          </cell>
          <cell r="FU106">
            <v>1.1363636363636362</v>
          </cell>
          <cell r="FV106">
            <v>1.1299435028248588</v>
          </cell>
          <cell r="FW106">
            <v>1.1235955056179774</v>
          </cell>
          <cell r="FX106">
            <v>1.1173184357541899</v>
          </cell>
          <cell r="FY106">
            <v>1.1111111111111112</v>
          </cell>
          <cell r="FZ106">
            <v>1.1049723756906078</v>
          </cell>
          <cell r="GA106">
            <v>1.098901098901099</v>
          </cell>
          <cell r="GB106">
            <v>1.0928961748633879</v>
          </cell>
          <cell r="GC106">
            <v>1.0869565217391304</v>
          </cell>
          <cell r="GD106">
            <v>1.0810810810810811</v>
          </cell>
          <cell r="GE106">
            <v>1.075268817204301</v>
          </cell>
          <cell r="GF106">
            <v>1.0695187165775402</v>
          </cell>
          <cell r="GG106">
            <v>1.0638297872340428</v>
          </cell>
          <cell r="GH106">
            <v>1.0582010582010584</v>
          </cell>
          <cell r="GI106">
            <v>1.0526315789473684</v>
          </cell>
          <cell r="GJ106">
            <v>1.0471204188481675</v>
          </cell>
          <cell r="GK106">
            <v>1.0416666666666667</v>
          </cell>
          <cell r="GL106">
            <v>1.0362694300518136</v>
          </cell>
          <cell r="GM106">
            <v>1.0309278350515463</v>
          </cell>
          <cell r="GN106">
            <v>1.0256410256410255</v>
          </cell>
          <cell r="GO106">
            <v>1.0204081632653061</v>
          </cell>
          <cell r="GP106">
            <v>1.015228426395939</v>
          </cell>
          <cell r="GQ106">
            <v>1.0101010101010102</v>
          </cell>
          <cell r="GR106">
            <v>1.0050251256281408</v>
          </cell>
        </row>
        <row r="107">
          <cell r="B107">
            <v>98</v>
          </cell>
          <cell r="C107">
            <v>62.285759230306581</v>
          </cell>
          <cell r="D107">
            <v>51.170060336805179</v>
          </cell>
          <cell r="E107">
            <v>42.819525046373272</v>
          </cell>
          <cell r="F107">
            <v>36.442694343493216</v>
          </cell>
          <cell r="G107">
            <v>31.493278673430439</v>
          </cell>
          <cell r="H107">
            <v>27.590183076258796</v>
          </cell>
          <cell r="I107">
            <v>24.464606915319596</v>
          </cell>
          <cell r="J107">
            <v>21.924787940934007</v>
          </cell>
          <cell r="K107">
            <v>19.83232099554689</v>
          </cell>
          <cell r="L107">
            <v>18.086121635059182</v>
          </cell>
          <cell r="M107">
            <v>16.611474943489796</v>
          </cell>
          <cell r="N107">
            <v>15.352491720119055</v>
          </cell>
          <cell r="O107">
            <v>14.266865136742656</v>
          </cell>
          <cell r="P107">
            <v>13.322192716437355</v>
          </cell>
          <cell r="Q107">
            <v>12.493372008004064</v>
          </cell>
          <cell r="R107">
            <v>11.760738840958332</v>
          </cell>
          <cell r="S107">
            <v>11.108723515937166</v>
          </cell>
          <cell r="T107">
            <v>10.524871372060423</v>
          </cell>
          <cell r="U107">
            <v>9.9991219548375909</v>
          </cell>
          <cell r="V107">
            <v>9.523273347705306</v>
          </cell>
          <cell r="W107">
            <v>9.0905802730527281</v>
          </cell>
          <cell r="X107">
            <v>8.695449701827636</v>
          </cell>
          <cell r="Y107">
            <v>8.3332081770861652</v>
          </cell>
          <cell r="Z107">
            <v>7.9999223497627225</v>
          </cell>
          <cell r="AA107">
            <v>7.6922593453460255</v>
          </cell>
          <cell r="AB107">
            <v>7.4073772028969227</v>
          </cell>
          <cell r="AC107">
            <v>7.1428382108555049</v>
          </cell>
          <cell r="AD107">
            <v>6.8965398200999593</v>
          </cell>
          <cell r="AE107">
            <v>6.6666591587337027</v>
          </cell>
          <cell r="AF107">
            <v>6.4516081538793966</v>
          </cell>
          <cell r="AG107">
            <v>6.2499969870142822</v>
          </cell>
          <cell r="AH107">
            <v>6.0606041438123732</v>
          </cell>
          <cell r="AI107">
            <v>5.8823517184294092</v>
          </cell>
          <cell r="AJ107">
            <v>5.7142849322059961</v>
          </cell>
          <cell r="AK107">
            <v>5.5555550540326433</v>
          </cell>
          <cell r="AL107">
            <v>5.4054050829794926</v>
          </cell>
          <cell r="AM107">
            <v>5.2631576869374932</v>
          </cell>
          <cell r="AN107">
            <v>5.1282049939562482</v>
          </cell>
          <cell r="AO107">
            <v>4.99999991306235</v>
          </cell>
          <cell r="AP107">
            <v>4.8780487240570913</v>
          </cell>
          <cell r="AQ107">
            <v>4.761904725192224</v>
          </cell>
          <cell r="AR107">
            <v>4.6511627667597599</v>
          </cell>
          <cell r="AS107">
            <v>4.5454545298117663</v>
          </cell>
          <cell r="AT107">
            <v>4.4444444342001796</v>
          </cell>
          <cell r="AU107">
            <v>4.3478260802333955</v>
          </cell>
          <cell r="AV107">
            <v>4.2553191445146634</v>
          </cell>
          <cell r="AW107">
            <v>4.1666666637528404</v>
          </cell>
          <cell r="AX107">
            <v>4.0816326511370811</v>
          </cell>
          <cell r="AY107">
            <v>3.9999999987268526</v>
          </cell>
          <cell r="AZ107">
            <v>3.9215686266069181</v>
          </cell>
          <cell r="BA107">
            <v>3.8461538455931685</v>
          </cell>
          <cell r="BB107">
            <v>3.7735849052872279</v>
          </cell>
          <cell r="BC107">
            <v>3.7037037034548916</v>
          </cell>
          <cell r="BD107">
            <v>3.6363636361974212</v>
          </cell>
          <cell r="BE107">
            <v>3.5714285713173304</v>
          </cell>
          <cell r="BF107">
            <v>3.5087719297499773</v>
          </cell>
          <cell r="BG107">
            <v>3.4482758620188689</v>
          </cell>
          <cell r="BH107">
            <v>3.3898305084408675</v>
          </cell>
          <cell r="BI107">
            <v>3.3333333333106121</v>
          </cell>
          <cell r="BJ107">
            <v>3.2786885245748225</v>
          </cell>
          <cell r="BK107">
            <v>3.2258064516025269</v>
          </cell>
          <cell r="BL107">
            <v>3.1746031745961441</v>
          </cell>
          <cell r="BM107">
            <v>3.1249999999952291</v>
          </cell>
          <cell r="BN107">
            <v>3.0769230769198335</v>
          </cell>
          <cell r="BO107">
            <v>3.0303030303008218</v>
          </cell>
          <cell r="BP107">
            <v>2.9850746268641655</v>
          </cell>
          <cell r="BQ107">
            <v>2.9411764705872065</v>
          </cell>
          <cell r="BR107">
            <v>2.8985507246369777</v>
          </cell>
          <cell r="BS107">
            <v>2.8571428571423749</v>
          </cell>
          <cell r="BT107">
            <v>2.8169014084503736</v>
          </cell>
          <cell r="BU107">
            <v>2.7777777777775507</v>
          </cell>
          <cell r="BV107">
            <v>2.7397260273971038</v>
          </cell>
          <cell r="BW107">
            <v>2.7027027027025952</v>
          </cell>
          <cell r="BX107">
            <v>2.6666666666665919</v>
          </cell>
          <cell r="BY107">
            <v>2.6315789473683697</v>
          </cell>
          <cell r="BZ107">
            <v>2.5974025974025619</v>
          </cell>
          <cell r="CA107">
            <v>2.5641025641025394</v>
          </cell>
          <cell r="CB107">
            <v>2.531645569620236</v>
          </cell>
          <cell r="CC107">
            <v>2.4999999999999876</v>
          </cell>
          <cell r="CD107">
            <v>2.4691358024691272</v>
          </cell>
          <cell r="CE107">
            <v>2.4390243902438966</v>
          </cell>
          <cell r="CF107">
            <v>2.4096385542168632</v>
          </cell>
          <cell r="CG107">
            <v>2.3809523809523783</v>
          </cell>
          <cell r="CH107">
            <v>2.3529411764705861</v>
          </cell>
          <cell r="CI107">
            <v>2.325581395348836</v>
          </cell>
          <cell r="CJ107">
            <v>2.2988505747126426</v>
          </cell>
          <cell r="CK107">
            <v>2.272727272727272</v>
          </cell>
          <cell r="CL107">
            <v>2.2471910112359543</v>
          </cell>
          <cell r="CM107">
            <v>2.2222222222222219</v>
          </cell>
          <cell r="CN107">
            <v>2.197802197802198</v>
          </cell>
          <cell r="CO107">
            <v>2.1739130434782603</v>
          </cell>
          <cell r="CP107">
            <v>2.1505376344086016</v>
          </cell>
          <cell r="CQ107">
            <v>2.1276595744680851</v>
          </cell>
          <cell r="CR107">
            <v>2.1052631578947372</v>
          </cell>
          <cell r="CS107">
            <v>2.0833333333333335</v>
          </cell>
          <cell r="CT107">
            <v>2.0618556701030926</v>
          </cell>
          <cell r="CU107">
            <v>2.0408163265306123</v>
          </cell>
          <cell r="CV107">
            <v>2.0202020202020203</v>
          </cell>
          <cell r="CW107">
            <v>2</v>
          </cell>
          <cell r="CX107">
            <v>1.9801980198019804</v>
          </cell>
          <cell r="CY107">
            <v>1.9607843137254901</v>
          </cell>
          <cell r="CZ107">
            <v>1.941747572815534</v>
          </cell>
          <cell r="DA107">
            <v>1.9230769230769229</v>
          </cell>
          <cell r="DB107">
            <v>1.9047619047619047</v>
          </cell>
          <cell r="DC107">
            <v>1.8867924528301887</v>
          </cell>
          <cell r="DD107">
            <v>1.8691588785046727</v>
          </cell>
          <cell r="DE107">
            <v>1.8518518518518516</v>
          </cell>
          <cell r="DF107">
            <v>1.8348623853211008</v>
          </cell>
          <cell r="DG107">
            <v>1.8181818181818179</v>
          </cell>
          <cell r="DH107">
            <v>1.8018018018018016</v>
          </cell>
          <cell r="DI107">
            <v>1.7857142857142854</v>
          </cell>
          <cell r="DJ107">
            <v>1.7699115044247791</v>
          </cell>
          <cell r="DK107">
            <v>1.7543859649122808</v>
          </cell>
          <cell r="DL107">
            <v>1.7391304347826089</v>
          </cell>
          <cell r="DM107">
            <v>1.7241379310344829</v>
          </cell>
          <cell r="DN107">
            <v>1.7094017094017095</v>
          </cell>
          <cell r="DO107">
            <v>1.6949152542372881</v>
          </cell>
          <cell r="DP107">
            <v>1.6806722689075633</v>
          </cell>
          <cell r="DQ107">
            <v>1.6666666666666667</v>
          </cell>
          <cell r="DR107">
            <v>1.6528925619834711</v>
          </cell>
          <cell r="DS107">
            <v>1.639344262295082</v>
          </cell>
          <cell r="DT107">
            <v>1.6260162601626016</v>
          </cell>
          <cell r="DU107">
            <v>1.6129032258064515</v>
          </cell>
          <cell r="DV107">
            <v>1.5999999999999999</v>
          </cell>
          <cell r="DW107">
            <v>1.5873015873015872</v>
          </cell>
          <cell r="DX107">
            <v>1.5748031496062991</v>
          </cell>
          <cell r="DY107">
            <v>1.5625</v>
          </cell>
          <cell r="DZ107">
            <v>1.5503875968992247</v>
          </cell>
          <cell r="EA107">
            <v>1.5384615384615385</v>
          </cell>
          <cell r="EB107">
            <v>1.5267175572519083</v>
          </cell>
          <cell r="EC107">
            <v>1.5151515151515151</v>
          </cell>
          <cell r="ED107">
            <v>1.5037593984962405</v>
          </cell>
          <cell r="EE107">
            <v>1.4925373134328357</v>
          </cell>
          <cell r="EF107">
            <v>1.4814814814814814</v>
          </cell>
          <cell r="EG107">
            <v>1.4705882352941175</v>
          </cell>
          <cell r="EH107">
            <v>1.4598540145985401</v>
          </cell>
          <cell r="EI107">
            <v>1.4492753623188408</v>
          </cell>
          <cell r="EJ107">
            <v>1.4388489208633093</v>
          </cell>
          <cell r="EK107">
            <v>1.4285714285714286</v>
          </cell>
          <cell r="EL107">
            <v>1.4184397163120568</v>
          </cell>
          <cell r="EM107">
            <v>1.4084507042253522</v>
          </cell>
          <cell r="EN107">
            <v>1.3986013986013988</v>
          </cell>
          <cell r="EO107">
            <v>1.3888888888888891</v>
          </cell>
          <cell r="EP107">
            <v>1.3793103448275863</v>
          </cell>
          <cell r="EQ107">
            <v>1.3698630136986301</v>
          </cell>
          <cell r="ER107">
            <v>1.3605442176870748</v>
          </cell>
          <cell r="ES107">
            <v>1.3513513513513513</v>
          </cell>
          <cell r="ET107">
            <v>1.3422818791946309</v>
          </cell>
          <cell r="EU107">
            <v>1.3333333333333333</v>
          </cell>
          <cell r="EV107">
            <v>1.3245033112582782</v>
          </cell>
          <cell r="EW107">
            <v>1.3157894736842106</v>
          </cell>
          <cell r="EX107">
            <v>1.3071895424836601</v>
          </cell>
          <cell r="EY107">
            <v>1.2987012987012987</v>
          </cell>
          <cell r="EZ107">
            <v>1.2903225806451613</v>
          </cell>
          <cell r="FA107">
            <v>1.2820512820512819</v>
          </cell>
          <cell r="FB107">
            <v>1.2738853503184713</v>
          </cell>
          <cell r="FC107">
            <v>1.2658227848101264</v>
          </cell>
          <cell r="FD107">
            <v>1.2578616352201257</v>
          </cell>
          <cell r="FE107">
            <v>1.25</v>
          </cell>
          <cell r="FF107">
            <v>1.2422360248447204</v>
          </cell>
          <cell r="FG107">
            <v>1.2345679012345678</v>
          </cell>
          <cell r="FH107">
            <v>1.2269938650306749</v>
          </cell>
          <cell r="FI107">
            <v>1.2195121951219512</v>
          </cell>
          <cell r="FJ107">
            <v>1.2121212121212122</v>
          </cell>
          <cell r="FK107">
            <v>1.2048192771084336</v>
          </cell>
          <cell r="FL107">
            <v>1.1976047904191618</v>
          </cell>
          <cell r="FM107">
            <v>1.1904761904761905</v>
          </cell>
          <cell r="FN107">
            <v>1.1834319526627219</v>
          </cell>
          <cell r="FO107">
            <v>1.1764705882352942</v>
          </cell>
          <cell r="FP107">
            <v>1.1695906432748537</v>
          </cell>
          <cell r="FQ107">
            <v>1.1627906976744187</v>
          </cell>
          <cell r="FR107">
            <v>1.1560693641618496</v>
          </cell>
          <cell r="FS107">
            <v>1.149425287356322</v>
          </cell>
          <cell r="FT107">
            <v>1.1428571428571428</v>
          </cell>
          <cell r="FU107">
            <v>1.1363636363636365</v>
          </cell>
          <cell r="FV107">
            <v>1.1299435028248588</v>
          </cell>
          <cell r="FW107">
            <v>1.1235955056179776</v>
          </cell>
          <cell r="FX107">
            <v>1.1173184357541899</v>
          </cell>
          <cell r="FY107">
            <v>1.1111111111111109</v>
          </cell>
          <cell r="FZ107">
            <v>1.1049723756906078</v>
          </cell>
          <cell r="GA107">
            <v>1.0989010989010988</v>
          </cell>
          <cell r="GB107">
            <v>1.0928961748633881</v>
          </cell>
          <cell r="GC107">
            <v>1.0869565217391304</v>
          </cell>
          <cell r="GD107">
            <v>1.0810810810810809</v>
          </cell>
          <cell r="GE107">
            <v>1.075268817204301</v>
          </cell>
          <cell r="GF107">
            <v>1.0695187165775399</v>
          </cell>
          <cell r="GG107">
            <v>1.0638297872340425</v>
          </cell>
          <cell r="GH107">
            <v>1.0582010582010581</v>
          </cell>
          <cell r="GI107">
            <v>1.0526315789473684</v>
          </cell>
          <cell r="GJ107">
            <v>1.0471204188481675</v>
          </cell>
          <cell r="GK107">
            <v>1.0416666666666667</v>
          </cell>
          <cell r="GL107">
            <v>1.0362694300518136</v>
          </cell>
          <cell r="GM107">
            <v>1.0309278350515465</v>
          </cell>
          <cell r="GN107">
            <v>1.0256410256410255</v>
          </cell>
          <cell r="GO107">
            <v>1.0204081632653061</v>
          </cell>
          <cell r="GP107">
            <v>1.015228426395939</v>
          </cell>
          <cell r="GQ107">
            <v>1.0101010101010102</v>
          </cell>
          <cell r="GR107">
            <v>1.0050251256281408</v>
          </cell>
        </row>
        <row r="108">
          <cell r="B108">
            <v>99</v>
          </cell>
          <cell r="C108">
            <v>62.659167554758987</v>
          </cell>
          <cell r="D108">
            <v>51.399074223453383</v>
          </cell>
          <cell r="E108">
            <v>42.960318672914973</v>
          </cell>
          <cell r="F108">
            <v>36.529457896090939</v>
          </cell>
          <cell r="G108">
            <v>31.546872498476155</v>
          </cell>
          <cell r="H108">
            <v>27.623365291071302</v>
          </cell>
          <cell r="I108">
            <v>24.485198957038076</v>
          </cell>
          <cell r="J108">
            <v>21.937596115726322</v>
          </cell>
          <cell r="K108">
            <v>19.840305710044657</v>
          </cell>
          <cell r="L108">
            <v>18.091110554558465</v>
          </cell>
          <cell r="M108">
            <v>16.614599003292263</v>
          </cell>
          <cell r="N108">
            <v>15.354452319360615</v>
          </cell>
          <cell r="O108">
            <v>14.268098258637997</v>
          </cell>
          <cell r="P108">
            <v>13.322969968778935</v>
          </cell>
          <cell r="Q108">
            <v>12.493862970374133</v>
          </cell>
          <cell r="R108">
            <v>11.761049623003071</v>
          </cell>
          <cell r="S108">
            <v>11.108920656823088</v>
          </cell>
          <cell r="T108">
            <v>10.524996686813171</v>
          </cell>
          <cell r="U108">
            <v>9.9992017771250836</v>
          </cell>
          <cell r="V108">
            <v>9.5233242965658871</v>
          </cell>
          <cell r="W108">
            <v>9.0906128586060611</v>
          </cell>
          <cell r="X108">
            <v>8.6954705845987785</v>
          </cell>
          <cell r="Y108">
            <v>8.3332215866840755</v>
          </cell>
          <cell r="Z108">
            <v>7.9999309775668648</v>
          </cell>
          <cell r="AA108">
            <v>7.692264907385864</v>
          </cell>
          <cell r="AB108">
            <v>7.4073807955038964</v>
          </cell>
          <cell r="AC108">
            <v>7.1428405358381619</v>
          </cell>
          <cell r="AD108">
            <v>6.8965413275982179</v>
          </cell>
          <cell r="AE108">
            <v>6.6666601380293065</v>
          </cell>
          <cell r="AF108">
            <v>6.4516087912375735</v>
          </cell>
          <cell r="AG108">
            <v>6.2499974025985185</v>
          </cell>
          <cell r="AH108">
            <v>6.0606044152895908</v>
          </cell>
          <cell r="AI108">
            <v>5.8823518960935122</v>
          </cell>
          <cell r="AJ108">
            <v>5.7142850486859542</v>
          </cell>
          <cell r="AK108">
            <v>5.5555551305361384</v>
          </cell>
          <cell r="AL108">
            <v>5.4054051333160276</v>
          </cell>
          <cell r="AM108">
            <v>5.2631577201155402</v>
          </cell>
          <cell r="AN108">
            <v>5.1282050158629691</v>
          </cell>
          <cell r="AO108">
            <v>4.9999999275519587</v>
          </cell>
          <cell r="AP108">
            <v>4.8780487336573382</v>
          </cell>
          <cell r="AQ108">
            <v>4.7619047315638214</v>
          </cell>
          <cell r="AR108">
            <v>4.6511627709956871</v>
          </cell>
          <cell r="AS108">
            <v>4.5454545326325952</v>
          </cell>
          <cell r="AT108">
            <v>4.4444444360817794</v>
          </cell>
          <cell r="AU108">
            <v>4.3478260814905658</v>
          </cell>
          <cell r="AV108">
            <v>4.2553191453560029</v>
          </cell>
          <cell r="AW108">
            <v>4.1666666643168071</v>
          </cell>
          <cell r="AX108">
            <v>4.0816326515157275</v>
          </cell>
          <cell r="AY108">
            <v>3.9999999989814818</v>
          </cell>
          <cell r="AZ108">
            <v>3.9215686267784204</v>
          </cell>
          <cell r="BA108">
            <v>3.8461538457088635</v>
          </cell>
          <cell r="BB108">
            <v>3.7735849053653974</v>
          </cell>
          <cell r="BC108">
            <v>3.7037037035077889</v>
          </cell>
          <cell r="BD108">
            <v>3.6363636362332716</v>
          </cell>
          <cell r="BE108">
            <v>3.5714285713416642</v>
          </cell>
          <cell r="BF108">
            <v>3.5087719297665196</v>
          </cell>
          <cell r="BG108">
            <v>3.448275862030131</v>
          </cell>
          <cell r="BH108">
            <v>3.3898305084485463</v>
          </cell>
          <cell r="BI108">
            <v>3.3333333333158555</v>
          </cell>
          <cell r="BJ108">
            <v>3.2786885245784081</v>
          </cell>
          <cell r="BK108">
            <v>3.2258064516049823</v>
          </cell>
          <cell r="BL108">
            <v>3.1746031745978285</v>
          </cell>
          <cell r="BM108">
            <v>3.1249999999963856</v>
          </cell>
          <cell r="BN108">
            <v>3.0769230769206293</v>
          </cell>
          <cell r="BO108">
            <v>3.0303030303013698</v>
          </cell>
          <cell r="BP108">
            <v>2.9850746268645434</v>
          </cell>
          <cell r="BQ108">
            <v>2.9411764705874677</v>
          </cell>
          <cell r="BR108">
            <v>2.8985507246371585</v>
          </cell>
          <cell r="BS108">
            <v>2.8571428571425002</v>
          </cell>
          <cell r="BT108">
            <v>2.8169014084504602</v>
          </cell>
          <cell r="BU108">
            <v>2.7777777777776107</v>
          </cell>
          <cell r="BV108">
            <v>2.7397260273971455</v>
          </cell>
          <cell r="BW108">
            <v>2.702702702702624</v>
          </cell>
          <cell r="BX108">
            <v>2.6666666666666128</v>
          </cell>
          <cell r="BY108">
            <v>2.6315789473683835</v>
          </cell>
          <cell r="BZ108">
            <v>2.5974025974025716</v>
          </cell>
          <cell r="CA108">
            <v>2.5641025641025461</v>
          </cell>
          <cell r="CB108">
            <v>2.5316455696202409</v>
          </cell>
          <cell r="CC108">
            <v>2.4999999999999911</v>
          </cell>
          <cell r="CD108">
            <v>2.4691358024691294</v>
          </cell>
          <cell r="CE108">
            <v>2.4390243902438988</v>
          </cell>
          <cell r="CF108">
            <v>2.4096385542168646</v>
          </cell>
          <cell r="CG108">
            <v>2.3809523809523792</v>
          </cell>
          <cell r="CH108">
            <v>2.352941176470587</v>
          </cell>
          <cell r="CI108">
            <v>2.3255813953488365</v>
          </cell>
          <cell r="CJ108">
            <v>2.2988505747126431</v>
          </cell>
          <cell r="CK108">
            <v>2.272727272727272</v>
          </cell>
          <cell r="CL108">
            <v>2.2471910112359543</v>
          </cell>
          <cell r="CM108">
            <v>2.2222222222222223</v>
          </cell>
          <cell r="CN108">
            <v>2.1978021978021975</v>
          </cell>
          <cell r="CO108">
            <v>2.1739130434782608</v>
          </cell>
          <cell r="CP108">
            <v>2.150537634408602</v>
          </cell>
          <cell r="CQ108">
            <v>2.1276595744680851</v>
          </cell>
          <cell r="CR108">
            <v>2.1052631578947367</v>
          </cell>
          <cell r="CS108">
            <v>2.0833333333333335</v>
          </cell>
          <cell r="CT108">
            <v>2.061855670103093</v>
          </cell>
          <cell r="CU108">
            <v>2.0408163265306123</v>
          </cell>
          <cell r="CV108">
            <v>2.0202020202020203</v>
          </cell>
          <cell r="CW108">
            <v>2</v>
          </cell>
          <cell r="CX108">
            <v>1.9801980198019802</v>
          </cell>
          <cell r="CY108">
            <v>1.9607843137254901</v>
          </cell>
          <cell r="CZ108">
            <v>1.9417475728155338</v>
          </cell>
          <cell r="DA108">
            <v>1.9230769230769231</v>
          </cell>
          <cell r="DB108">
            <v>1.9047619047619047</v>
          </cell>
          <cell r="DC108">
            <v>1.8867924528301885</v>
          </cell>
          <cell r="DD108">
            <v>1.8691588785046727</v>
          </cell>
          <cell r="DE108">
            <v>1.8518518518518516</v>
          </cell>
          <cell r="DF108">
            <v>1.8348623853211008</v>
          </cell>
          <cell r="DG108">
            <v>1.8181818181818181</v>
          </cell>
          <cell r="DH108">
            <v>1.8018018018018016</v>
          </cell>
          <cell r="DI108">
            <v>1.7857142857142856</v>
          </cell>
          <cell r="DJ108">
            <v>1.7699115044247791</v>
          </cell>
          <cell r="DK108">
            <v>1.7543859649122808</v>
          </cell>
          <cell r="DL108">
            <v>1.7391304347826089</v>
          </cell>
          <cell r="DM108">
            <v>1.7241379310344829</v>
          </cell>
          <cell r="DN108">
            <v>1.7094017094017095</v>
          </cell>
          <cell r="DO108">
            <v>1.6949152542372883</v>
          </cell>
          <cell r="DP108">
            <v>1.680672268907563</v>
          </cell>
          <cell r="DQ108">
            <v>1.6666666666666667</v>
          </cell>
          <cell r="DR108">
            <v>1.6528925619834711</v>
          </cell>
          <cell r="DS108">
            <v>1.6393442622950822</v>
          </cell>
          <cell r="DT108">
            <v>1.6260162601626018</v>
          </cell>
          <cell r="DU108">
            <v>1.6129032258064515</v>
          </cell>
          <cell r="DV108">
            <v>1.6</v>
          </cell>
          <cell r="DW108">
            <v>1.5873015873015872</v>
          </cell>
          <cell r="DX108">
            <v>1.5748031496062993</v>
          </cell>
          <cell r="DY108">
            <v>1.5625</v>
          </cell>
          <cell r="DZ108">
            <v>1.5503875968992249</v>
          </cell>
          <cell r="EA108">
            <v>1.5384615384615383</v>
          </cell>
          <cell r="EB108">
            <v>1.5267175572519083</v>
          </cell>
          <cell r="EC108">
            <v>1.5151515151515151</v>
          </cell>
          <cell r="ED108">
            <v>1.5037593984962407</v>
          </cell>
          <cell r="EE108">
            <v>1.4925373134328357</v>
          </cell>
          <cell r="EF108">
            <v>1.4814814814814814</v>
          </cell>
          <cell r="EG108">
            <v>1.4705882352941175</v>
          </cell>
          <cell r="EH108">
            <v>1.4598540145985401</v>
          </cell>
          <cell r="EI108">
            <v>1.4492753623188406</v>
          </cell>
          <cell r="EJ108">
            <v>1.4388489208633093</v>
          </cell>
          <cell r="EK108">
            <v>1.4285714285714288</v>
          </cell>
          <cell r="EL108">
            <v>1.4184397163120568</v>
          </cell>
          <cell r="EM108">
            <v>1.408450704225352</v>
          </cell>
          <cell r="EN108">
            <v>1.3986013986013988</v>
          </cell>
          <cell r="EO108">
            <v>1.3888888888888888</v>
          </cell>
          <cell r="EP108">
            <v>1.3793103448275861</v>
          </cell>
          <cell r="EQ108">
            <v>1.3698630136986303</v>
          </cell>
          <cell r="ER108">
            <v>1.3605442176870748</v>
          </cell>
          <cell r="ES108">
            <v>1.3513513513513515</v>
          </cell>
          <cell r="ET108">
            <v>1.3422818791946307</v>
          </cell>
          <cell r="EU108">
            <v>1.3333333333333335</v>
          </cell>
          <cell r="EV108">
            <v>1.324503311258278</v>
          </cell>
          <cell r="EW108">
            <v>1.3157894736842106</v>
          </cell>
          <cell r="EX108">
            <v>1.3071895424836601</v>
          </cell>
          <cell r="EY108">
            <v>1.2987012987012987</v>
          </cell>
          <cell r="EZ108">
            <v>1.2903225806451613</v>
          </cell>
          <cell r="FA108">
            <v>1.2820512820512819</v>
          </cell>
          <cell r="FB108">
            <v>1.2738853503184713</v>
          </cell>
          <cell r="FC108">
            <v>1.2658227848101264</v>
          </cell>
          <cell r="FD108">
            <v>1.2578616352201255</v>
          </cell>
          <cell r="FE108">
            <v>1.2499999999999998</v>
          </cell>
          <cell r="FF108">
            <v>1.2422360248447204</v>
          </cell>
          <cell r="FG108">
            <v>1.2345679012345678</v>
          </cell>
          <cell r="FH108">
            <v>1.2269938650306749</v>
          </cell>
          <cell r="FI108">
            <v>1.2195121951219514</v>
          </cell>
          <cell r="FJ108">
            <v>1.2121212121212122</v>
          </cell>
          <cell r="FK108">
            <v>1.2048192771084338</v>
          </cell>
          <cell r="FL108">
            <v>1.1976047904191618</v>
          </cell>
          <cell r="FM108">
            <v>1.1904761904761905</v>
          </cell>
          <cell r="FN108">
            <v>1.1834319526627219</v>
          </cell>
          <cell r="FO108">
            <v>1.1764705882352942</v>
          </cell>
          <cell r="FP108">
            <v>1.1695906432748537</v>
          </cell>
          <cell r="FQ108">
            <v>1.1627906976744187</v>
          </cell>
          <cell r="FR108">
            <v>1.1560693641618498</v>
          </cell>
          <cell r="FS108">
            <v>1.1494252873563218</v>
          </cell>
          <cell r="FT108">
            <v>1.1428571428571428</v>
          </cell>
          <cell r="FU108">
            <v>1.1363636363636362</v>
          </cell>
          <cell r="FV108">
            <v>1.1299435028248588</v>
          </cell>
          <cell r="FW108">
            <v>1.1235955056179776</v>
          </cell>
          <cell r="FX108">
            <v>1.1173184357541899</v>
          </cell>
          <cell r="FY108">
            <v>1.1111111111111109</v>
          </cell>
          <cell r="FZ108">
            <v>1.1049723756906078</v>
          </cell>
          <cell r="GA108">
            <v>1.0989010989010988</v>
          </cell>
          <cell r="GB108">
            <v>1.0928961748633881</v>
          </cell>
          <cell r="GC108">
            <v>1.0869565217391304</v>
          </cell>
          <cell r="GD108">
            <v>1.0810810810810809</v>
          </cell>
          <cell r="GE108">
            <v>1.075268817204301</v>
          </cell>
          <cell r="GF108">
            <v>1.0695187165775402</v>
          </cell>
          <cell r="GG108">
            <v>1.0638297872340425</v>
          </cell>
          <cell r="GH108">
            <v>1.0582010582010584</v>
          </cell>
          <cell r="GI108">
            <v>1.0526315789473686</v>
          </cell>
          <cell r="GJ108">
            <v>1.0471204188481678</v>
          </cell>
          <cell r="GK108">
            <v>1.0416666666666667</v>
          </cell>
          <cell r="GL108">
            <v>1.0362694300518136</v>
          </cell>
          <cell r="GM108">
            <v>1.0309278350515465</v>
          </cell>
          <cell r="GN108">
            <v>1.0256410256410255</v>
          </cell>
          <cell r="GO108">
            <v>1.0204081632653061</v>
          </cell>
          <cell r="GP108">
            <v>1.015228426395939</v>
          </cell>
          <cell r="GQ108">
            <v>1.0101010101010099</v>
          </cell>
          <cell r="GR108">
            <v>1.0050251256281408</v>
          </cell>
        </row>
        <row r="109">
          <cell r="B109">
            <v>100</v>
          </cell>
          <cell r="C109">
            <v>63.028878767088109</v>
          </cell>
          <cell r="D109">
            <v>51.624703668426967</v>
          </cell>
          <cell r="E109">
            <v>43.098351640112718</v>
          </cell>
          <cell r="F109">
            <v>36.614105264478965</v>
          </cell>
          <cell r="G109">
            <v>31.598905338326361</v>
          </cell>
          <cell r="H109">
            <v>27.655425402001256</v>
          </cell>
          <cell r="I109">
            <v>24.504998997151993</v>
          </cell>
          <cell r="J109">
            <v>21.949852742321841</v>
          </cell>
          <cell r="K109">
            <v>19.847910200042531</v>
          </cell>
          <cell r="L109">
            <v>18.095839388207075</v>
          </cell>
          <cell r="M109">
            <v>16.617546229521004</v>
          </cell>
          <cell r="N109">
            <v>15.356293257615599</v>
          </cell>
          <cell r="O109">
            <v>14.269250709007474</v>
          </cell>
          <cell r="P109">
            <v>13.323692994212964</v>
          </cell>
          <cell r="Q109">
            <v>12.494317565161234</v>
          </cell>
          <cell r="R109">
            <v>11.761336058067346</v>
          </cell>
          <cell r="S109">
            <v>11.109101520021181</v>
          </cell>
          <cell r="T109">
            <v>10.525111129509744</v>
          </cell>
          <cell r="U109">
            <v>9.9992743428409856</v>
          </cell>
          <cell r="V109">
            <v>9.5233704041320255</v>
          </cell>
          <cell r="W109">
            <v>9.0906422149604165</v>
          </cell>
          <cell r="X109">
            <v>8.6954893135415041</v>
          </cell>
          <cell r="Y109">
            <v>8.3332335595393534</v>
          </cell>
          <cell r="Z109">
            <v>7.9999386467261022</v>
          </cell>
          <cell r="AA109">
            <v>7.6922698295450118</v>
          </cell>
          <cell r="AB109">
            <v>7.4073839607963832</v>
          </cell>
          <cell r="AC109">
            <v>7.1428425752966325</v>
          </cell>
          <cell r="AD109">
            <v>6.8965426441905828</v>
          </cell>
          <cell r="AE109">
            <v>6.6666609895907012</v>
          </cell>
          <cell r="AF109">
            <v>6.4516093430628345</v>
          </cell>
          <cell r="AG109">
            <v>6.2499977608607917</v>
          </cell>
          <cell r="AH109">
            <v>6.0606046483172458</v>
          </cell>
          <cell r="AI109">
            <v>5.882352047943173</v>
          </cell>
          <cell r="AJ109">
            <v>5.7142851478178329</v>
          </cell>
          <cell r="AK109">
            <v>5.5555551953696094</v>
          </cell>
          <cell r="AL109">
            <v>5.4054051757941162</v>
          </cell>
          <cell r="AM109">
            <v>5.2631577479962521</v>
          </cell>
          <cell r="AN109">
            <v>5.1282050341949539</v>
          </cell>
          <cell r="AO109">
            <v>4.9999999396266324</v>
          </cell>
          <cell r="AP109">
            <v>4.8780487416243465</v>
          </cell>
          <cell r="AQ109">
            <v>4.7619047368296048</v>
          </cell>
          <cell r="AR109">
            <v>4.6511627744820476</v>
          </cell>
          <cell r="AS109">
            <v>4.5454545349447502</v>
          </cell>
          <cell r="AT109">
            <v>4.4444444376177792</v>
          </cell>
          <cell r="AU109">
            <v>4.3478260825126549</v>
          </cell>
          <cell r="AV109">
            <v>4.255319146037249</v>
          </cell>
          <cell r="AW109">
            <v>4.1666666647716184</v>
          </cell>
          <cell r="AX109">
            <v>4.081632651819862</v>
          </cell>
          <cell r="AY109">
            <v>3.9999999991851856</v>
          </cell>
          <cell r="AZ109">
            <v>3.921568626915076</v>
          </cell>
          <cell r="BA109">
            <v>3.8461538458006856</v>
          </cell>
          <cell r="BB109">
            <v>3.7735849054271915</v>
          </cell>
          <cell r="BC109">
            <v>3.70370370354944</v>
          </cell>
          <cell r="BD109">
            <v>3.6363636362613891</v>
          </cell>
          <cell r="BE109">
            <v>3.5714285713606748</v>
          </cell>
          <cell r="BF109">
            <v>3.5087719297793925</v>
          </cell>
          <cell r="BG109">
            <v>3.4482758620388614</v>
          </cell>
          <cell r="BH109">
            <v>3.3898305084544758</v>
          </cell>
          <cell r="BI109">
            <v>3.3333333333198887</v>
          </cell>
          <cell r="BJ109">
            <v>3.2786885245811557</v>
          </cell>
          <cell r="BK109">
            <v>3.2258064516068563</v>
          </cell>
          <cell r="BL109">
            <v>3.1746031745991092</v>
          </cell>
          <cell r="BM109">
            <v>3.1249999999972617</v>
          </cell>
          <cell r="BN109">
            <v>3.0769230769212297</v>
          </cell>
          <cell r="BO109">
            <v>3.0303030303017819</v>
          </cell>
          <cell r="BP109">
            <v>2.9850746268648267</v>
          </cell>
          <cell r="BQ109">
            <v>2.9411764705876622</v>
          </cell>
          <cell r="BR109">
            <v>2.8985507246372921</v>
          </cell>
          <cell r="BS109">
            <v>2.8571428571425925</v>
          </cell>
          <cell r="BT109">
            <v>2.8169014084505242</v>
          </cell>
          <cell r="BU109">
            <v>2.7777777777776547</v>
          </cell>
          <cell r="BV109">
            <v>2.7397260273971762</v>
          </cell>
          <cell r="BW109">
            <v>2.7027027027026453</v>
          </cell>
          <cell r="BX109">
            <v>2.6666666666666274</v>
          </cell>
          <cell r="BY109">
            <v>2.6315789473683937</v>
          </cell>
          <cell r="BZ109">
            <v>2.5974025974025787</v>
          </cell>
          <cell r="CA109">
            <v>2.5641025641025514</v>
          </cell>
          <cell r="CB109">
            <v>2.531645569620244</v>
          </cell>
          <cell r="CC109">
            <v>2.4999999999999938</v>
          </cell>
          <cell r="CD109">
            <v>2.4691358024691312</v>
          </cell>
          <cell r="CE109">
            <v>2.4390243902438997</v>
          </cell>
          <cell r="CF109">
            <v>2.4096385542168655</v>
          </cell>
          <cell r="CG109">
            <v>2.3809523809523796</v>
          </cell>
          <cell r="CH109">
            <v>2.3529411764705874</v>
          </cell>
          <cell r="CI109">
            <v>2.3255813953488365</v>
          </cell>
          <cell r="CJ109">
            <v>2.2988505747126431</v>
          </cell>
          <cell r="CK109">
            <v>2.2727272727272725</v>
          </cell>
          <cell r="CL109">
            <v>2.2471910112359548</v>
          </cell>
          <cell r="CM109">
            <v>2.2222222222222219</v>
          </cell>
          <cell r="CN109">
            <v>2.1978021978021975</v>
          </cell>
          <cell r="CO109">
            <v>2.1739130434782608</v>
          </cell>
          <cell r="CP109">
            <v>2.150537634408602</v>
          </cell>
          <cell r="CQ109">
            <v>2.1276595744680855</v>
          </cell>
          <cell r="CR109">
            <v>2.1052631578947367</v>
          </cell>
          <cell r="CS109">
            <v>2.0833333333333335</v>
          </cell>
          <cell r="CT109">
            <v>2.061855670103093</v>
          </cell>
          <cell r="CU109">
            <v>2.0408163265306123</v>
          </cell>
          <cell r="CV109">
            <v>2.0202020202020199</v>
          </cell>
          <cell r="CW109">
            <v>2</v>
          </cell>
          <cell r="CX109">
            <v>1.9801980198019802</v>
          </cell>
          <cell r="CY109">
            <v>1.9607843137254903</v>
          </cell>
          <cell r="CZ109">
            <v>1.941747572815534</v>
          </cell>
          <cell r="DA109">
            <v>1.9230769230769229</v>
          </cell>
          <cell r="DB109">
            <v>1.9047619047619047</v>
          </cell>
          <cell r="DC109">
            <v>1.8867924528301885</v>
          </cell>
          <cell r="DD109">
            <v>1.8691588785046729</v>
          </cell>
          <cell r="DE109">
            <v>1.8518518518518516</v>
          </cell>
          <cell r="DF109">
            <v>1.8348623853211008</v>
          </cell>
          <cell r="DG109">
            <v>1.8181818181818181</v>
          </cell>
          <cell r="DH109">
            <v>1.8018018018018016</v>
          </cell>
          <cell r="DI109">
            <v>1.7857142857142856</v>
          </cell>
          <cell r="DJ109">
            <v>1.7699115044247791</v>
          </cell>
          <cell r="DK109">
            <v>1.754385964912281</v>
          </cell>
          <cell r="DL109">
            <v>1.7391304347826089</v>
          </cell>
          <cell r="DM109">
            <v>1.7241379310344829</v>
          </cell>
          <cell r="DN109">
            <v>1.7094017094017093</v>
          </cell>
          <cell r="DO109">
            <v>1.6949152542372883</v>
          </cell>
          <cell r="DP109">
            <v>1.680672268907563</v>
          </cell>
          <cell r="DQ109">
            <v>1.666666666666667</v>
          </cell>
          <cell r="DR109">
            <v>1.6528925619834711</v>
          </cell>
          <cell r="DS109">
            <v>1.639344262295082</v>
          </cell>
          <cell r="DT109">
            <v>1.6260162601626016</v>
          </cell>
          <cell r="DU109">
            <v>1.6129032258064517</v>
          </cell>
          <cell r="DV109">
            <v>1.5999999999999999</v>
          </cell>
          <cell r="DW109">
            <v>1.5873015873015872</v>
          </cell>
          <cell r="DX109">
            <v>1.5748031496062993</v>
          </cell>
          <cell r="DY109">
            <v>1.5625</v>
          </cell>
          <cell r="DZ109">
            <v>1.5503875968992249</v>
          </cell>
          <cell r="EA109">
            <v>1.5384615384615383</v>
          </cell>
          <cell r="EB109">
            <v>1.5267175572519083</v>
          </cell>
          <cell r="EC109">
            <v>1.5151515151515151</v>
          </cell>
          <cell r="ED109">
            <v>1.5037593984962405</v>
          </cell>
          <cell r="EE109">
            <v>1.4925373134328357</v>
          </cell>
          <cell r="EF109">
            <v>1.4814814814814814</v>
          </cell>
          <cell r="EG109">
            <v>1.4705882352941175</v>
          </cell>
          <cell r="EH109">
            <v>1.4598540145985399</v>
          </cell>
          <cell r="EI109">
            <v>1.4492753623188406</v>
          </cell>
          <cell r="EJ109">
            <v>1.4388489208633093</v>
          </cell>
          <cell r="EK109">
            <v>1.4285714285714288</v>
          </cell>
          <cell r="EL109">
            <v>1.4184397163120568</v>
          </cell>
          <cell r="EM109">
            <v>1.4084507042253522</v>
          </cell>
          <cell r="EN109">
            <v>1.3986013986013988</v>
          </cell>
          <cell r="EO109">
            <v>1.3888888888888891</v>
          </cell>
          <cell r="EP109">
            <v>1.3793103448275863</v>
          </cell>
          <cell r="EQ109">
            <v>1.3698630136986301</v>
          </cell>
          <cell r="ER109">
            <v>1.3605442176870748</v>
          </cell>
          <cell r="ES109">
            <v>1.3513513513513513</v>
          </cell>
          <cell r="ET109">
            <v>1.3422818791946309</v>
          </cell>
          <cell r="EU109">
            <v>1.3333333333333335</v>
          </cell>
          <cell r="EV109">
            <v>1.3245033112582782</v>
          </cell>
          <cell r="EW109">
            <v>1.3157894736842106</v>
          </cell>
          <cell r="EX109">
            <v>1.3071895424836601</v>
          </cell>
          <cell r="EY109">
            <v>1.2987012987012987</v>
          </cell>
          <cell r="EZ109">
            <v>1.2903225806451613</v>
          </cell>
          <cell r="FA109">
            <v>1.2820512820512819</v>
          </cell>
          <cell r="FB109">
            <v>1.2738853503184713</v>
          </cell>
          <cell r="FC109">
            <v>1.2658227848101267</v>
          </cell>
          <cell r="FD109">
            <v>1.2578616352201257</v>
          </cell>
          <cell r="FE109">
            <v>1.2499999999999998</v>
          </cell>
          <cell r="FF109">
            <v>1.2422360248447204</v>
          </cell>
          <cell r="FG109">
            <v>1.2345679012345678</v>
          </cell>
          <cell r="FH109">
            <v>1.2269938650306749</v>
          </cell>
          <cell r="FI109">
            <v>1.2195121951219512</v>
          </cell>
          <cell r="FJ109">
            <v>1.2121212121212122</v>
          </cell>
          <cell r="FK109">
            <v>1.2048192771084338</v>
          </cell>
          <cell r="FL109">
            <v>1.1976047904191618</v>
          </cell>
          <cell r="FM109">
            <v>1.1904761904761905</v>
          </cell>
          <cell r="FN109">
            <v>1.1834319526627219</v>
          </cell>
          <cell r="FO109">
            <v>1.1764705882352942</v>
          </cell>
          <cell r="FP109">
            <v>1.1695906432748537</v>
          </cell>
          <cell r="FQ109">
            <v>1.1627906976744187</v>
          </cell>
          <cell r="FR109">
            <v>1.1560693641618498</v>
          </cell>
          <cell r="FS109">
            <v>1.1494252873563218</v>
          </cell>
          <cell r="FT109">
            <v>1.1428571428571428</v>
          </cell>
          <cell r="FU109">
            <v>1.1363636363636362</v>
          </cell>
          <cell r="FV109">
            <v>1.1299435028248588</v>
          </cell>
          <cell r="FW109">
            <v>1.1235955056179776</v>
          </cell>
          <cell r="FX109">
            <v>1.1173184357541899</v>
          </cell>
          <cell r="FY109">
            <v>1.1111111111111112</v>
          </cell>
          <cell r="FZ109">
            <v>1.1049723756906078</v>
          </cell>
          <cell r="GA109">
            <v>1.0989010989010988</v>
          </cell>
          <cell r="GB109">
            <v>1.0928961748633879</v>
          </cell>
          <cell r="GC109">
            <v>1.0869565217391304</v>
          </cell>
          <cell r="GD109">
            <v>1.0810810810810811</v>
          </cell>
          <cell r="GE109">
            <v>1.075268817204301</v>
          </cell>
          <cell r="GF109">
            <v>1.0695187165775402</v>
          </cell>
          <cell r="GG109">
            <v>1.0638297872340428</v>
          </cell>
          <cell r="GH109">
            <v>1.0582010582010584</v>
          </cell>
          <cell r="GI109">
            <v>1.0526315789473686</v>
          </cell>
          <cell r="GJ109">
            <v>1.0471204188481675</v>
          </cell>
          <cell r="GK109">
            <v>1.0416666666666667</v>
          </cell>
          <cell r="GL109">
            <v>1.0362694300518136</v>
          </cell>
          <cell r="GM109">
            <v>1.0309278350515465</v>
          </cell>
          <cell r="GN109">
            <v>1.0256410256410258</v>
          </cell>
          <cell r="GO109">
            <v>1.0204081632653061</v>
          </cell>
          <cell r="GP109">
            <v>1.015228426395939</v>
          </cell>
          <cell r="GQ109">
            <v>1.0101010101010102</v>
          </cell>
          <cell r="GR109">
            <v>1.0050251256281408</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6.xml"/></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7.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6.xml.rels><?xml version="1.0" encoding="UTF-8" standalone="yes"?>
<Relationships xmlns="http://schemas.openxmlformats.org/package/2006/relationships"><Relationship Id="rId8" Type="http://schemas.openxmlformats.org/officeDocument/2006/relationships/image" Target="../media/image2.wmf"/><Relationship Id="rId13" Type="http://schemas.openxmlformats.org/officeDocument/2006/relationships/oleObject" Target="../embeddings/oleObject6.bin"/><Relationship Id="rId3" Type="http://schemas.openxmlformats.org/officeDocument/2006/relationships/vmlDrawing" Target="../drawings/vmlDrawing5.vml"/><Relationship Id="rId7" Type="http://schemas.openxmlformats.org/officeDocument/2006/relationships/oleObject" Target="../embeddings/oleObject3.bin"/><Relationship Id="rId12" Type="http://schemas.openxmlformats.org/officeDocument/2006/relationships/image" Target="../media/image4.wmf"/><Relationship Id="rId17" Type="http://schemas.openxmlformats.org/officeDocument/2006/relationships/comments" Target="../comments5.xml"/><Relationship Id="rId2" Type="http://schemas.openxmlformats.org/officeDocument/2006/relationships/drawing" Target="../drawings/drawing10.xml"/><Relationship Id="rId16" Type="http://schemas.openxmlformats.org/officeDocument/2006/relationships/image" Target="../media/image6.emf"/><Relationship Id="rId1" Type="http://schemas.openxmlformats.org/officeDocument/2006/relationships/printerSettings" Target="../printerSettings/printerSettings6.bin"/><Relationship Id="rId6" Type="http://schemas.openxmlformats.org/officeDocument/2006/relationships/oleObject" Target="../embeddings/oleObject2.bin"/><Relationship Id="rId11" Type="http://schemas.openxmlformats.org/officeDocument/2006/relationships/oleObject" Target="../embeddings/oleObject5.bin"/><Relationship Id="rId5" Type="http://schemas.openxmlformats.org/officeDocument/2006/relationships/image" Target="../media/image1.wmf"/><Relationship Id="rId15" Type="http://schemas.openxmlformats.org/officeDocument/2006/relationships/oleObject" Target="../embeddings/Documento_do_Microsoft_Word_97_-_20031.doc"/><Relationship Id="rId10" Type="http://schemas.openxmlformats.org/officeDocument/2006/relationships/image" Target="../media/image3.wmf"/><Relationship Id="rId4" Type="http://schemas.openxmlformats.org/officeDocument/2006/relationships/oleObject" Target="../embeddings/oleObject1.bin"/><Relationship Id="rId9" Type="http://schemas.openxmlformats.org/officeDocument/2006/relationships/oleObject" Target="../embeddings/oleObject4.bin"/><Relationship Id="rId14" Type="http://schemas.openxmlformats.org/officeDocument/2006/relationships/image" Target="../media/image5.wmf"/></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S58"/>
  <sheetViews>
    <sheetView zoomScale="120" zoomScaleNormal="120" workbookViewId="0">
      <selection activeCell="C19" sqref="C19"/>
    </sheetView>
  </sheetViews>
  <sheetFormatPr defaultColWidth="9.109375" defaultRowHeight="14.4" x14ac:dyDescent="0.3"/>
  <cols>
    <col min="1" max="1" width="9.109375" style="590"/>
    <col min="2" max="2" width="40" style="590" customWidth="1"/>
    <col min="3" max="4" width="9.109375" style="590"/>
    <col min="5" max="5" width="48.44140625" style="590" bestFit="1" customWidth="1"/>
    <col min="6" max="6" width="10" style="590" bestFit="1" customWidth="1"/>
    <col min="7" max="11" width="9.109375" style="590"/>
    <col min="12" max="12" width="10" style="590" bestFit="1" customWidth="1"/>
    <col min="13" max="13" width="11.109375" style="590" bestFit="1" customWidth="1"/>
    <col min="14" max="15" width="9.33203125" style="590" bestFit="1" customWidth="1"/>
    <col min="16" max="16" width="11.109375" style="590" bestFit="1" customWidth="1"/>
    <col min="17" max="17" width="9.33203125" style="590" bestFit="1" customWidth="1"/>
    <col min="18" max="16384" width="9.109375" style="590"/>
  </cols>
  <sheetData>
    <row r="2" spans="2:17" x14ac:dyDescent="0.3">
      <c r="B2" s="590" t="s">
        <v>1592</v>
      </c>
      <c r="H2" s="590" t="s">
        <v>1593</v>
      </c>
    </row>
    <row r="3" spans="2:17" x14ac:dyDescent="0.3">
      <c r="B3" s="590" t="s">
        <v>1594</v>
      </c>
    </row>
    <row r="5" spans="2:17" x14ac:dyDescent="0.3">
      <c r="B5" s="591" t="s">
        <v>1595</v>
      </c>
      <c r="C5" s="591"/>
      <c r="D5" s="591"/>
      <c r="E5" s="591" t="s">
        <v>1596</v>
      </c>
      <c r="F5" s="591"/>
      <c r="H5" s="590" t="s">
        <v>1597</v>
      </c>
    </row>
    <row r="6" spans="2:17" x14ac:dyDescent="0.3">
      <c r="H6" s="590" t="s">
        <v>1598</v>
      </c>
    </row>
    <row r="7" spans="2:17" ht="16.2" x14ac:dyDescent="0.3">
      <c r="B7" s="590" t="s">
        <v>1599</v>
      </c>
      <c r="C7" s="592">
        <v>550</v>
      </c>
      <c r="E7" s="590" t="s">
        <v>1600</v>
      </c>
      <c r="F7" s="592">
        <v>80</v>
      </c>
      <c r="H7" s="590" t="s">
        <v>10</v>
      </c>
      <c r="J7" s="593">
        <v>0.1</v>
      </c>
      <c r="O7" s="594"/>
      <c r="P7" s="595"/>
    </row>
    <row r="8" spans="2:17" ht="16.2" x14ac:dyDescent="0.3">
      <c r="B8" s="590" t="s">
        <v>1601</v>
      </c>
      <c r="C8" s="592">
        <v>275</v>
      </c>
      <c r="E8" s="590" t="s">
        <v>1602</v>
      </c>
      <c r="F8" s="592"/>
      <c r="H8" s="590" t="s">
        <v>1603</v>
      </c>
      <c r="J8" s="590">
        <v>1000</v>
      </c>
    </row>
    <row r="9" spans="2:17" x14ac:dyDescent="0.3">
      <c r="B9" s="590" t="s">
        <v>1604</v>
      </c>
      <c r="C9" s="592">
        <v>75</v>
      </c>
      <c r="E9" s="596" t="s">
        <v>1605</v>
      </c>
      <c r="F9" s="592">
        <v>1170</v>
      </c>
      <c r="L9" s="636" t="s">
        <v>40</v>
      </c>
      <c r="M9" s="636"/>
      <c r="N9" s="636"/>
      <c r="O9" s="636"/>
      <c r="P9" s="636"/>
      <c r="Q9" s="636"/>
    </row>
    <row r="10" spans="2:17" x14ac:dyDescent="0.3">
      <c r="B10" s="590" t="s">
        <v>1606</v>
      </c>
      <c r="C10" s="592">
        <f>C7-C8-C9</f>
        <v>200</v>
      </c>
      <c r="E10" s="590" t="s">
        <v>1607</v>
      </c>
      <c r="F10" s="592">
        <v>360</v>
      </c>
      <c r="H10" s="597"/>
      <c r="I10" s="597"/>
      <c r="J10" s="597"/>
      <c r="K10" s="597"/>
      <c r="L10" s="598">
        <v>1</v>
      </c>
      <c r="M10" s="598">
        <v>2</v>
      </c>
      <c r="N10" s="598">
        <v>3</v>
      </c>
      <c r="O10" s="598">
        <v>4</v>
      </c>
      <c r="P10" s="598">
        <v>5</v>
      </c>
      <c r="Q10" s="598">
        <v>6</v>
      </c>
    </row>
    <row r="11" spans="2:17" x14ac:dyDescent="0.3">
      <c r="C11" s="592"/>
      <c r="E11" s="590" t="s">
        <v>1608</v>
      </c>
      <c r="F11" s="592">
        <f>F9-F10</f>
        <v>810</v>
      </c>
      <c r="H11" s="591" t="s">
        <v>80</v>
      </c>
      <c r="I11" s="591"/>
      <c r="J11" s="591"/>
      <c r="K11" s="591"/>
      <c r="L11" s="599">
        <v>100</v>
      </c>
      <c r="M11" s="599">
        <v>200</v>
      </c>
      <c r="N11" s="599">
        <v>250</v>
      </c>
      <c r="O11" s="599">
        <v>298</v>
      </c>
      <c r="P11" s="599">
        <v>298</v>
      </c>
      <c r="Q11" s="599">
        <v>298</v>
      </c>
    </row>
    <row r="12" spans="2:17" x14ac:dyDescent="0.3">
      <c r="B12" s="590" t="s">
        <v>1609</v>
      </c>
      <c r="C12" s="592">
        <f>35%*C10</f>
        <v>70</v>
      </c>
      <c r="E12" s="590" t="s">
        <v>1610</v>
      </c>
      <c r="F12" s="592">
        <v>110</v>
      </c>
      <c r="H12" s="591" t="str">
        <f>"VP, no início do ano ("&amp;$J$7*100&amp;"%) - P0"</f>
        <v>VP, no início do ano (10%) - P0</v>
      </c>
      <c r="I12" s="591"/>
      <c r="J12" s="591"/>
      <c r="K12" s="591"/>
      <c r="L12" s="599">
        <f>J8</f>
        <v>1000</v>
      </c>
      <c r="M12" s="599">
        <f>(L12+L11)/(1+$J$7)^L10</f>
        <v>999.99999999999989</v>
      </c>
      <c r="N12" s="599">
        <f>(M12+M11)/(1+$J$7)^N10</f>
        <v>901.57776108189307</v>
      </c>
      <c r="O12" s="599">
        <f>(N12+N11/(1+$J$7)^N10)/(1+$J$7)^O10</f>
        <v>744.07927143452434</v>
      </c>
      <c r="P12" s="599"/>
      <c r="Q12" s="599"/>
    </row>
    <row r="13" spans="2:17" x14ac:dyDescent="0.3">
      <c r="B13" s="590" t="s">
        <v>1611</v>
      </c>
      <c r="C13" s="592">
        <f>C10-C12</f>
        <v>130</v>
      </c>
      <c r="E13" s="590" t="s">
        <v>1612</v>
      </c>
      <c r="F13" s="592">
        <f>F12+F11+F7</f>
        <v>1000</v>
      </c>
      <c r="H13" s="591" t="str">
        <f>"VP, no fim do ano ("&amp;$J$7*100&amp;"%) - P1"</f>
        <v>VP, no fim do ano (10%) - P1</v>
      </c>
      <c r="I13" s="591"/>
      <c r="J13" s="591"/>
      <c r="K13" s="591"/>
      <c r="L13" s="599">
        <f>M12</f>
        <v>999.99999999999989</v>
      </c>
      <c r="M13" s="599">
        <f>N12</f>
        <v>901.57776108189307</v>
      </c>
      <c r="N13" s="599">
        <f t="shared" ref="N13:P13" si="0">O12</f>
        <v>744.07927143452434</v>
      </c>
      <c r="O13" s="599">
        <f t="shared" si="0"/>
        <v>0</v>
      </c>
      <c r="P13" s="599">
        <f t="shared" si="0"/>
        <v>0</v>
      </c>
      <c r="Q13" s="599">
        <f>R12</f>
        <v>0</v>
      </c>
    </row>
    <row r="14" spans="2:17" ht="15.6" x14ac:dyDescent="0.35">
      <c r="B14" s="597"/>
      <c r="C14" s="597"/>
      <c r="D14" s="597"/>
      <c r="E14" s="597"/>
      <c r="F14" s="597"/>
      <c r="H14" s="591" t="s">
        <v>1613</v>
      </c>
      <c r="I14" s="591"/>
      <c r="J14" s="591"/>
      <c r="K14" s="591"/>
      <c r="L14" s="599">
        <f>L13-L12</f>
        <v>0</v>
      </c>
      <c r="M14" s="599">
        <f t="shared" ref="M14:Q14" si="1">M13-M12</f>
        <v>-98.422238918106814</v>
      </c>
      <c r="N14" s="599">
        <f t="shared" si="1"/>
        <v>-157.49848964736873</v>
      </c>
      <c r="O14" s="599">
        <f t="shared" si="1"/>
        <v>-744.07927143452434</v>
      </c>
      <c r="P14" s="599">
        <f t="shared" si="1"/>
        <v>0</v>
      </c>
      <c r="Q14" s="599">
        <f t="shared" si="1"/>
        <v>0</v>
      </c>
    </row>
    <row r="15" spans="2:17" ht="16.2" x14ac:dyDescent="0.3">
      <c r="B15" s="590" t="s">
        <v>1614</v>
      </c>
      <c r="H15" s="591" t="s">
        <v>1615</v>
      </c>
      <c r="I15" s="591"/>
      <c r="J15" s="591"/>
      <c r="K15" s="591"/>
      <c r="L15" s="599">
        <f>L11+L14</f>
        <v>100</v>
      </c>
      <c r="M15" s="599"/>
      <c r="N15" s="599"/>
      <c r="O15" s="599"/>
      <c r="P15" s="599"/>
      <c r="Q15" s="599"/>
    </row>
    <row r="16" spans="2:17" ht="16.2" x14ac:dyDescent="0.3">
      <c r="B16" s="590" t="s">
        <v>1616</v>
      </c>
      <c r="H16" s="591" t="s">
        <v>1617</v>
      </c>
      <c r="I16" s="591"/>
      <c r="J16" s="591"/>
      <c r="K16" s="591"/>
      <c r="L16" s="600">
        <f>L15/L12</f>
        <v>0.1</v>
      </c>
      <c r="M16" s="600">
        <f t="shared" ref="M16:Q16" si="2">M15/M12</f>
        <v>0</v>
      </c>
      <c r="N16" s="600">
        <f t="shared" si="2"/>
        <v>0</v>
      </c>
      <c r="O16" s="600">
        <f t="shared" si="2"/>
        <v>0</v>
      </c>
      <c r="P16" s="600" t="e">
        <f t="shared" si="2"/>
        <v>#DIV/0!</v>
      </c>
      <c r="Q16" s="600" t="e">
        <f t="shared" si="2"/>
        <v>#DIV/0!</v>
      </c>
    </row>
    <row r="17" spans="2:19" x14ac:dyDescent="0.3">
      <c r="B17" s="590" t="s">
        <v>1618</v>
      </c>
      <c r="H17" s="597" t="s">
        <v>1619</v>
      </c>
      <c r="I17" s="597"/>
      <c r="J17" s="597"/>
      <c r="K17" s="597"/>
      <c r="L17" s="601">
        <f>-L15</f>
        <v>-100</v>
      </c>
      <c r="M17" s="601">
        <f t="shared" ref="M17:Q17" si="3">-M15</f>
        <v>0</v>
      </c>
      <c r="N17" s="601">
        <f t="shared" si="3"/>
        <v>0</v>
      </c>
      <c r="O17" s="601">
        <f t="shared" si="3"/>
        <v>0</v>
      </c>
      <c r="P17" s="601">
        <f t="shared" si="3"/>
        <v>0</v>
      </c>
      <c r="Q17" s="601">
        <f t="shared" si="3"/>
        <v>0</v>
      </c>
    </row>
    <row r="18" spans="2:19" x14ac:dyDescent="0.3">
      <c r="H18" s="591" t="s">
        <v>1620</v>
      </c>
      <c r="I18" s="591"/>
      <c r="J18" s="591"/>
      <c r="K18" s="591"/>
      <c r="L18" s="599"/>
      <c r="M18" s="599"/>
      <c r="N18" s="599"/>
      <c r="O18" s="599"/>
      <c r="P18" s="599"/>
      <c r="Q18" s="599"/>
    </row>
    <row r="19" spans="2:19" x14ac:dyDescent="0.3">
      <c r="B19" s="590" t="s">
        <v>1621</v>
      </c>
      <c r="M19" s="594"/>
      <c r="N19" s="594"/>
      <c r="O19" s="594"/>
      <c r="P19" s="594"/>
      <c r="Q19" s="594"/>
      <c r="S19" s="594"/>
    </row>
    <row r="20" spans="2:19" x14ac:dyDescent="0.3">
      <c r="S20" s="594"/>
    </row>
    <row r="21" spans="2:19" x14ac:dyDescent="0.3">
      <c r="H21" s="594"/>
      <c r="L21" s="595"/>
      <c r="M21" s="595"/>
      <c r="N21" s="595"/>
      <c r="O21" s="595"/>
      <c r="P21" s="595"/>
      <c r="Q21" s="595"/>
      <c r="S21" s="594"/>
    </row>
    <row r="22" spans="2:19" x14ac:dyDescent="0.3">
      <c r="B22" s="590" t="s">
        <v>1622</v>
      </c>
      <c r="C22" s="593">
        <v>0.1</v>
      </c>
      <c r="S22" s="602"/>
    </row>
    <row r="23" spans="2:19" x14ac:dyDescent="0.3">
      <c r="C23" s="593"/>
      <c r="I23" s="592"/>
      <c r="L23" s="595"/>
      <c r="M23" s="595"/>
      <c r="P23" s="594"/>
    </row>
    <row r="24" spans="2:19" x14ac:dyDescent="0.3">
      <c r="B24" s="590" t="s">
        <v>1623</v>
      </c>
      <c r="I24" s="592"/>
      <c r="L24" s="595"/>
      <c r="M24" s="595"/>
      <c r="N24" s="595"/>
      <c r="P24" s="602"/>
    </row>
    <row r="25" spans="2:19" x14ac:dyDescent="0.3">
      <c r="I25" s="592"/>
      <c r="L25" s="595"/>
      <c r="M25" s="595"/>
      <c r="N25" s="595"/>
    </row>
    <row r="26" spans="2:19" x14ac:dyDescent="0.3">
      <c r="B26" s="590" t="s">
        <v>1624</v>
      </c>
      <c r="C26" s="603">
        <f>C13/F13</f>
        <v>0.13</v>
      </c>
      <c r="I26" s="592"/>
      <c r="L26" s="595"/>
      <c r="M26" s="595"/>
      <c r="N26" s="595"/>
    </row>
    <row r="27" spans="2:19" x14ac:dyDescent="0.3">
      <c r="I27" s="592"/>
      <c r="L27" s="595"/>
      <c r="M27" s="595"/>
      <c r="N27" s="595"/>
    </row>
    <row r="28" spans="2:19" x14ac:dyDescent="0.3">
      <c r="B28" s="590" t="s">
        <v>1625</v>
      </c>
      <c r="C28" s="595">
        <f>C13-C22*F13</f>
        <v>30</v>
      </c>
      <c r="I28" s="592"/>
      <c r="L28" s="595"/>
      <c r="M28" s="595"/>
      <c r="N28" s="595"/>
    </row>
    <row r="29" spans="2:19" x14ac:dyDescent="0.3">
      <c r="I29" s="592"/>
      <c r="L29" s="595"/>
      <c r="M29" s="595"/>
      <c r="N29" s="604"/>
      <c r="O29" s="604"/>
      <c r="P29" s="604"/>
      <c r="Q29" s="604"/>
    </row>
    <row r="30" spans="2:19" x14ac:dyDescent="0.3">
      <c r="Q30" s="594"/>
    </row>
    <row r="31" spans="2:19" x14ac:dyDescent="0.3">
      <c r="K31" s="594"/>
      <c r="L31" s="594"/>
    </row>
    <row r="32" spans="2:19" ht="18" x14ac:dyDescent="0.35">
      <c r="B32" s="605" t="s">
        <v>1626</v>
      </c>
      <c r="K32" s="594"/>
    </row>
    <row r="37" spans="2:6" x14ac:dyDescent="0.3">
      <c r="B37" s="591" t="s">
        <v>1627</v>
      </c>
      <c r="C37" s="591"/>
      <c r="D37" s="591"/>
      <c r="E37" s="591" t="s">
        <v>1628</v>
      </c>
      <c r="F37" s="591"/>
    </row>
    <row r="38" spans="2:6" x14ac:dyDescent="0.3">
      <c r="B38" s="590" t="s">
        <v>15</v>
      </c>
      <c r="C38" s="592">
        <v>56.66</v>
      </c>
      <c r="E38" s="590" t="s">
        <v>1629</v>
      </c>
      <c r="F38" s="592">
        <v>7.08</v>
      </c>
    </row>
    <row r="39" spans="2:6" x14ac:dyDescent="0.3">
      <c r="B39" s="590" t="s">
        <v>1630</v>
      </c>
      <c r="C39" s="592">
        <v>18.72</v>
      </c>
      <c r="E39" s="590" t="s">
        <v>1631</v>
      </c>
      <c r="F39" s="592">
        <v>69.33</v>
      </c>
    </row>
    <row r="40" spans="2:6" x14ac:dyDescent="0.3">
      <c r="B40" s="590" t="s">
        <v>45</v>
      </c>
      <c r="C40" s="592">
        <v>21.09</v>
      </c>
      <c r="E40" s="590" t="s">
        <v>1607</v>
      </c>
      <c r="F40" s="606">
        <v>21.01</v>
      </c>
    </row>
    <row r="41" spans="2:6" x14ac:dyDescent="0.3">
      <c r="B41" s="590" t="s">
        <v>37</v>
      </c>
      <c r="C41" s="606">
        <v>4.5</v>
      </c>
      <c r="E41" s="590" t="s">
        <v>1632</v>
      </c>
      <c r="F41" s="607">
        <f>F39-F40</f>
        <v>48.319999999999993</v>
      </c>
    </row>
    <row r="42" spans="2:6" x14ac:dyDescent="0.3">
      <c r="B42" s="590" t="s">
        <v>1633</v>
      </c>
      <c r="C42" s="592">
        <f>C38-C39-C40-C41</f>
        <v>12.349999999999998</v>
      </c>
      <c r="F42" s="592"/>
    </row>
    <row r="43" spans="2:6" x14ac:dyDescent="0.3">
      <c r="B43" s="590" t="s">
        <v>1634</v>
      </c>
      <c r="C43" s="606">
        <f>35%*C42</f>
        <v>4.3224999999999989</v>
      </c>
      <c r="E43" s="590" t="s">
        <v>1612</v>
      </c>
      <c r="F43" s="592">
        <f>F41+F38</f>
        <v>55.399999999999991</v>
      </c>
    </row>
    <row r="44" spans="2:6" x14ac:dyDescent="0.3">
      <c r="B44" s="597" t="s">
        <v>81</v>
      </c>
      <c r="C44" s="608">
        <f>C42-C43</f>
        <v>8.0274999999999999</v>
      </c>
      <c r="D44" s="597"/>
      <c r="E44" s="597"/>
      <c r="F44" s="597"/>
    </row>
    <row r="46" spans="2:6" x14ac:dyDescent="0.3">
      <c r="B46" s="590" t="s">
        <v>1635</v>
      </c>
    </row>
    <row r="47" spans="2:6" x14ac:dyDescent="0.3">
      <c r="B47" s="590" t="s">
        <v>1636</v>
      </c>
      <c r="C47" s="590" t="s">
        <v>1637</v>
      </c>
    </row>
    <row r="48" spans="2:6" x14ac:dyDescent="0.3">
      <c r="B48" s="609" t="s">
        <v>1638</v>
      </c>
      <c r="C48" s="603">
        <f>C44/C50</f>
        <v>0.14490072202166068</v>
      </c>
    </row>
    <row r="49" spans="2:5" x14ac:dyDescent="0.3">
      <c r="B49" s="609" t="s">
        <v>1639</v>
      </c>
      <c r="C49" s="593">
        <v>0.09</v>
      </c>
    </row>
    <row r="50" spans="2:5" x14ac:dyDescent="0.3">
      <c r="B50" s="609" t="s">
        <v>1640</v>
      </c>
      <c r="C50" s="595">
        <f>F43</f>
        <v>55.399999999999991</v>
      </c>
    </row>
    <row r="51" spans="2:5" x14ac:dyDescent="0.3">
      <c r="B51" s="609" t="s">
        <v>1641</v>
      </c>
      <c r="C51" s="592">
        <f>C50*(C48-C49)</f>
        <v>3.0415000000000014</v>
      </c>
    </row>
    <row r="53" spans="2:5" x14ac:dyDescent="0.3">
      <c r="B53" s="590" t="s">
        <v>1642</v>
      </c>
    </row>
    <row r="54" spans="2:5" x14ac:dyDescent="0.3">
      <c r="B54" s="609" t="s">
        <v>1643</v>
      </c>
      <c r="C54" s="590">
        <v>95</v>
      </c>
      <c r="E54" s="590" t="s">
        <v>1644</v>
      </c>
    </row>
    <row r="55" spans="2:5" x14ac:dyDescent="0.3">
      <c r="B55" s="609" t="s">
        <v>1638</v>
      </c>
      <c r="C55" s="603">
        <f>C44/C54</f>
        <v>8.4499999999999992E-2</v>
      </c>
    </row>
    <row r="56" spans="2:5" x14ac:dyDescent="0.3">
      <c r="B56" s="609" t="s">
        <v>1639</v>
      </c>
      <c r="C56" s="593">
        <f>C49</f>
        <v>0.09</v>
      </c>
    </row>
    <row r="57" spans="2:5" x14ac:dyDescent="0.3">
      <c r="B57" s="609" t="s">
        <v>1640</v>
      </c>
      <c r="C57" s="590">
        <f>C54</f>
        <v>95</v>
      </c>
    </row>
    <row r="58" spans="2:5" x14ac:dyDescent="0.3">
      <c r="B58" s="609" t="s">
        <v>1641</v>
      </c>
      <c r="C58" s="590">
        <f>(C55-C56)*C57</f>
        <v>-0.52250000000000041</v>
      </c>
    </row>
  </sheetData>
  <mergeCells count="1">
    <mergeCell ref="L9:Q9"/>
  </mergeCells>
  <pageMargins left="0.511811024" right="0.511811024" top="0.78740157499999996" bottom="0.78740157499999996" header="0.31496062000000002" footer="0.31496062000000002"/>
  <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I25"/>
  <sheetViews>
    <sheetView zoomScale="90" zoomScaleNormal="90" workbookViewId="0">
      <selection activeCell="F8" sqref="F8"/>
    </sheetView>
  </sheetViews>
  <sheetFormatPr defaultColWidth="9.109375" defaultRowHeight="14.4" x14ac:dyDescent="0.3"/>
  <cols>
    <col min="1" max="1" width="9.109375" style="411"/>
    <col min="2" max="2" width="53.109375" style="411" bestFit="1" customWidth="1"/>
    <col min="3" max="16384" width="9.109375" style="411"/>
  </cols>
  <sheetData>
    <row r="1" spans="2:9" x14ac:dyDescent="0.3">
      <c r="B1" s="411" t="s">
        <v>487</v>
      </c>
    </row>
    <row r="2" spans="2:9" x14ac:dyDescent="0.3">
      <c r="B2" s="411" t="s">
        <v>488</v>
      </c>
    </row>
    <row r="3" spans="2:9" x14ac:dyDescent="0.3">
      <c r="B3" s="412" t="s">
        <v>0</v>
      </c>
      <c r="C3" s="413" t="s">
        <v>234</v>
      </c>
    </row>
    <row r="4" spans="2:9" x14ac:dyDescent="0.3">
      <c r="B4" s="414" t="s">
        <v>489</v>
      </c>
      <c r="C4" s="415">
        <v>0.51</v>
      </c>
    </row>
    <row r="5" spans="2:9" x14ac:dyDescent="0.3">
      <c r="B5" s="414" t="s">
        <v>416</v>
      </c>
      <c r="C5" s="416">
        <f>C4*(1+(1-C13)*C17)</f>
        <v>0.73215600000000003</v>
      </c>
    </row>
    <row r="6" spans="2:9" x14ac:dyDescent="0.3">
      <c r="B6" s="414" t="s">
        <v>490</v>
      </c>
      <c r="C6" s="417">
        <v>0.06</v>
      </c>
    </row>
    <row r="7" spans="2:9" x14ac:dyDescent="0.3">
      <c r="B7" s="418" t="s">
        <v>1645</v>
      </c>
      <c r="C7" s="438">
        <f>C6*C4</f>
        <v>3.0599999999999999E-2</v>
      </c>
    </row>
    <row r="8" spans="2:9" x14ac:dyDescent="0.3">
      <c r="B8" s="414" t="s">
        <v>491</v>
      </c>
      <c r="C8" s="419">
        <v>6.2100000000000002E-2</v>
      </c>
      <c r="G8" s="420"/>
    </row>
    <row r="9" spans="2:9" x14ac:dyDescent="0.3">
      <c r="B9" s="414" t="s">
        <v>492</v>
      </c>
      <c r="C9" s="419">
        <v>6.2899999999999998E-2</v>
      </c>
    </row>
    <row r="10" spans="2:9" x14ac:dyDescent="0.3">
      <c r="B10" s="421" t="s">
        <v>493</v>
      </c>
      <c r="C10" s="438">
        <f>C8+C9</f>
        <v>0.125</v>
      </c>
      <c r="D10" s="422"/>
    </row>
    <row r="11" spans="2:9" ht="15.6" x14ac:dyDescent="0.35">
      <c r="B11" s="421" t="s">
        <v>494</v>
      </c>
      <c r="C11" s="438">
        <f>C10+C7</f>
        <v>0.15559999999999999</v>
      </c>
    </row>
    <row r="12" spans="2:9" ht="15.6" x14ac:dyDescent="0.35">
      <c r="B12" s="414" t="s">
        <v>495</v>
      </c>
      <c r="C12" s="419">
        <v>0.1</v>
      </c>
      <c r="F12" s="423"/>
      <c r="I12" s="424"/>
    </row>
    <row r="13" spans="2:9" x14ac:dyDescent="0.3">
      <c r="B13" s="414" t="s">
        <v>496</v>
      </c>
      <c r="C13" s="419">
        <v>0.34</v>
      </c>
    </row>
    <row r="14" spans="2:9" x14ac:dyDescent="0.3">
      <c r="B14" s="418" t="s">
        <v>497</v>
      </c>
      <c r="C14" s="425">
        <f>C12*(1-C13)</f>
        <v>6.5999999999999989E-2</v>
      </c>
      <c r="F14" s="424"/>
    </row>
    <row r="15" spans="2:9" x14ac:dyDescent="0.3">
      <c r="B15" s="426" t="s">
        <v>498</v>
      </c>
      <c r="C15" s="427">
        <f>(1+C14)/(1+$C$22)*(1+$C$24)-1</f>
        <v>7.6349514563106791E-2</v>
      </c>
      <c r="D15" s="422"/>
      <c r="F15" s="424"/>
    </row>
    <row r="16" spans="2:9" x14ac:dyDescent="0.3">
      <c r="B16" s="414" t="s">
        <v>499</v>
      </c>
      <c r="C16" s="419">
        <v>0.4</v>
      </c>
    </row>
    <row r="17" spans="2:9" x14ac:dyDescent="0.3">
      <c r="B17" s="428" t="s">
        <v>500</v>
      </c>
      <c r="C17" s="429">
        <v>0.66</v>
      </c>
    </row>
    <row r="18" spans="2:9" ht="15.6" x14ac:dyDescent="0.35">
      <c r="B18" s="421" t="s">
        <v>501</v>
      </c>
      <c r="C18" s="438">
        <f>C11+(C11-C12)*(1-C13)*C17</f>
        <v>0.17981935999999998</v>
      </c>
      <c r="D18" s="430" t="s">
        <v>502</v>
      </c>
      <c r="E18" s="422"/>
      <c r="I18" s="422"/>
    </row>
    <row r="19" spans="2:9" x14ac:dyDescent="0.3">
      <c r="B19" s="431" t="s">
        <v>498</v>
      </c>
      <c r="C19" s="438">
        <f>(1+C18)/(1+$C$22)*(1+$C$24)-1</f>
        <v>0.19127391689320383</v>
      </c>
      <c r="I19" s="423"/>
    </row>
    <row r="20" spans="2:9" x14ac:dyDescent="0.3">
      <c r="B20" s="421" t="s">
        <v>503</v>
      </c>
      <c r="C20" s="438">
        <f>(1+C19)/(1+C24)-1</f>
        <v>0.14545568932038822</v>
      </c>
      <c r="I20" s="432"/>
    </row>
    <row r="21" spans="2:9" x14ac:dyDescent="0.3">
      <c r="B21" s="433" t="s">
        <v>504</v>
      </c>
      <c r="C21" s="438">
        <f>C14*C16+C18*(1-C16)</f>
        <v>0.13429161599999997</v>
      </c>
    </row>
    <row r="22" spans="2:9" x14ac:dyDescent="0.3">
      <c r="B22" s="434" t="s">
        <v>505</v>
      </c>
      <c r="C22" s="419">
        <v>0.03</v>
      </c>
      <c r="E22" s="435"/>
      <c r="G22" s="436"/>
      <c r="I22" s="422"/>
    </row>
    <row r="23" spans="2:9" x14ac:dyDescent="0.3">
      <c r="B23" s="418" t="s">
        <v>506</v>
      </c>
      <c r="C23" s="438">
        <f>(1+C21)/(1+C22)-1</f>
        <v>0.10125399611650487</v>
      </c>
    </row>
    <row r="24" spans="2:9" x14ac:dyDescent="0.3">
      <c r="B24" s="434" t="s">
        <v>507</v>
      </c>
      <c r="C24" s="437">
        <v>0.04</v>
      </c>
    </row>
    <row r="25" spans="2:9" x14ac:dyDescent="0.3">
      <c r="B25" s="418" t="s">
        <v>508</v>
      </c>
      <c r="C25" s="438">
        <f>(1+C23)*(1+C24)-1</f>
        <v>0.14530415596116519</v>
      </c>
      <c r="F25" s="424"/>
    </row>
  </sheetData>
  <pageMargins left="0.511811024" right="0.511811024" top="0.78740157499999996" bottom="0.78740157499999996" header="0.31496062000000002" footer="0.31496062000000002"/>
  <legacy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R191"/>
  <sheetViews>
    <sheetView topLeftCell="A165" zoomScale="80" zoomScaleNormal="80" workbookViewId="0">
      <selection activeCell="E191" sqref="E191"/>
    </sheetView>
  </sheetViews>
  <sheetFormatPr defaultColWidth="9.109375" defaultRowHeight="14.4" x14ac:dyDescent="0.3"/>
  <cols>
    <col min="1" max="1" width="15.33203125" style="57" customWidth="1"/>
    <col min="2" max="6" width="12.6640625" style="57" customWidth="1"/>
    <col min="7" max="7" width="10.33203125" style="57" bestFit="1" customWidth="1"/>
    <col min="8" max="8" width="9.109375" style="57"/>
    <col min="9" max="11" width="12.6640625" style="57" customWidth="1"/>
    <col min="12" max="16384" width="9.109375" style="57"/>
  </cols>
  <sheetData>
    <row r="2" spans="1:6" x14ac:dyDescent="0.3">
      <c r="A2" s="57" t="s">
        <v>82</v>
      </c>
    </row>
    <row r="8" spans="1:6" x14ac:dyDescent="0.3">
      <c r="A8" s="664" t="s">
        <v>83</v>
      </c>
      <c r="B8" s="664"/>
      <c r="C8" s="664"/>
      <c r="D8" s="664"/>
      <c r="E8" s="664"/>
      <c r="F8" s="664"/>
    </row>
    <row r="9" spans="1:6" ht="57.6" x14ac:dyDescent="0.3">
      <c r="A9" s="58" t="s">
        <v>84</v>
      </c>
      <c r="B9" s="59" t="s">
        <v>85</v>
      </c>
      <c r="C9" s="59" t="s">
        <v>86</v>
      </c>
      <c r="D9" s="59" t="s">
        <v>87</v>
      </c>
      <c r="E9" s="59" t="s">
        <v>88</v>
      </c>
      <c r="F9" s="60" t="s">
        <v>89</v>
      </c>
    </row>
    <row r="10" spans="1:6" x14ac:dyDescent="0.3">
      <c r="A10" s="61" t="s">
        <v>90</v>
      </c>
      <c r="B10" s="62">
        <v>4000</v>
      </c>
      <c r="C10" s="63">
        <v>4</v>
      </c>
      <c r="D10" s="62">
        <f>B10/C10</f>
        <v>1000</v>
      </c>
      <c r="E10" s="62">
        <f>B10-D10*2</f>
        <v>2000</v>
      </c>
      <c r="F10" s="64">
        <f>E10</f>
        <v>2000</v>
      </c>
    </row>
    <row r="11" spans="1:6" x14ac:dyDescent="0.3">
      <c r="A11" s="65" t="s">
        <v>91</v>
      </c>
      <c r="B11" s="66">
        <v>8000</v>
      </c>
      <c r="C11" s="67">
        <v>8</v>
      </c>
      <c r="D11" s="66">
        <f t="shared" ref="D11:D12" si="0">B11/C11</f>
        <v>1000</v>
      </c>
      <c r="E11" s="66">
        <f>B11-D11*2</f>
        <v>6000</v>
      </c>
      <c r="F11" s="68">
        <f>E11</f>
        <v>6000</v>
      </c>
    </row>
    <row r="12" spans="1:6" x14ac:dyDescent="0.3">
      <c r="A12" s="65" t="s">
        <v>92</v>
      </c>
      <c r="B12" s="66">
        <v>3000</v>
      </c>
      <c r="C12" s="67">
        <v>2</v>
      </c>
      <c r="D12" s="66">
        <f t="shared" si="0"/>
        <v>1500</v>
      </c>
      <c r="E12" s="66">
        <f>B12-D12*2</f>
        <v>0</v>
      </c>
      <c r="F12" s="68">
        <f>E12</f>
        <v>0</v>
      </c>
    </row>
    <row r="13" spans="1:6" x14ac:dyDescent="0.3">
      <c r="A13" s="65" t="s">
        <v>93</v>
      </c>
      <c r="B13" s="66">
        <v>2000</v>
      </c>
      <c r="C13" s="67"/>
      <c r="D13" s="66"/>
      <c r="E13" s="66"/>
      <c r="F13" s="68">
        <f>B13</f>
        <v>2000</v>
      </c>
    </row>
    <row r="14" spans="1:6" x14ac:dyDescent="0.3">
      <c r="A14" s="69" t="s">
        <v>94</v>
      </c>
      <c r="B14" s="70">
        <v>3000</v>
      </c>
      <c r="C14" s="71"/>
      <c r="D14" s="70"/>
      <c r="E14" s="70"/>
      <c r="F14" s="72">
        <f>B14</f>
        <v>3000</v>
      </c>
    </row>
    <row r="16" spans="1:6" x14ac:dyDescent="0.3">
      <c r="A16" s="665" t="s">
        <v>95</v>
      </c>
      <c r="B16" s="665"/>
      <c r="C16" s="665"/>
      <c r="D16" s="665"/>
    </row>
    <row r="17" spans="1:6" x14ac:dyDescent="0.3">
      <c r="A17" s="73"/>
      <c r="B17" s="73"/>
      <c r="C17" s="73" t="s">
        <v>33</v>
      </c>
      <c r="D17" s="73" t="s">
        <v>34</v>
      </c>
    </row>
    <row r="18" spans="1:6" x14ac:dyDescent="0.3">
      <c r="A18" s="74" t="s">
        <v>96</v>
      </c>
    </row>
    <row r="19" spans="1:6" x14ac:dyDescent="0.3">
      <c r="A19" s="75" t="s">
        <v>97</v>
      </c>
      <c r="C19" s="76">
        <v>4000</v>
      </c>
      <c r="D19" s="76">
        <v>8000</v>
      </c>
    </row>
    <row r="20" spans="1:6" x14ac:dyDescent="0.3">
      <c r="A20" s="75" t="s">
        <v>98</v>
      </c>
      <c r="C20" s="76">
        <v>2000</v>
      </c>
      <c r="D20" s="76">
        <v>4000</v>
      </c>
    </row>
    <row r="21" spans="1:6" x14ac:dyDescent="0.3">
      <c r="A21" s="75" t="s">
        <v>99</v>
      </c>
      <c r="C21" s="76">
        <v>1000</v>
      </c>
      <c r="D21" s="76">
        <v>1000</v>
      </c>
    </row>
    <row r="22" spans="1:6" x14ac:dyDescent="0.3">
      <c r="A22" s="74" t="s">
        <v>100</v>
      </c>
      <c r="C22" s="76"/>
      <c r="D22" s="76"/>
    </row>
    <row r="23" spans="1:6" x14ac:dyDescent="0.3">
      <c r="A23" s="75" t="s">
        <v>101</v>
      </c>
      <c r="C23" s="76">
        <v>1000</v>
      </c>
      <c r="D23" s="76">
        <v>1000</v>
      </c>
    </row>
    <row r="24" spans="1:6" x14ac:dyDescent="0.3">
      <c r="A24" s="75" t="s">
        <v>102</v>
      </c>
      <c r="C24" s="76">
        <v>2000</v>
      </c>
      <c r="D24" s="76">
        <v>2000</v>
      </c>
    </row>
    <row r="25" spans="1:6" x14ac:dyDescent="0.3">
      <c r="A25" s="77" t="s">
        <v>103</v>
      </c>
      <c r="B25" s="78"/>
      <c r="C25" s="79">
        <f>C19+C20+C21+C23+C24</f>
        <v>10000</v>
      </c>
      <c r="D25" s="79">
        <f>D19+D20+D21+D23+D24</f>
        <v>16000</v>
      </c>
    </row>
    <row r="26" spans="1:6" x14ac:dyDescent="0.3">
      <c r="A26" s="74"/>
      <c r="B26" s="80"/>
      <c r="C26" s="66"/>
      <c r="D26" s="66"/>
    </row>
    <row r="27" spans="1:6" x14ac:dyDescent="0.3">
      <c r="A27" s="81" t="s">
        <v>104</v>
      </c>
      <c r="B27" s="82"/>
      <c r="C27" s="83"/>
      <c r="D27" s="83"/>
    </row>
    <row r="28" spans="1:6" x14ac:dyDescent="0.3">
      <c r="A28" s="84" t="s">
        <v>105</v>
      </c>
      <c r="B28" s="85"/>
      <c r="C28" s="62"/>
      <c r="D28" s="86">
        <v>0.5</v>
      </c>
    </row>
    <row r="29" spans="1:6" x14ac:dyDescent="0.3">
      <c r="A29" s="87" t="s">
        <v>106</v>
      </c>
      <c r="B29" s="88"/>
      <c r="C29" s="70"/>
      <c r="D29" s="89">
        <v>0.2</v>
      </c>
    </row>
    <row r="31" spans="1:6" x14ac:dyDescent="0.3">
      <c r="A31" s="90"/>
      <c r="B31" s="90"/>
      <c r="C31" s="90"/>
      <c r="D31" s="90"/>
      <c r="E31" s="90"/>
      <c r="F31" s="90"/>
    </row>
    <row r="32" spans="1:6" x14ac:dyDescent="0.3">
      <c r="A32" s="90"/>
      <c r="B32" s="90"/>
      <c r="C32" s="90"/>
      <c r="D32" s="90"/>
      <c r="E32" s="90"/>
      <c r="F32" s="90"/>
    </row>
    <row r="33" spans="1:6" x14ac:dyDescent="0.3">
      <c r="A33" s="90"/>
      <c r="B33" s="90"/>
      <c r="C33" s="90"/>
      <c r="D33" s="90"/>
      <c r="E33" s="90"/>
      <c r="F33" s="90"/>
    </row>
    <row r="34" spans="1:6" x14ac:dyDescent="0.3">
      <c r="A34" s="90"/>
      <c r="B34" s="90"/>
      <c r="C34" s="90"/>
      <c r="D34" s="90"/>
      <c r="E34" s="90"/>
      <c r="F34" s="90"/>
    </row>
    <row r="35" spans="1:6" x14ac:dyDescent="0.3">
      <c r="A35" s="90"/>
      <c r="B35" s="90"/>
      <c r="C35" s="90"/>
      <c r="D35" s="90"/>
      <c r="E35" s="90"/>
      <c r="F35" s="90"/>
    </row>
    <row r="37" spans="1:6" x14ac:dyDescent="0.3">
      <c r="A37" s="666" t="s">
        <v>107</v>
      </c>
      <c r="B37" s="666"/>
      <c r="C37" s="666"/>
      <c r="D37" s="666"/>
      <c r="E37" s="666"/>
      <c r="F37" s="666"/>
    </row>
    <row r="38" spans="1:6" x14ac:dyDescent="0.3">
      <c r="A38" s="73" t="s">
        <v>0</v>
      </c>
      <c r="B38" s="73"/>
      <c r="C38" s="73" t="s">
        <v>32</v>
      </c>
      <c r="D38" s="73" t="s">
        <v>33</v>
      </c>
      <c r="E38" s="73" t="s">
        <v>34</v>
      </c>
      <c r="F38" s="73" t="s">
        <v>38</v>
      </c>
    </row>
    <row r="39" spans="1:6" ht="32.1" customHeight="1" x14ac:dyDescent="0.3">
      <c r="A39" s="667" t="s">
        <v>1</v>
      </c>
      <c r="B39" s="667"/>
      <c r="C39" s="91"/>
      <c r="D39" s="91">
        <v>30000</v>
      </c>
      <c r="E39" s="91">
        <v>60000</v>
      </c>
      <c r="F39" s="91"/>
    </row>
    <row r="40" spans="1:6" ht="32.1" customHeight="1" x14ac:dyDescent="0.3">
      <c r="A40" s="668" t="s">
        <v>108</v>
      </c>
      <c r="B40" s="668"/>
      <c r="C40" s="92"/>
      <c r="D40" s="92">
        <f>C25</f>
        <v>10000</v>
      </c>
      <c r="E40" s="92">
        <f>D25</f>
        <v>16000</v>
      </c>
      <c r="F40" s="92"/>
    </row>
    <row r="41" spans="1:6" ht="32.1" customHeight="1" x14ac:dyDescent="0.3">
      <c r="A41" s="668" t="s">
        <v>109</v>
      </c>
      <c r="B41" s="668"/>
      <c r="C41" s="92"/>
      <c r="D41" s="92">
        <f>-10%*D39</f>
        <v>-3000</v>
      </c>
      <c r="E41" s="92">
        <f>-10%*E39</f>
        <v>-6000</v>
      </c>
      <c r="F41" s="92"/>
    </row>
    <row r="42" spans="1:6" ht="32.1" customHeight="1" x14ac:dyDescent="0.3">
      <c r="A42" s="668" t="s">
        <v>110</v>
      </c>
      <c r="B42" s="668"/>
      <c r="C42" s="92"/>
      <c r="D42" s="92">
        <f>-5%*D39</f>
        <v>-1500</v>
      </c>
      <c r="E42" s="92">
        <f>-5%*E39</f>
        <v>-3000</v>
      </c>
      <c r="F42" s="92"/>
    </row>
    <row r="43" spans="1:6" ht="32.1" customHeight="1" x14ac:dyDescent="0.3">
      <c r="A43" s="668" t="s">
        <v>111</v>
      </c>
      <c r="B43" s="668"/>
      <c r="C43" s="92"/>
      <c r="D43" s="92">
        <f>15%*D40</f>
        <v>1500</v>
      </c>
      <c r="E43" s="92">
        <f>15%*E40</f>
        <v>2400</v>
      </c>
      <c r="F43" s="92"/>
    </row>
    <row r="44" spans="1:6" ht="32.1" customHeight="1" x14ac:dyDescent="0.3">
      <c r="A44" s="668" t="s">
        <v>112</v>
      </c>
      <c r="B44" s="668"/>
      <c r="C44" s="92"/>
      <c r="D44" s="92">
        <f>SUM(D41:D43)</f>
        <v>-3000</v>
      </c>
      <c r="E44" s="92">
        <f>SUM(E41:E43)</f>
        <v>-6600</v>
      </c>
      <c r="F44" s="92"/>
    </row>
    <row r="45" spans="1:6" ht="32.1" customHeight="1" x14ac:dyDescent="0.3">
      <c r="A45" s="669" t="s">
        <v>113</v>
      </c>
      <c r="B45" s="669"/>
      <c r="C45" s="93"/>
      <c r="D45" s="93">
        <f>D44</f>
        <v>-3000</v>
      </c>
      <c r="E45" s="93">
        <f>E44-D45</f>
        <v>-3600</v>
      </c>
      <c r="F45" s="93">
        <f>-SUM(D45:E45)</f>
        <v>6600</v>
      </c>
    </row>
    <row r="51" spans="1:6" x14ac:dyDescent="0.3">
      <c r="A51" s="666" t="s">
        <v>114</v>
      </c>
      <c r="B51" s="666"/>
      <c r="C51" s="666"/>
      <c r="D51" s="666"/>
      <c r="E51" s="666"/>
    </row>
    <row r="52" spans="1:6" ht="28.8" x14ac:dyDescent="0.3">
      <c r="A52" s="73" t="s">
        <v>115</v>
      </c>
      <c r="B52" s="73" t="s">
        <v>116</v>
      </c>
      <c r="C52" s="73" t="s">
        <v>59</v>
      </c>
      <c r="D52" s="73" t="s">
        <v>58</v>
      </c>
      <c r="E52" s="73" t="s">
        <v>51</v>
      </c>
    </row>
    <row r="53" spans="1:6" x14ac:dyDescent="0.3">
      <c r="A53" s="94">
        <v>0</v>
      </c>
      <c r="B53" s="62">
        <v>12000</v>
      </c>
      <c r="C53" s="62">
        <v>0</v>
      </c>
      <c r="D53" s="62">
        <v>0</v>
      </c>
      <c r="E53" s="64">
        <v>0</v>
      </c>
    </row>
    <row r="54" spans="1:6" x14ac:dyDescent="0.3">
      <c r="A54" s="95">
        <v>1</v>
      </c>
      <c r="B54" s="66">
        <f>B53-C54</f>
        <v>6000</v>
      </c>
      <c r="C54" s="66">
        <f>B53/2</f>
        <v>6000</v>
      </c>
      <c r="D54" s="66">
        <f>20%*B53</f>
        <v>2400</v>
      </c>
      <c r="E54" s="68">
        <f>C54+D54</f>
        <v>8400</v>
      </c>
    </row>
    <row r="55" spans="1:6" x14ac:dyDescent="0.3">
      <c r="A55" s="96">
        <v>2</v>
      </c>
      <c r="B55" s="70">
        <f>B54-C55</f>
        <v>0</v>
      </c>
      <c r="C55" s="70">
        <f>B53/2</f>
        <v>6000</v>
      </c>
      <c r="D55" s="70">
        <f>20%*B54</f>
        <v>1200</v>
      </c>
      <c r="E55" s="72">
        <f>C55+D55</f>
        <v>7200</v>
      </c>
    </row>
    <row r="58" spans="1:6" x14ac:dyDescent="0.3">
      <c r="A58" s="90"/>
      <c r="B58" s="90"/>
      <c r="C58" s="90"/>
      <c r="D58" s="90"/>
      <c r="E58" s="90"/>
    </row>
    <row r="59" spans="1:6" x14ac:dyDescent="0.3">
      <c r="A59" s="90"/>
      <c r="B59" s="90"/>
      <c r="C59" s="90"/>
      <c r="D59" s="90"/>
      <c r="E59" s="90"/>
    </row>
    <row r="60" spans="1:6" x14ac:dyDescent="0.3">
      <c r="A60" s="90"/>
      <c r="B60" s="90"/>
      <c r="C60" s="90"/>
      <c r="D60" s="90"/>
      <c r="E60" s="90"/>
    </row>
    <row r="61" spans="1:6" x14ac:dyDescent="0.3">
      <c r="A61" s="90"/>
      <c r="B61" s="90"/>
      <c r="C61" s="90"/>
      <c r="D61" s="90"/>
      <c r="E61" s="90"/>
    </row>
    <row r="63" spans="1:6" x14ac:dyDescent="0.3">
      <c r="A63" s="661" t="s">
        <v>117</v>
      </c>
      <c r="B63" s="662"/>
      <c r="C63" s="662"/>
      <c r="D63" s="662"/>
      <c r="E63" s="662"/>
      <c r="F63" s="663"/>
    </row>
    <row r="64" spans="1:6" x14ac:dyDescent="0.3">
      <c r="A64" s="97" t="s">
        <v>0</v>
      </c>
      <c r="B64" s="98"/>
      <c r="C64" s="98" t="s">
        <v>32</v>
      </c>
      <c r="D64" s="98" t="s">
        <v>33</v>
      </c>
      <c r="E64" s="98" t="s">
        <v>34</v>
      </c>
      <c r="F64" s="99" t="s">
        <v>38</v>
      </c>
    </row>
    <row r="65" spans="1:6" x14ac:dyDescent="0.3">
      <c r="A65" s="100" t="s">
        <v>118</v>
      </c>
      <c r="B65" s="101"/>
      <c r="C65" s="102"/>
      <c r="D65" s="102">
        <f>D39</f>
        <v>30000</v>
      </c>
      <c r="E65" s="102">
        <f t="shared" ref="E65" si="1">E39</f>
        <v>60000</v>
      </c>
      <c r="F65" s="103"/>
    </row>
    <row r="66" spans="1:6" x14ac:dyDescent="0.3">
      <c r="A66" s="104" t="s">
        <v>119</v>
      </c>
      <c r="B66" s="105"/>
      <c r="C66" s="106">
        <f>SUM(C67:C71)</f>
        <v>-20000</v>
      </c>
      <c r="D66" s="106">
        <f>SUM(D67:D71)</f>
        <v>0</v>
      </c>
      <c r="E66" s="106">
        <f>SUM(E67:E71)</f>
        <v>0</v>
      </c>
      <c r="F66" s="107">
        <f>SUM(F67:F71)</f>
        <v>13000</v>
      </c>
    </row>
    <row r="67" spans="1:6" x14ac:dyDescent="0.3">
      <c r="A67" s="108" t="s">
        <v>93</v>
      </c>
      <c r="B67" s="105"/>
      <c r="C67" s="109">
        <f>-B13</f>
        <v>-2000</v>
      </c>
      <c r="D67" s="109"/>
      <c r="E67" s="109"/>
      <c r="F67" s="110">
        <f>F13</f>
        <v>2000</v>
      </c>
    </row>
    <row r="68" spans="1:6" x14ac:dyDescent="0.3">
      <c r="A68" s="108" t="s">
        <v>90</v>
      </c>
      <c r="B68" s="105"/>
      <c r="C68" s="109">
        <f>-B10</f>
        <v>-4000</v>
      </c>
      <c r="D68" s="109"/>
      <c r="E68" s="109"/>
      <c r="F68" s="110">
        <f>F10</f>
        <v>2000</v>
      </c>
    </row>
    <row r="69" spans="1:6" x14ac:dyDescent="0.3">
      <c r="A69" s="108" t="s">
        <v>91</v>
      </c>
      <c r="B69" s="105"/>
      <c r="C69" s="109">
        <f>-B11</f>
        <v>-8000</v>
      </c>
      <c r="D69" s="109"/>
      <c r="E69" s="109"/>
      <c r="F69" s="110">
        <f>F11</f>
        <v>6000</v>
      </c>
    </row>
    <row r="70" spans="1:6" x14ac:dyDescent="0.3">
      <c r="A70" s="108" t="s">
        <v>92</v>
      </c>
      <c r="B70" s="105"/>
      <c r="C70" s="109">
        <f>-B12</f>
        <v>-3000</v>
      </c>
      <c r="D70" s="109"/>
      <c r="E70" s="109"/>
      <c r="F70" s="110">
        <f>F12</f>
        <v>0</v>
      </c>
    </row>
    <row r="71" spans="1:6" ht="16.2" x14ac:dyDescent="0.3">
      <c r="A71" s="108" t="s">
        <v>120</v>
      </c>
      <c r="B71" s="105"/>
      <c r="C71" s="109">
        <v>-3000</v>
      </c>
      <c r="D71" s="109"/>
      <c r="E71" s="109"/>
      <c r="F71" s="110">
        <f t="shared" ref="F71" si="2">-SUM(C71:E71)</f>
        <v>3000</v>
      </c>
    </row>
    <row r="72" spans="1:6" x14ac:dyDescent="0.3">
      <c r="A72" s="111" t="s">
        <v>121</v>
      </c>
      <c r="B72" s="105"/>
      <c r="C72" s="112"/>
      <c r="D72" s="112">
        <f>SUM(D73:D75)</f>
        <v>-7000</v>
      </c>
      <c r="E72" s="112">
        <f>SUM(E73:E75)</f>
        <v>-13000</v>
      </c>
      <c r="F72" s="107"/>
    </row>
    <row r="73" spans="1:6" x14ac:dyDescent="0.3">
      <c r="A73" s="108" t="s">
        <v>122</v>
      </c>
      <c r="B73" s="105"/>
      <c r="C73" s="113"/>
      <c r="D73" s="113">
        <f>-C19</f>
        <v>-4000</v>
      </c>
      <c r="E73" s="113">
        <f>-D19</f>
        <v>-8000</v>
      </c>
      <c r="F73" s="110"/>
    </row>
    <row r="74" spans="1:6" x14ac:dyDescent="0.3">
      <c r="A74" s="108" t="s">
        <v>98</v>
      </c>
      <c r="B74" s="105"/>
      <c r="C74" s="113"/>
      <c r="D74" s="113">
        <f t="shared" ref="D74:E75" si="3">-C20</f>
        <v>-2000</v>
      </c>
      <c r="E74" s="113">
        <f t="shared" si="3"/>
        <v>-4000</v>
      </c>
      <c r="F74" s="110"/>
    </row>
    <row r="75" spans="1:6" x14ac:dyDescent="0.3">
      <c r="A75" s="108" t="s">
        <v>123</v>
      </c>
      <c r="B75" s="105"/>
      <c r="C75" s="113"/>
      <c r="D75" s="113">
        <f t="shared" si="3"/>
        <v>-1000</v>
      </c>
      <c r="E75" s="113">
        <f t="shared" si="3"/>
        <v>-1000</v>
      </c>
      <c r="F75" s="110"/>
    </row>
    <row r="76" spans="1:6" x14ac:dyDescent="0.3">
      <c r="A76" s="111" t="s">
        <v>124</v>
      </c>
      <c r="B76" s="105"/>
      <c r="C76" s="112"/>
      <c r="D76" s="112">
        <f t="shared" ref="D76:E76" si="4">SUM(D77:D78)</f>
        <v>-3000</v>
      </c>
      <c r="E76" s="112">
        <f t="shared" si="4"/>
        <v>-3000</v>
      </c>
      <c r="F76" s="114"/>
    </row>
    <row r="77" spans="1:6" x14ac:dyDescent="0.3">
      <c r="A77" s="108" t="s">
        <v>101</v>
      </c>
      <c r="B77" s="105"/>
      <c r="C77" s="115"/>
      <c r="D77" s="115">
        <f>-C23</f>
        <v>-1000</v>
      </c>
      <c r="E77" s="115">
        <f>-D23</f>
        <v>-1000</v>
      </c>
      <c r="F77" s="116"/>
    </row>
    <row r="78" spans="1:6" x14ac:dyDescent="0.3">
      <c r="A78" s="108" t="s">
        <v>102</v>
      </c>
      <c r="B78" s="105"/>
      <c r="C78" s="115"/>
      <c r="D78" s="115">
        <f>-C24</f>
        <v>-2000</v>
      </c>
      <c r="E78" s="115">
        <f>-D24</f>
        <v>-2000</v>
      </c>
      <c r="F78" s="116"/>
    </row>
    <row r="79" spans="1:6" x14ac:dyDescent="0.3">
      <c r="A79" s="111" t="s">
        <v>37</v>
      </c>
      <c r="B79" s="105"/>
      <c r="C79" s="106"/>
      <c r="D79" s="106">
        <f>SUM(D80:D82)</f>
        <v>-3500</v>
      </c>
      <c r="E79" s="106">
        <f>SUM(E80:E82)</f>
        <v>-3500</v>
      </c>
      <c r="F79" s="107"/>
    </row>
    <row r="80" spans="1:6" ht="16.2" x14ac:dyDescent="0.3">
      <c r="A80" s="108" t="s">
        <v>125</v>
      </c>
      <c r="B80" s="105"/>
      <c r="C80" s="109"/>
      <c r="D80" s="109">
        <f>-$D10</f>
        <v>-1000</v>
      </c>
      <c r="E80" s="109">
        <f>-$D10</f>
        <v>-1000</v>
      </c>
      <c r="F80" s="110"/>
    </row>
    <row r="81" spans="1:10" ht="16.2" x14ac:dyDescent="0.3">
      <c r="A81" s="108" t="s">
        <v>126</v>
      </c>
      <c r="B81" s="105"/>
      <c r="C81" s="109"/>
      <c r="D81" s="109">
        <f t="shared" ref="D81:E82" si="5">-$D11</f>
        <v>-1000</v>
      </c>
      <c r="E81" s="109">
        <f t="shared" si="5"/>
        <v>-1000</v>
      </c>
      <c r="F81" s="110"/>
    </row>
    <row r="82" spans="1:10" ht="16.2" x14ac:dyDescent="0.3">
      <c r="A82" s="108" t="s">
        <v>127</v>
      </c>
      <c r="B82" s="105"/>
      <c r="C82" s="109"/>
      <c r="D82" s="109">
        <f t="shared" si="5"/>
        <v>-1500</v>
      </c>
      <c r="E82" s="109">
        <f t="shared" si="5"/>
        <v>-1500</v>
      </c>
      <c r="F82" s="110"/>
    </row>
    <row r="83" spans="1:10" ht="16.2" x14ac:dyDescent="0.3">
      <c r="A83" s="111" t="s">
        <v>128</v>
      </c>
      <c r="B83" s="105"/>
      <c r="C83" s="106"/>
      <c r="D83" s="106">
        <f>D65+D72+D76+D79</f>
        <v>16500</v>
      </c>
      <c r="E83" s="106">
        <f>E65+E72+E76+E79</f>
        <v>40500</v>
      </c>
      <c r="F83" s="107"/>
    </row>
    <row r="84" spans="1:10" ht="16.2" x14ac:dyDescent="0.3">
      <c r="A84" s="117" t="s">
        <v>129</v>
      </c>
      <c r="B84" s="105"/>
      <c r="C84" s="109"/>
      <c r="D84" s="109">
        <f>-$D$28*D83</f>
        <v>-8250</v>
      </c>
      <c r="E84" s="109">
        <f>-$D$28*E83</f>
        <v>-20250</v>
      </c>
      <c r="F84" s="110"/>
    </row>
    <row r="85" spans="1:10" ht="16.2" x14ac:dyDescent="0.3">
      <c r="A85" s="117" t="s">
        <v>130</v>
      </c>
      <c r="B85" s="105"/>
      <c r="C85" s="109"/>
      <c r="D85" s="109">
        <f>-D79</f>
        <v>3500</v>
      </c>
      <c r="E85" s="109">
        <f>-E79</f>
        <v>3500</v>
      </c>
      <c r="F85" s="110"/>
    </row>
    <row r="86" spans="1:10" ht="16.2" x14ac:dyDescent="0.3">
      <c r="A86" s="118" t="s">
        <v>131</v>
      </c>
      <c r="B86" s="119"/>
      <c r="C86" s="120"/>
      <c r="D86" s="121">
        <f>D45</f>
        <v>-3000</v>
      </c>
      <c r="E86" s="121">
        <f>E45</f>
        <v>-3600</v>
      </c>
      <c r="F86" s="122">
        <f>F45</f>
        <v>6600</v>
      </c>
      <c r="G86" s="123" t="s">
        <v>132</v>
      </c>
    </row>
    <row r="87" spans="1:10" x14ac:dyDescent="0.3">
      <c r="A87" s="124" t="s">
        <v>133</v>
      </c>
      <c r="B87" s="78"/>
      <c r="C87" s="125">
        <f>C66+C83+C86+C85+C84</f>
        <v>-20000</v>
      </c>
      <c r="D87" s="125">
        <f t="shared" ref="D87:F87" si="6">D66+D83+D86+D85+D84</f>
        <v>8750</v>
      </c>
      <c r="E87" s="125">
        <f t="shared" si="6"/>
        <v>20150</v>
      </c>
      <c r="F87" s="126">
        <f t="shared" si="6"/>
        <v>19600</v>
      </c>
      <c r="J87" s="127"/>
    </row>
    <row r="88" spans="1:10" x14ac:dyDescent="0.3">
      <c r="A88" s="128" t="s">
        <v>134</v>
      </c>
      <c r="B88" s="80"/>
      <c r="C88" s="129">
        <f>B53</f>
        <v>12000</v>
      </c>
      <c r="D88" s="129"/>
      <c r="E88" s="129"/>
      <c r="F88" s="130"/>
    </row>
    <row r="89" spans="1:10" x14ac:dyDescent="0.3">
      <c r="A89" s="108" t="s">
        <v>135</v>
      </c>
      <c r="B89" s="105"/>
      <c r="C89" s="109"/>
      <c r="D89" s="109">
        <f>-E54</f>
        <v>-8400</v>
      </c>
      <c r="E89" s="109">
        <f>-E55</f>
        <v>-7200</v>
      </c>
      <c r="F89" s="110"/>
    </row>
    <row r="90" spans="1:10" x14ac:dyDescent="0.3">
      <c r="A90" s="128" t="s">
        <v>136</v>
      </c>
      <c r="B90" s="80"/>
      <c r="C90" s="129"/>
      <c r="D90" s="129">
        <f>$D$28*D54</f>
        <v>1200</v>
      </c>
      <c r="E90" s="129">
        <f>$D$28*D55</f>
        <v>600</v>
      </c>
      <c r="F90" s="130"/>
    </row>
    <row r="91" spans="1:10" x14ac:dyDescent="0.3">
      <c r="A91" s="124" t="s">
        <v>137</v>
      </c>
      <c r="B91" s="78"/>
      <c r="C91" s="125">
        <f>C87+C88+C89+C90</f>
        <v>-8000</v>
      </c>
      <c r="D91" s="125">
        <f t="shared" ref="D91:F91" si="7">D87+D88+D89+D90</f>
        <v>1550</v>
      </c>
      <c r="E91" s="125">
        <f t="shared" si="7"/>
        <v>13550</v>
      </c>
      <c r="F91" s="126">
        <f t="shared" si="7"/>
        <v>19600</v>
      </c>
    </row>
    <row r="92" spans="1:10" x14ac:dyDescent="0.3">
      <c r="A92" s="131" t="s">
        <v>138</v>
      </c>
      <c r="B92" s="132"/>
      <c r="C92" s="132"/>
      <c r="D92" s="132"/>
      <c r="E92" s="132"/>
      <c r="F92" s="133"/>
    </row>
    <row r="93" spans="1:10" ht="17.100000000000001" customHeight="1" x14ac:dyDescent="0.3">
      <c r="A93" s="673" t="s">
        <v>139</v>
      </c>
      <c r="B93" s="674"/>
      <c r="C93" s="674"/>
      <c r="D93" s="674"/>
      <c r="E93" s="674"/>
      <c r="F93" s="675"/>
    </row>
    <row r="94" spans="1:10" ht="17.100000000000001" customHeight="1" x14ac:dyDescent="0.3">
      <c r="A94" s="673" t="s">
        <v>140</v>
      </c>
      <c r="B94" s="674"/>
      <c r="C94" s="674"/>
      <c r="D94" s="674"/>
      <c r="E94" s="674"/>
      <c r="F94" s="675"/>
    </row>
    <row r="95" spans="1:10" ht="17.100000000000001" customHeight="1" x14ac:dyDescent="0.3">
      <c r="A95" s="673" t="s">
        <v>141</v>
      </c>
      <c r="B95" s="674"/>
      <c r="C95" s="674"/>
      <c r="D95" s="674"/>
      <c r="E95" s="674"/>
      <c r="F95" s="675"/>
    </row>
    <row r="96" spans="1:10" ht="17.100000000000001" customHeight="1" x14ac:dyDescent="0.3">
      <c r="A96" s="673" t="s">
        <v>142</v>
      </c>
      <c r="B96" s="674"/>
      <c r="C96" s="674"/>
      <c r="D96" s="674"/>
      <c r="E96" s="674"/>
      <c r="F96" s="675"/>
    </row>
    <row r="97" spans="1:6" ht="17.100000000000001" customHeight="1" x14ac:dyDescent="0.3">
      <c r="A97" s="673" t="s">
        <v>143</v>
      </c>
      <c r="B97" s="674"/>
      <c r="C97" s="674"/>
      <c r="D97" s="674"/>
      <c r="E97" s="674"/>
      <c r="F97" s="675"/>
    </row>
    <row r="98" spans="1:6" ht="23.25" customHeight="1" x14ac:dyDescent="0.3">
      <c r="A98" s="673" t="s">
        <v>144</v>
      </c>
      <c r="B98" s="674"/>
      <c r="C98" s="674"/>
      <c r="D98" s="674"/>
      <c r="E98" s="674"/>
      <c r="F98" s="675"/>
    </row>
    <row r="99" spans="1:6" ht="17.100000000000001" customHeight="1" x14ac:dyDescent="0.3">
      <c r="A99" s="673" t="s">
        <v>145</v>
      </c>
      <c r="B99" s="674"/>
      <c r="C99" s="674"/>
      <c r="D99" s="674"/>
      <c r="E99" s="674"/>
      <c r="F99" s="675"/>
    </row>
    <row r="100" spans="1:6" ht="17.100000000000001" customHeight="1" x14ac:dyDescent="0.3">
      <c r="A100" s="673" t="s">
        <v>146</v>
      </c>
      <c r="B100" s="674"/>
      <c r="C100" s="674"/>
      <c r="D100" s="674"/>
      <c r="E100" s="674"/>
      <c r="F100" s="675"/>
    </row>
    <row r="101" spans="1:6" ht="17.100000000000001" customHeight="1" x14ac:dyDescent="0.3">
      <c r="A101" s="673" t="s">
        <v>147</v>
      </c>
      <c r="B101" s="674"/>
      <c r="C101" s="674"/>
      <c r="D101" s="674"/>
      <c r="E101" s="674"/>
      <c r="F101" s="675"/>
    </row>
    <row r="102" spans="1:6" ht="17.100000000000001" customHeight="1" x14ac:dyDescent="0.3">
      <c r="A102" s="676" t="s">
        <v>148</v>
      </c>
      <c r="B102" s="677"/>
      <c r="C102" s="677"/>
      <c r="D102" s="677"/>
      <c r="E102" s="677"/>
      <c r="F102" s="678"/>
    </row>
    <row r="104" spans="1:6" x14ac:dyDescent="0.3">
      <c r="A104" s="90"/>
      <c r="B104" s="90"/>
      <c r="C104" s="90"/>
      <c r="D104" s="90"/>
      <c r="E104" s="90"/>
      <c r="F104" s="90"/>
    </row>
    <row r="105" spans="1:6" x14ac:dyDescent="0.3">
      <c r="A105" s="90"/>
      <c r="B105" s="90"/>
      <c r="C105" s="90"/>
      <c r="D105" s="90"/>
      <c r="E105" s="90"/>
      <c r="F105" s="90"/>
    </row>
    <row r="106" spans="1:6" x14ac:dyDescent="0.3">
      <c r="A106" s="90"/>
      <c r="B106" s="90"/>
      <c r="C106" s="90"/>
      <c r="D106" s="90"/>
      <c r="E106" s="90"/>
      <c r="F106" s="90"/>
    </row>
    <row r="108" spans="1:6" x14ac:dyDescent="0.3">
      <c r="A108" s="664" t="s">
        <v>149</v>
      </c>
      <c r="B108" s="664"/>
      <c r="C108" s="664"/>
      <c r="D108" s="664"/>
      <c r="E108" s="664"/>
    </row>
    <row r="109" spans="1:6" x14ac:dyDescent="0.3">
      <c r="A109" s="134"/>
      <c r="B109" s="135"/>
      <c r="C109" s="135" t="s">
        <v>32</v>
      </c>
      <c r="D109" s="135" t="s">
        <v>33</v>
      </c>
      <c r="E109" s="136" t="s">
        <v>34</v>
      </c>
    </row>
    <row r="110" spans="1:6" x14ac:dyDescent="0.3">
      <c r="A110" s="100" t="s">
        <v>15</v>
      </c>
      <c r="B110" s="101"/>
      <c r="C110" s="101"/>
      <c r="D110" s="137">
        <f>+D39</f>
        <v>30000</v>
      </c>
      <c r="E110" s="138">
        <f>+E39</f>
        <v>60000</v>
      </c>
    </row>
    <row r="111" spans="1:6" x14ac:dyDescent="0.3">
      <c r="A111" s="139" t="s">
        <v>150</v>
      </c>
      <c r="B111" s="80"/>
      <c r="C111" s="80"/>
      <c r="D111" s="129">
        <f>D72</f>
        <v>-7000</v>
      </c>
      <c r="E111" s="130">
        <f>E72</f>
        <v>-13000</v>
      </c>
    </row>
    <row r="112" spans="1:6" x14ac:dyDescent="0.3">
      <c r="A112" s="139" t="s">
        <v>151</v>
      </c>
      <c r="B112" s="80"/>
      <c r="C112" s="80"/>
      <c r="D112" s="129">
        <f>D76</f>
        <v>-3000</v>
      </c>
      <c r="E112" s="130">
        <f>E76</f>
        <v>-3000</v>
      </c>
    </row>
    <row r="113" spans="1:17" x14ac:dyDescent="0.3">
      <c r="A113" s="139" t="s">
        <v>66</v>
      </c>
      <c r="B113" s="80"/>
      <c r="C113" s="80"/>
      <c r="D113" s="129">
        <f>D79</f>
        <v>-3500</v>
      </c>
      <c r="E113" s="130">
        <f>E79</f>
        <v>-3500</v>
      </c>
    </row>
    <row r="114" spans="1:17" ht="16.2" x14ac:dyDescent="0.3">
      <c r="A114" s="139" t="s">
        <v>152</v>
      </c>
      <c r="B114" s="80"/>
      <c r="C114" s="80"/>
      <c r="D114" s="140">
        <f>-D54</f>
        <v>-2400</v>
      </c>
      <c r="E114" s="141">
        <f>-D55</f>
        <v>-1200</v>
      </c>
    </row>
    <row r="115" spans="1:17" x14ac:dyDescent="0.3">
      <c r="A115" s="104" t="s">
        <v>153</v>
      </c>
      <c r="B115" s="105"/>
      <c r="C115" s="105"/>
      <c r="D115" s="142">
        <f>D110+D111+D112+D113+D114</f>
        <v>14100</v>
      </c>
      <c r="E115" s="143">
        <f>E110+E111+E112+E113+E114</f>
        <v>39300</v>
      </c>
    </row>
    <row r="116" spans="1:17" x14ac:dyDescent="0.3">
      <c r="A116" s="139" t="s">
        <v>154</v>
      </c>
      <c r="B116" s="80"/>
      <c r="C116" s="80"/>
      <c r="D116" s="140">
        <f>-$D$28*D115</f>
        <v>-7050</v>
      </c>
      <c r="E116" s="141">
        <f>-$D$28*E115</f>
        <v>-19650</v>
      </c>
    </row>
    <row r="117" spans="1:17" x14ac:dyDescent="0.3">
      <c r="A117" s="144" t="s">
        <v>81</v>
      </c>
      <c r="B117" s="145"/>
      <c r="C117" s="145"/>
      <c r="D117" s="146">
        <f>SUM(D115:D116)</f>
        <v>7050</v>
      </c>
      <c r="E117" s="147">
        <f>SUM(E115:E116)</f>
        <v>19650</v>
      </c>
    </row>
    <row r="118" spans="1:17" x14ac:dyDescent="0.3">
      <c r="A118" s="148" t="s">
        <v>155</v>
      </c>
      <c r="B118" s="149"/>
      <c r="C118" s="149"/>
      <c r="D118" s="149"/>
      <c r="E118" s="150"/>
    </row>
    <row r="121" spans="1:17" x14ac:dyDescent="0.3">
      <c r="A121" s="670" t="s">
        <v>156</v>
      </c>
      <c r="B121" s="671"/>
      <c r="C121" s="671"/>
      <c r="D121" s="671"/>
      <c r="E121" s="671"/>
      <c r="F121" s="671"/>
      <c r="G121" s="671"/>
      <c r="H121" s="671"/>
      <c r="I121" s="671"/>
      <c r="J121" s="671"/>
      <c r="K121" s="672"/>
    </row>
    <row r="122" spans="1:17" x14ac:dyDescent="0.3">
      <c r="A122" s="134"/>
      <c r="B122" s="135"/>
      <c r="C122" s="135" t="s">
        <v>32</v>
      </c>
      <c r="D122" s="135" t="s">
        <v>33</v>
      </c>
      <c r="E122" s="135" t="s">
        <v>34</v>
      </c>
      <c r="F122" s="135"/>
      <c r="G122" s="135"/>
      <c r="H122" s="135"/>
      <c r="I122" s="135" t="s">
        <v>32</v>
      </c>
      <c r="J122" s="135" t="s">
        <v>33</v>
      </c>
      <c r="K122" s="136" t="s">
        <v>34</v>
      </c>
    </row>
    <row r="123" spans="1:17" x14ac:dyDescent="0.3">
      <c r="A123" s="104" t="s">
        <v>157</v>
      </c>
      <c r="B123" s="105"/>
      <c r="C123" s="151"/>
      <c r="D123" s="151"/>
      <c r="E123" s="152"/>
      <c r="F123" s="681" t="s">
        <v>158</v>
      </c>
      <c r="G123" s="682"/>
      <c r="H123" s="683"/>
      <c r="I123" s="690"/>
      <c r="J123" s="690"/>
      <c r="K123" s="690"/>
    </row>
    <row r="124" spans="1:17" x14ac:dyDescent="0.3">
      <c r="A124" s="104" t="s">
        <v>159</v>
      </c>
      <c r="B124" s="105"/>
      <c r="C124" s="151">
        <f>SUM(C125:C127)</f>
        <v>3000</v>
      </c>
      <c r="D124" s="151">
        <f t="shared" ref="D124:E124" si="8">SUM(D125:D127)</f>
        <v>9050</v>
      </c>
      <c r="E124" s="152">
        <f t="shared" si="8"/>
        <v>27100</v>
      </c>
      <c r="F124" s="684"/>
      <c r="G124" s="685"/>
      <c r="H124" s="686"/>
      <c r="I124" s="691"/>
      <c r="J124" s="691"/>
      <c r="K124" s="691"/>
      <c r="L124" s="153"/>
      <c r="M124" s="153"/>
      <c r="N124" s="153"/>
    </row>
    <row r="125" spans="1:17" x14ac:dyDescent="0.3">
      <c r="A125" s="108" t="s">
        <v>160</v>
      </c>
      <c r="B125" s="105"/>
      <c r="C125" s="151">
        <f>-C71</f>
        <v>3000</v>
      </c>
      <c r="D125" s="151">
        <f>J136-D126-D127-D128</f>
        <v>4550</v>
      </c>
      <c r="E125" s="152">
        <f>K136-E126-E127-E128</f>
        <v>18100</v>
      </c>
      <c r="F125" s="687"/>
      <c r="G125" s="688"/>
      <c r="H125" s="689"/>
      <c r="I125" s="692"/>
      <c r="J125" s="692"/>
      <c r="K125" s="692"/>
      <c r="L125" s="153"/>
      <c r="M125" s="153"/>
      <c r="N125" s="153"/>
    </row>
    <row r="126" spans="1:17" x14ac:dyDescent="0.3">
      <c r="A126" s="108" t="s">
        <v>161</v>
      </c>
      <c r="B126" s="105"/>
      <c r="C126" s="151"/>
      <c r="D126" s="151">
        <f>-D41</f>
        <v>3000</v>
      </c>
      <c r="E126" s="152">
        <f>-E41</f>
        <v>6000</v>
      </c>
      <c r="F126" s="104" t="s">
        <v>159</v>
      </c>
      <c r="G126" s="105"/>
      <c r="H126" s="105"/>
      <c r="I126" s="151">
        <f>I127</f>
        <v>0</v>
      </c>
      <c r="J126" s="151">
        <f t="shared" ref="J126:K126" si="9">J127</f>
        <v>1500</v>
      </c>
      <c r="K126" s="152">
        <f t="shared" si="9"/>
        <v>2400</v>
      </c>
      <c r="L126" s="153"/>
      <c r="M126" s="153"/>
      <c r="N126" s="153"/>
      <c r="O126" s="153"/>
      <c r="P126" s="153"/>
      <c r="Q126" s="153"/>
    </row>
    <row r="127" spans="1:17" x14ac:dyDescent="0.3">
      <c r="A127" s="108" t="s">
        <v>162</v>
      </c>
      <c r="B127" s="105"/>
      <c r="C127" s="151"/>
      <c r="D127" s="151">
        <f>-D42</f>
        <v>1500</v>
      </c>
      <c r="E127" s="152">
        <f>-E42</f>
        <v>3000</v>
      </c>
      <c r="F127" s="108" t="s">
        <v>163</v>
      </c>
      <c r="G127" s="105"/>
      <c r="H127" s="105"/>
      <c r="I127" s="151"/>
      <c r="J127" s="151">
        <f>D43</f>
        <v>1500</v>
      </c>
      <c r="K127" s="152">
        <f>E43</f>
        <v>2400</v>
      </c>
      <c r="L127" s="153"/>
      <c r="M127" s="153"/>
      <c r="N127" s="153"/>
      <c r="O127" s="153"/>
      <c r="P127" s="153"/>
      <c r="Q127" s="153"/>
    </row>
    <row r="128" spans="1:17" x14ac:dyDescent="0.3">
      <c r="A128" s="104" t="s">
        <v>164</v>
      </c>
      <c r="B128" s="105"/>
      <c r="C128" s="151">
        <f>SUM(C129:C135)</f>
        <v>17000</v>
      </c>
      <c r="D128" s="151">
        <f t="shared" ref="D128:E128" si="10">SUM(D129:D135)</f>
        <v>13500</v>
      </c>
      <c r="E128" s="152">
        <f t="shared" si="10"/>
        <v>10000</v>
      </c>
      <c r="F128" s="104" t="s">
        <v>165</v>
      </c>
      <c r="G128" s="105"/>
      <c r="H128" s="105"/>
      <c r="I128" s="151">
        <f>I129</f>
        <v>12000</v>
      </c>
      <c r="J128" s="151">
        <f t="shared" ref="J128:K128" si="11">J129</f>
        <v>6000</v>
      </c>
      <c r="K128" s="152">
        <f t="shared" si="11"/>
        <v>0</v>
      </c>
      <c r="L128" s="153"/>
      <c r="M128" s="153"/>
      <c r="N128" s="153"/>
      <c r="O128" s="153"/>
      <c r="P128" s="153"/>
      <c r="Q128" s="153"/>
    </row>
    <row r="129" spans="1:17" ht="16.2" x14ac:dyDescent="0.3">
      <c r="A129" s="108" t="s">
        <v>93</v>
      </c>
      <c r="B129" s="105"/>
      <c r="C129" s="151">
        <f>B13</f>
        <v>2000</v>
      </c>
      <c r="D129" s="151">
        <f>B13</f>
        <v>2000</v>
      </c>
      <c r="E129" s="152">
        <f>B13</f>
        <v>2000</v>
      </c>
      <c r="F129" s="108" t="s">
        <v>166</v>
      </c>
      <c r="G129" s="105"/>
      <c r="H129" s="105"/>
      <c r="I129" s="151">
        <f>B53</f>
        <v>12000</v>
      </c>
      <c r="J129" s="151">
        <f>B54</f>
        <v>6000</v>
      </c>
      <c r="K129" s="152">
        <f>B55</f>
        <v>0</v>
      </c>
      <c r="L129" s="153"/>
      <c r="M129" s="153"/>
      <c r="N129" s="153"/>
      <c r="O129" s="153"/>
      <c r="P129" s="153"/>
      <c r="Q129" s="153"/>
    </row>
    <row r="130" spans="1:17" x14ac:dyDescent="0.3">
      <c r="A130" s="108" t="s">
        <v>90</v>
      </c>
      <c r="B130" s="105"/>
      <c r="C130" s="151">
        <f>B10</f>
        <v>4000</v>
      </c>
      <c r="D130" s="151">
        <f>B10</f>
        <v>4000</v>
      </c>
      <c r="E130" s="152">
        <f>B10</f>
        <v>4000</v>
      </c>
      <c r="F130" s="154" t="s">
        <v>167</v>
      </c>
      <c r="G130" s="105"/>
      <c r="H130" s="105"/>
      <c r="I130" s="151">
        <f>I131+I132</f>
        <v>8000</v>
      </c>
      <c r="J130" s="151">
        <f t="shared" ref="J130:K130" si="12">J131+J132</f>
        <v>15050</v>
      </c>
      <c r="K130" s="152">
        <f t="shared" si="12"/>
        <v>34700</v>
      </c>
      <c r="L130" s="153"/>
      <c r="M130" s="153"/>
      <c r="N130" s="153"/>
      <c r="O130" s="153"/>
      <c r="P130" s="153"/>
      <c r="Q130" s="153"/>
    </row>
    <row r="131" spans="1:17" ht="16.2" x14ac:dyDescent="0.3">
      <c r="A131" s="117" t="s">
        <v>168</v>
      </c>
      <c r="B131" s="105"/>
      <c r="C131" s="151"/>
      <c r="D131" s="151">
        <f>D80</f>
        <v>-1000</v>
      </c>
      <c r="E131" s="152">
        <f>E80+D131</f>
        <v>-2000</v>
      </c>
      <c r="F131" s="108" t="s">
        <v>169</v>
      </c>
      <c r="G131" s="105"/>
      <c r="H131" s="105"/>
      <c r="I131" s="151">
        <f>-C66-C88</f>
        <v>8000</v>
      </c>
      <c r="J131" s="151">
        <f>I131</f>
        <v>8000</v>
      </c>
      <c r="K131" s="152">
        <f>I131</f>
        <v>8000</v>
      </c>
      <c r="L131" s="153"/>
      <c r="M131" s="153"/>
      <c r="N131" s="153"/>
      <c r="O131" s="153"/>
      <c r="P131" s="153"/>
      <c r="Q131" s="153"/>
    </row>
    <row r="132" spans="1:17" ht="16.2" x14ac:dyDescent="0.3">
      <c r="A132" s="108" t="s">
        <v>91</v>
      </c>
      <c r="B132" s="105"/>
      <c r="C132" s="151">
        <f>B11</f>
        <v>8000</v>
      </c>
      <c r="D132" s="151">
        <f>B11</f>
        <v>8000</v>
      </c>
      <c r="E132" s="152">
        <f>B11</f>
        <v>8000</v>
      </c>
      <c r="F132" s="108" t="s">
        <v>170</v>
      </c>
      <c r="G132" s="105"/>
      <c r="H132" s="105"/>
      <c r="I132" s="151"/>
      <c r="J132" s="151">
        <f>D117</f>
        <v>7050</v>
      </c>
      <c r="K132" s="152">
        <f>E117+J132</f>
        <v>26700</v>
      </c>
      <c r="L132" s="153"/>
      <c r="M132" s="153"/>
      <c r="N132" s="153"/>
      <c r="O132" s="153"/>
      <c r="P132" s="153"/>
      <c r="Q132" s="153"/>
    </row>
    <row r="133" spans="1:17" x14ac:dyDescent="0.3">
      <c r="A133" s="117" t="s">
        <v>171</v>
      </c>
      <c r="B133" s="105"/>
      <c r="C133" s="151"/>
      <c r="D133" s="151">
        <f>D81</f>
        <v>-1000</v>
      </c>
      <c r="E133" s="152">
        <f>E81+D81</f>
        <v>-2000</v>
      </c>
      <c r="F133" s="155"/>
      <c r="G133" s="119"/>
      <c r="H133" s="119"/>
      <c r="I133" s="156"/>
      <c r="J133" s="156"/>
      <c r="K133" s="157"/>
      <c r="L133" s="153"/>
      <c r="M133" s="153"/>
      <c r="N133" s="153"/>
      <c r="O133" s="153"/>
      <c r="P133" s="153"/>
      <c r="Q133" s="153"/>
    </row>
    <row r="134" spans="1:17" x14ac:dyDescent="0.3">
      <c r="A134" s="108" t="s">
        <v>92</v>
      </c>
      <c r="B134" s="105"/>
      <c r="C134" s="151">
        <f>B12</f>
        <v>3000</v>
      </c>
      <c r="D134" s="151">
        <f>+B12</f>
        <v>3000</v>
      </c>
      <c r="E134" s="152">
        <f>+B12</f>
        <v>3000</v>
      </c>
      <c r="F134" s="65"/>
      <c r="G134" s="80"/>
      <c r="H134" s="80"/>
      <c r="I134" s="158"/>
      <c r="J134" s="158"/>
      <c r="K134" s="159"/>
      <c r="L134" s="153"/>
      <c r="M134" s="153"/>
      <c r="N134" s="153"/>
      <c r="O134" s="153"/>
      <c r="P134" s="153"/>
      <c r="Q134" s="153"/>
    </row>
    <row r="135" spans="1:17" x14ac:dyDescent="0.3">
      <c r="A135" s="128" t="s">
        <v>171</v>
      </c>
      <c r="B135" s="80"/>
      <c r="C135" s="158"/>
      <c r="D135" s="158">
        <f>D82</f>
        <v>-1500</v>
      </c>
      <c r="E135" s="159">
        <f>E82+D82</f>
        <v>-3000</v>
      </c>
      <c r="F135" s="65"/>
      <c r="G135" s="80"/>
      <c r="H135" s="80"/>
      <c r="I135" s="158"/>
      <c r="J135" s="158"/>
      <c r="K135" s="159"/>
      <c r="L135" s="153"/>
      <c r="M135" s="153"/>
      <c r="N135" s="153"/>
      <c r="O135" s="153"/>
      <c r="P135" s="153"/>
      <c r="Q135" s="153"/>
    </row>
    <row r="136" spans="1:17" x14ac:dyDescent="0.3">
      <c r="A136" s="160" t="s">
        <v>103</v>
      </c>
      <c r="B136" s="78"/>
      <c r="C136" s="161">
        <f>C124+C128</f>
        <v>20000</v>
      </c>
      <c r="D136" s="161">
        <f>D124+D128</f>
        <v>22550</v>
      </c>
      <c r="E136" s="162">
        <f>E124+E128</f>
        <v>37100</v>
      </c>
      <c r="F136" s="160" t="s">
        <v>103</v>
      </c>
      <c r="G136" s="78"/>
      <c r="H136" s="78"/>
      <c r="I136" s="161">
        <f>I126+I128+I130</f>
        <v>20000</v>
      </c>
      <c r="J136" s="161">
        <f>J126+J128+J130</f>
        <v>22550</v>
      </c>
      <c r="K136" s="162">
        <f>K126+K128+K130</f>
        <v>37100</v>
      </c>
      <c r="L136" s="153"/>
      <c r="M136" s="153"/>
      <c r="N136" s="153"/>
      <c r="O136" s="153"/>
      <c r="P136" s="153"/>
      <c r="Q136" s="153"/>
    </row>
    <row r="137" spans="1:17" x14ac:dyDescent="0.3">
      <c r="A137" s="163" t="s">
        <v>138</v>
      </c>
      <c r="B137" s="164"/>
      <c r="C137" s="164"/>
      <c r="D137" s="164"/>
      <c r="E137" s="164"/>
      <c r="F137" s="164"/>
      <c r="G137" s="164"/>
      <c r="H137" s="164"/>
      <c r="I137" s="164"/>
      <c r="J137" s="164"/>
      <c r="K137" s="165"/>
    </row>
    <row r="138" spans="1:17" x14ac:dyDescent="0.3">
      <c r="A138" s="166" t="s">
        <v>172</v>
      </c>
      <c r="B138" s="167"/>
      <c r="C138" s="167"/>
      <c r="D138" s="167"/>
      <c r="E138" s="167"/>
      <c r="F138" s="167"/>
      <c r="G138" s="167"/>
      <c r="H138" s="167"/>
      <c r="I138" s="167"/>
      <c r="J138" s="167"/>
      <c r="K138" s="168"/>
    </row>
    <row r="139" spans="1:17" x14ac:dyDescent="0.3">
      <c r="A139" s="166" t="s">
        <v>173</v>
      </c>
      <c r="B139" s="167"/>
      <c r="C139" s="167"/>
      <c r="D139" s="167"/>
      <c r="E139" s="167"/>
      <c r="F139" s="167"/>
      <c r="G139" s="167"/>
      <c r="H139" s="167"/>
      <c r="I139" s="167"/>
      <c r="J139" s="167"/>
      <c r="K139" s="168"/>
    </row>
    <row r="140" spans="1:17" x14ac:dyDescent="0.3">
      <c r="A140" s="169" t="s">
        <v>174</v>
      </c>
      <c r="B140" s="170"/>
      <c r="C140" s="170"/>
      <c r="D140" s="170"/>
      <c r="E140" s="170"/>
      <c r="F140" s="170"/>
      <c r="G140" s="170"/>
      <c r="H140" s="170"/>
      <c r="I140" s="170"/>
      <c r="J140" s="170"/>
      <c r="K140" s="171"/>
    </row>
    <row r="142" spans="1:17" ht="45" customHeight="1" x14ac:dyDescent="0.3">
      <c r="A142" s="693" t="s">
        <v>175</v>
      </c>
      <c r="B142" s="693"/>
      <c r="C142" s="135" t="s">
        <v>32</v>
      </c>
      <c r="D142" s="135" t="s">
        <v>33</v>
      </c>
      <c r="E142" s="135" t="s">
        <v>34</v>
      </c>
      <c r="I142" s="153"/>
      <c r="J142" s="153"/>
    </row>
    <row r="143" spans="1:17" x14ac:dyDescent="0.3">
      <c r="A143" s="694" t="s">
        <v>176</v>
      </c>
      <c r="B143" s="695"/>
      <c r="C143" s="172">
        <f>SUM(C144:C147)</f>
        <v>0</v>
      </c>
      <c r="D143" s="172">
        <f>SUM(D144:D147)</f>
        <v>9950</v>
      </c>
      <c r="E143" s="172">
        <f>SUM(E144:E147)</f>
        <v>13700</v>
      </c>
      <c r="F143" s="127"/>
      <c r="G143" s="127"/>
    </row>
    <row r="144" spans="1:17" x14ac:dyDescent="0.3">
      <c r="A144" s="696" t="s">
        <v>177</v>
      </c>
      <c r="B144" s="697"/>
      <c r="C144" s="173">
        <f>C117</f>
        <v>0</v>
      </c>
      <c r="D144" s="173">
        <f t="shared" ref="D144:E144" si="13">D117</f>
        <v>7050</v>
      </c>
      <c r="E144" s="174">
        <f t="shared" si="13"/>
        <v>19650</v>
      </c>
    </row>
    <row r="145" spans="1:8" x14ac:dyDescent="0.3">
      <c r="A145" s="679" t="s">
        <v>37</v>
      </c>
      <c r="B145" s="680"/>
      <c r="C145" s="173">
        <f>-C79</f>
        <v>0</v>
      </c>
      <c r="D145" s="173">
        <f t="shared" ref="D145:E145" si="14">-D79</f>
        <v>3500</v>
      </c>
      <c r="E145" s="174">
        <f t="shared" si="14"/>
        <v>3500</v>
      </c>
      <c r="F145" s="153"/>
      <c r="G145" s="153"/>
      <c r="H145" s="153"/>
    </row>
    <row r="146" spans="1:8" ht="29.25" customHeight="1" x14ac:dyDescent="0.3">
      <c r="A146" s="679" t="s">
        <v>178</v>
      </c>
      <c r="B146" s="680"/>
      <c r="C146" s="173"/>
      <c r="D146" s="173">
        <f>(-SUM(D126:D127)+J126+J128-J129)+(-SUM(C126:C127)+I126+I128-I129)</f>
        <v>-3000</v>
      </c>
      <c r="E146" s="174">
        <f>(-SUM(E126:E127)+K126+K128-K129)+(-SUM(D126:D127)+J126+J128-J129)</f>
        <v>-9600</v>
      </c>
    </row>
    <row r="147" spans="1:8" x14ac:dyDescent="0.3">
      <c r="A147" s="175" t="s">
        <v>179</v>
      </c>
      <c r="B147" s="176"/>
      <c r="C147" s="173"/>
      <c r="D147" s="173">
        <f>-D114</f>
        <v>2400</v>
      </c>
      <c r="E147" s="174">
        <f>-E114-1050</f>
        <v>150</v>
      </c>
    </row>
    <row r="148" spans="1:8" ht="33" customHeight="1" x14ac:dyDescent="0.3">
      <c r="A148" s="698" t="s">
        <v>180</v>
      </c>
      <c r="B148" s="699"/>
      <c r="C148" s="177">
        <f>SUM(C149:C153)</f>
        <v>-17000</v>
      </c>
      <c r="D148" s="177">
        <f>SUM(D149:D153)</f>
        <v>0</v>
      </c>
      <c r="E148" s="178">
        <f t="shared" ref="E148" si="15">SUM(E149:E153)</f>
        <v>0</v>
      </c>
    </row>
    <row r="149" spans="1:8" x14ac:dyDescent="0.3">
      <c r="A149" s="696" t="s">
        <v>181</v>
      </c>
      <c r="B149" s="697"/>
      <c r="C149" s="173">
        <f>-C128</f>
        <v>-17000</v>
      </c>
      <c r="D149" s="173"/>
      <c r="E149" s="174"/>
    </row>
    <row r="150" spans="1:8" x14ac:dyDescent="0.3">
      <c r="A150" s="679" t="s">
        <v>182</v>
      </c>
      <c r="B150" s="680"/>
      <c r="C150" s="173"/>
      <c r="D150" s="173"/>
      <c r="E150" s="174"/>
    </row>
    <row r="151" spans="1:8" x14ac:dyDescent="0.3">
      <c r="A151" s="679" t="s">
        <v>183</v>
      </c>
      <c r="B151" s="680"/>
      <c r="C151" s="173"/>
      <c r="D151" s="173"/>
      <c r="E151" s="174"/>
    </row>
    <row r="152" spans="1:8" x14ac:dyDescent="0.3">
      <c r="A152" s="679" t="s">
        <v>184</v>
      </c>
      <c r="B152" s="680"/>
      <c r="C152" s="173"/>
      <c r="D152" s="173"/>
      <c r="E152" s="174"/>
    </row>
    <row r="153" spans="1:8" x14ac:dyDescent="0.3">
      <c r="A153" s="703" t="s">
        <v>185</v>
      </c>
      <c r="B153" s="704"/>
      <c r="C153" s="173"/>
      <c r="D153" s="173"/>
      <c r="E153" s="174"/>
    </row>
    <row r="154" spans="1:8" ht="30.75" customHeight="1" x14ac:dyDescent="0.3">
      <c r="A154" s="698" t="s">
        <v>186</v>
      </c>
      <c r="B154" s="699"/>
      <c r="C154" s="177">
        <f>SUM(C155:C159)</f>
        <v>20000</v>
      </c>
      <c r="D154" s="177">
        <f>SUM(D155:D159)</f>
        <v>-8400</v>
      </c>
      <c r="E154" s="178">
        <f t="shared" ref="E154" si="16">SUM(E155:E159)</f>
        <v>-150</v>
      </c>
    </row>
    <row r="155" spans="1:8" x14ac:dyDescent="0.3">
      <c r="A155" s="696" t="s">
        <v>187</v>
      </c>
      <c r="B155" s="697"/>
      <c r="C155" s="173">
        <f>C88</f>
        <v>12000</v>
      </c>
      <c r="D155" s="173"/>
      <c r="E155" s="174"/>
    </row>
    <row r="156" spans="1:8" x14ac:dyDescent="0.3">
      <c r="A156" s="679" t="s">
        <v>188</v>
      </c>
      <c r="B156" s="680"/>
      <c r="C156" s="173"/>
      <c r="D156" s="173">
        <f>D89</f>
        <v>-8400</v>
      </c>
      <c r="E156" s="174">
        <f>E89</f>
        <v>-7200</v>
      </c>
    </row>
    <row r="157" spans="1:8" x14ac:dyDescent="0.3">
      <c r="A157" s="679" t="s">
        <v>189</v>
      </c>
      <c r="B157" s="680"/>
      <c r="C157" s="173">
        <f>I130</f>
        <v>8000</v>
      </c>
      <c r="D157" s="173"/>
      <c r="E157" s="174"/>
    </row>
    <row r="158" spans="1:8" x14ac:dyDescent="0.3">
      <c r="A158" s="679" t="s">
        <v>190</v>
      </c>
      <c r="B158" s="680"/>
      <c r="C158" s="173"/>
      <c r="D158" s="173"/>
      <c r="E158" s="174"/>
    </row>
    <row r="159" spans="1:8" x14ac:dyDescent="0.3">
      <c r="A159" s="703" t="s">
        <v>185</v>
      </c>
      <c r="B159" s="704"/>
      <c r="C159" s="173"/>
      <c r="D159" s="173"/>
      <c r="E159" s="174">
        <f>+J132</f>
        <v>7050</v>
      </c>
    </row>
    <row r="160" spans="1:8" x14ac:dyDescent="0.3">
      <c r="A160" s="698" t="s">
        <v>191</v>
      </c>
      <c r="B160" s="699"/>
      <c r="C160" s="177">
        <f>C124</f>
        <v>3000</v>
      </c>
      <c r="D160" s="177">
        <f>D125-C125</f>
        <v>1550</v>
      </c>
      <c r="E160" s="178">
        <f>E125-D125</f>
        <v>13550</v>
      </c>
      <c r="F160" s="127"/>
    </row>
    <row r="161" spans="1:11" x14ac:dyDescent="0.3">
      <c r="A161" s="705" t="s">
        <v>80</v>
      </c>
      <c r="B161" s="706"/>
      <c r="C161" s="179">
        <f>C143+C148+C154</f>
        <v>3000</v>
      </c>
      <c r="D161" s="179">
        <f>D143+D148+D154</f>
        <v>1550</v>
      </c>
      <c r="E161" s="180">
        <f>E143+E148+E154</f>
        <v>13550</v>
      </c>
    </row>
    <row r="162" spans="1:11" x14ac:dyDescent="0.3">
      <c r="A162" s="181"/>
      <c r="B162" s="181"/>
      <c r="C162" s="173"/>
      <c r="D162" s="173"/>
      <c r="E162" s="173"/>
    </row>
    <row r="163" spans="1:11" x14ac:dyDescent="0.3">
      <c r="A163" s="181"/>
      <c r="B163" s="181"/>
      <c r="C163" s="173"/>
      <c r="D163" s="173"/>
      <c r="E163" s="173"/>
    </row>
    <row r="164" spans="1:11" x14ac:dyDescent="0.3">
      <c r="A164" s="90"/>
      <c r="B164" s="90"/>
      <c r="C164" s="90"/>
      <c r="D164" s="182"/>
      <c r="E164" s="182"/>
    </row>
    <row r="165" spans="1:11" x14ac:dyDescent="0.3">
      <c r="D165" s="153"/>
      <c r="E165" s="153"/>
    </row>
    <row r="166" spans="1:11" x14ac:dyDescent="0.3">
      <c r="A166" s="700" t="s">
        <v>192</v>
      </c>
      <c r="B166" s="701"/>
      <c r="C166" s="701"/>
      <c r="D166" s="701"/>
      <c r="E166" s="701"/>
      <c r="F166" s="702"/>
    </row>
    <row r="167" spans="1:11" x14ac:dyDescent="0.3">
      <c r="A167" s="134"/>
      <c r="B167" s="135"/>
      <c r="C167" s="135"/>
      <c r="D167" s="183" t="s">
        <v>32</v>
      </c>
      <c r="E167" s="183" t="s">
        <v>33</v>
      </c>
      <c r="F167" s="183" t="s">
        <v>34</v>
      </c>
    </row>
    <row r="168" spans="1:11" x14ac:dyDescent="0.3">
      <c r="A168" s="708" t="s">
        <v>193</v>
      </c>
      <c r="B168" s="708"/>
      <c r="C168" s="708"/>
      <c r="D168" s="184"/>
      <c r="E168" s="184"/>
      <c r="F168" s="184"/>
      <c r="I168" s="57" t="s">
        <v>194</v>
      </c>
    </row>
    <row r="169" spans="1:11" x14ac:dyDescent="0.3">
      <c r="A169" s="707" t="s">
        <v>195</v>
      </c>
      <c r="B169" s="707"/>
      <c r="C169" s="707"/>
      <c r="D169" s="142">
        <f>C110+C111+C112+C113+C86</f>
        <v>0</v>
      </c>
      <c r="E169" s="142">
        <f>D110+D111+D112+D113+D86</f>
        <v>13500</v>
      </c>
      <c r="F169" s="142">
        <f t="shared" ref="F169" si="17">E110+E111+E112+E113+E86</f>
        <v>36900</v>
      </c>
      <c r="I169" s="185" t="str">
        <f>D167</f>
        <v>Ano 0</v>
      </c>
      <c r="J169" s="185" t="str">
        <f>E167</f>
        <v>Ano 1</v>
      </c>
      <c r="K169" s="185" t="str">
        <f>F167</f>
        <v>Ano 2</v>
      </c>
    </row>
    <row r="170" spans="1:11" x14ac:dyDescent="0.3">
      <c r="A170" s="707" t="s">
        <v>196</v>
      </c>
      <c r="B170" s="707"/>
      <c r="C170" s="707"/>
      <c r="D170" s="142">
        <f>C110+C111+C112+C86</f>
        <v>0</v>
      </c>
      <c r="E170" s="142">
        <f t="shared" ref="E170:F170" si="18">D110+D111+D112+D86</f>
        <v>17000</v>
      </c>
      <c r="F170" s="142">
        <f t="shared" si="18"/>
        <v>40400</v>
      </c>
      <c r="H170" s="57" t="s">
        <v>197</v>
      </c>
      <c r="I170" s="186">
        <f t="shared" ref="I170:K171" si="19">D190</f>
        <v>0.6</v>
      </c>
      <c r="J170" s="186">
        <f t="shared" si="19"/>
        <v>0.28503562945368172</v>
      </c>
      <c r="K170" s="186">
        <f t="shared" si="19"/>
        <v>0</v>
      </c>
    </row>
    <row r="171" spans="1:11" x14ac:dyDescent="0.3">
      <c r="A171" s="707" t="s">
        <v>198</v>
      </c>
      <c r="B171" s="707"/>
      <c r="C171" s="707"/>
      <c r="D171" s="142">
        <f>D169*(1-$D$28)</f>
        <v>0</v>
      </c>
      <c r="E171" s="142">
        <f>E169*(1-$D$28)</f>
        <v>6750</v>
      </c>
      <c r="F171" s="142">
        <f t="shared" ref="F171" si="20">F169*(1-$D$28)</f>
        <v>18450</v>
      </c>
      <c r="H171" s="57" t="s">
        <v>199</v>
      </c>
      <c r="I171" s="186">
        <f t="shared" si="19"/>
        <v>0.4</v>
      </c>
      <c r="J171" s="186">
        <f t="shared" si="19"/>
        <v>0.71496437054631834</v>
      </c>
      <c r="K171" s="186">
        <f t="shared" si="19"/>
        <v>1</v>
      </c>
    </row>
    <row r="172" spans="1:11" x14ac:dyDescent="0.3">
      <c r="A172" s="187" t="s">
        <v>200</v>
      </c>
      <c r="B172" s="105"/>
      <c r="C172" s="105"/>
      <c r="D172" s="142"/>
      <c r="E172" s="142"/>
      <c r="F172" s="142"/>
    </row>
    <row r="173" spans="1:11" x14ac:dyDescent="0.3">
      <c r="A173" s="188" t="s">
        <v>201</v>
      </c>
      <c r="B173" s="105"/>
      <c r="C173" s="105"/>
      <c r="D173" s="189"/>
      <c r="E173" s="190">
        <f>E169/D110</f>
        <v>0.45</v>
      </c>
      <c r="F173" s="190">
        <f>F169/E110</f>
        <v>0.61499999999999999</v>
      </c>
    </row>
    <row r="174" spans="1:11" x14ac:dyDescent="0.3">
      <c r="A174" s="188" t="s">
        <v>202</v>
      </c>
      <c r="B174" s="105"/>
      <c r="C174" s="105"/>
      <c r="D174" s="189"/>
      <c r="E174" s="190">
        <f>E170/D110</f>
        <v>0.56666666666666665</v>
      </c>
      <c r="F174" s="190">
        <f>F170/E110</f>
        <v>0.67333333333333334</v>
      </c>
    </row>
    <row r="175" spans="1:11" x14ac:dyDescent="0.3">
      <c r="A175" s="707" t="s">
        <v>203</v>
      </c>
      <c r="B175" s="707"/>
      <c r="C175" s="707"/>
      <c r="D175" s="190">
        <v>0</v>
      </c>
      <c r="E175" s="190">
        <f>E171/D110</f>
        <v>0.22500000000000001</v>
      </c>
      <c r="F175" s="190">
        <f>F171/E110</f>
        <v>0.3075</v>
      </c>
    </row>
    <row r="176" spans="1:11" x14ac:dyDescent="0.3">
      <c r="A176" s="707" t="s">
        <v>204</v>
      </c>
      <c r="B176" s="707"/>
      <c r="C176" s="707"/>
      <c r="D176" s="142"/>
      <c r="E176" s="190">
        <f>(D110+D111)/D110</f>
        <v>0.76666666666666672</v>
      </c>
      <c r="F176" s="190">
        <f>(E110+E111)/E110</f>
        <v>0.78333333333333333</v>
      </c>
    </row>
    <row r="177" spans="1:18" x14ac:dyDescent="0.3">
      <c r="A177" s="187" t="s">
        <v>205</v>
      </c>
      <c r="B177" s="105"/>
      <c r="C177" s="105"/>
      <c r="D177" s="142"/>
      <c r="E177" s="190"/>
      <c r="F177" s="190"/>
    </row>
    <row r="178" spans="1:18" x14ac:dyDescent="0.3">
      <c r="A178" s="707" t="s">
        <v>206</v>
      </c>
      <c r="B178" s="707"/>
      <c r="C178" s="707"/>
      <c r="D178" s="190">
        <f>D169/(C124+C128)</f>
        <v>0</v>
      </c>
      <c r="E178" s="190">
        <f>E169/(D124+D128)</f>
        <v>0.59866962305986693</v>
      </c>
      <c r="F178" s="190">
        <f>F169/(E124+E128)</f>
        <v>0.99460916442048519</v>
      </c>
    </row>
    <row r="179" spans="1:18" x14ac:dyDescent="0.3">
      <c r="A179" s="707" t="s">
        <v>207</v>
      </c>
      <c r="B179" s="707"/>
      <c r="C179" s="707"/>
      <c r="D179" s="190">
        <f>D171/(C124+C128-I126)</f>
        <v>0</v>
      </c>
      <c r="E179" s="190">
        <f>E171/(D124+D128-J126)</f>
        <v>0.32066508313539194</v>
      </c>
      <c r="F179" s="190">
        <f>F171/(E124+E128-K126)</f>
        <v>0.53170028818443804</v>
      </c>
    </row>
    <row r="180" spans="1:18" x14ac:dyDescent="0.3">
      <c r="A180" s="707" t="s">
        <v>208</v>
      </c>
      <c r="B180" s="707"/>
      <c r="C180" s="707"/>
      <c r="D180" s="190">
        <f>C117/I130</f>
        <v>0</v>
      </c>
      <c r="E180" s="190">
        <f t="shared" ref="E180:F180" si="21">D117/J130</f>
        <v>0.46843853820598008</v>
      </c>
      <c r="F180" s="190">
        <f t="shared" si="21"/>
        <v>0.56628242074927959</v>
      </c>
    </row>
    <row r="181" spans="1:18" x14ac:dyDescent="0.3">
      <c r="A181" s="707" t="s">
        <v>209</v>
      </c>
      <c r="B181" s="707"/>
      <c r="C181" s="707"/>
      <c r="D181" s="190"/>
      <c r="E181" s="191">
        <f>E180/E178</f>
        <v>0.78246585455887785</v>
      </c>
      <c r="F181" s="191">
        <f t="shared" ref="F181" si="22">F180/F178</f>
        <v>0.56935170216255482</v>
      </c>
      <c r="J181" s="192" t="s">
        <v>32</v>
      </c>
      <c r="K181" s="192" t="s">
        <v>33</v>
      </c>
      <c r="L181" s="192" t="s">
        <v>34</v>
      </c>
      <c r="P181" s="192" t="s">
        <v>32</v>
      </c>
      <c r="Q181" s="192" t="s">
        <v>33</v>
      </c>
      <c r="R181" s="57" t="s">
        <v>34</v>
      </c>
    </row>
    <row r="182" spans="1:18" x14ac:dyDescent="0.3">
      <c r="A182" s="187" t="s">
        <v>210</v>
      </c>
      <c r="B182" s="105"/>
      <c r="C182" s="105"/>
      <c r="D182" s="190"/>
      <c r="E182" s="190"/>
      <c r="F182" s="190"/>
      <c r="H182" s="193" t="s">
        <v>194</v>
      </c>
      <c r="I182" s="57" t="s">
        <v>211</v>
      </c>
      <c r="J182" s="194">
        <f t="shared" ref="J182:L184" si="23">D178</f>
        <v>0</v>
      </c>
      <c r="K182" s="194">
        <f t="shared" si="23"/>
        <v>0.59866962305986693</v>
      </c>
      <c r="L182" s="194">
        <f t="shared" si="23"/>
        <v>0.99460916442048519</v>
      </c>
      <c r="M182" s="194"/>
      <c r="N182" s="57" t="s">
        <v>194</v>
      </c>
      <c r="O182" s="57" t="s">
        <v>201</v>
      </c>
      <c r="P182" s="195">
        <f t="shared" ref="P182:R183" si="24">D173</f>
        <v>0</v>
      </c>
      <c r="Q182" s="195">
        <f t="shared" si="24"/>
        <v>0.45</v>
      </c>
      <c r="R182" s="195">
        <f t="shared" si="24"/>
        <v>0.61499999999999999</v>
      </c>
    </row>
    <row r="183" spans="1:18" x14ac:dyDescent="0.3">
      <c r="A183" s="707" t="s">
        <v>212</v>
      </c>
      <c r="B183" s="707"/>
      <c r="C183" s="707"/>
      <c r="D183" s="142">
        <f>(D179-$D$29)*(C124+C128-I126)</f>
        <v>-4000</v>
      </c>
      <c r="E183" s="142">
        <f t="shared" ref="E183:F183" si="25">(E179-$D$29)*(D124+D128-J126)</f>
        <v>2540</v>
      </c>
      <c r="F183" s="142">
        <f t="shared" si="25"/>
        <v>11510</v>
      </c>
      <c r="I183" s="57" t="s">
        <v>213</v>
      </c>
      <c r="J183" s="194">
        <f t="shared" si="23"/>
        <v>0</v>
      </c>
      <c r="K183" s="194">
        <f t="shared" si="23"/>
        <v>0.32066508313539194</v>
      </c>
      <c r="L183" s="194">
        <f t="shared" si="23"/>
        <v>0.53170028818443804</v>
      </c>
      <c r="M183" s="194"/>
      <c r="O183" s="57" t="s">
        <v>202</v>
      </c>
      <c r="P183" s="195">
        <f t="shared" si="24"/>
        <v>0</v>
      </c>
      <c r="Q183" s="195">
        <f t="shared" si="24"/>
        <v>0.56666666666666665</v>
      </c>
      <c r="R183" s="195">
        <f t="shared" si="24"/>
        <v>0.67333333333333334</v>
      </c>
    </row>
    <row r="184" spans="1:18" x14ac:dyDescent="0.3">
      <c r="A184" s="707" t="s">
        <v>214</v>
      </c>
      <c r="B184" s="707"/>
      <c r="C184" s="707"/>
      <c r="D184" s="142">
        <f>D183+E183/(1+$D$29)+F183/(1+$D$29)^2</f>
        <v>6109.7222222222226</v>
      </c>
      <c r="E184" s="142"/>
      <c r="F184" s="142"/>
      <c r="I184" s="57" t="s">
        <v>215</v>
      </c>
      <c r="J184" s="194">
        <f t="shared" si="23"/>
        <v>0</v>
      </c>
      <c r="K184" s="194">
        <f t="shared" si="23"/>
        <v>0.46843853820598008</v>
      </c>
      <c r="L184" s="194">
        <f t="shared" si="23"/>
        <v>0.56628242074927959</v>
      </c>
      <c r="M184" s="194"/>
    </row>
    <row r="185" spans="1:18" x14ac:dyDescent="0.3">
      <c r="A185" s="80" t="s">
        <v>216</v>
      </c>
      <c r="B185" s="80"/>
      <c r="C185" s="80"/>
      <c r="D185" s="196">
        <f>NPV($D$29,D87:F87)+C87</f>
        <v>12627.314814814818</v>
      </c>
      <c r="E185" s="140"/>
      <c r="F185" s="140"/>
    </row>
    <row r="186" spans="1:18" x14ac:dyDescent="0.3">
      <c r="A186" s="707" t="s">
        <v>217</v>
      </c>
      <c r="B186" s="707"/>
      <c r="C186" s="707"/>
      <c r="D186" s="142"/>
      <c r="E186" s="197">
        <f>E170/(D90+C54/(1-$D$28))</f>
        <v>1.2878787878787878</v>
      </c>
      <c r="F186" s="197">
        <f>F170/(E90+(C55/(1-$D$28)))</f>
        <v>3.2063492063492065</v>
      </c>
    </row>
    <row r="187" spans="1:18" x14ac:dyDescent="0.3">
      <c r="A187" s="193" t="s">
        <v>218</v>
      </c>
    </row>
    <row r="188" spans="1:18" x14ac:dyDescent="0.3">
      <c r="A188" s="707" t="s">
        <v>219</v>
      </c>
      <c r="B188" s="707"/>
      <c r="C188" s="707"/>
      <c r="D188" s="198">
        <f>I129</f>
        <v>12000</v>
      </c>
      <c r="E188" s="198">
        <f t="shared" ref="E188:F189" si="26">J129</f>
        <v>6000</v>
      </c>
      <c r="F188" s="198">
        <f t="shared" si="26"/>
        <v>0</v>
      </c>
    </row>
    <row r="189" spans="1:18" x14ac:dyDescent="0.3">
      <c r="A189" s="707" t="s">
        <v>220</v>
      </c>
      <c r="B189" s="707"/>
      <c r="C189" s="707"/>
      <c r="D189" s="198">
        <f>I130</f>
        <v>8000</v>
      </c>
      <c r="E189" s="198">
        <f t="shared" si="26"/>
        <v>15050</v>
      </c>
      <c r="F189" s="198">
        <f t="shared" si="26"/>
        <v>34700</v>
      </c>
    </row>
    <row r="190" spans="1:18" x14ac:dyDescent="0.3">
      <c r="A190" s="707" t="s">
        <v>197</v>
      </c>
      <c r="B190" s="707"/>
      <c r="C190" s="707"/>
      <c r="D190" s="190">
        <f>D188/(D188+D189)</f>
        <v>0.6</v>
      </c>
      <c r="E190" s="190">
        <f t="shared" ref="E190:F190" si="27">E188/(E188+E189)</f>
        <v>0.28503562945368172</v>
      </c>
      <c r="F190" s="190">
        <f t="shared" si="27"/>
        <v>0</v>
      </c>
    </row>
    <row r="191" spans="1:18" x14ac:dyDescent="0.3">
      <c r="A191" s="707" t="s">
        <v>199</v>
      </c>
      <c r="B191" s="707"/>
      <c r="C191" s="707"/>
      <c r="D191" s="190">
        <f>D189/(D188+D189)</f>
        <v>0.4</v>
      </c>
      <c r="E191" s="190">
        <f t="shared" ref="E191:F191" si="28">E189/(E188+E189)</f>
        <v>0.71496437054631834</v>
      </c>
      <c r="F191" s="190">
        <f t="shared" si="28"/>
        <v>1</v>
      </c>
    </row>
  </sheetData>
  <mergeCells count="65">
    <mergeCell ref="A186:C186"/>
    <mergeCell ref="A188:C188"/>
    <mergeCell ref="A189:C189"/>
    <mergeCell ref="A190:C190"/>
    <mergeCell ref="A191:C191"/>
    <mergeCell ref="A184:C184"/>
    <mergeCell ref="A168:C168"/>
    <mergeCell ref="A169:C169"/>
    <mergeCell ref="A170:C170"/>
    <mergeCell ref="A171:C171"/>
    <mergeCell ref="A175:C175"/>
    <mergeCell ref="A176:C176"/>
    <mergeCell ref="A178:C178"/>
    <mergeCell ref="A179:C179"/>
    <mergeCell ref="A180:C180"/>
    <mergeCell ref="A181:C181"/>
    <mergeCell ref="A183:C183"/>
    <mergeCell ref="A166:F166"/>
    <mergeCell ref="A151:B151"/>
    <mergeCell ref="A152:B152"/>
    <mergeCell ref="A153:B153"/>
    <mergeCell ref="A154:B154"/>
    <mergeCell ref="A155:B155"/>
    <mergeCell ref="A156:B156"/>
    <mergeCell ref="A157:B157"/>
    <mergeCell ref="A158:B158"/>
    <mergeCell ref="A159:B159"/>
    <mergeCell ref="A160:B160"/>
    <mergeCell ref="A161:B161"/>
    <mergeCell ref="A150:B150"/>
    <mergeCell ref="F123:H125"/>
    <mergeCell ref="I123:I125"/>
    <mergeCell ref="J123:J125"/>
    <mergeCell ref="K123:K125"/>
    <mergeCell ref="A142:B142"/>
    <mergeCell ref="A143:B143"/>
    <mergeCell ref="A144:B144"/>
    <mergeCell ref="A145:B145"/>
    <mergeCell ref="A146:B146"/>
    <mergeCell ref="A148:B148"/>
    <mergeCell ref="A149:B149"/>
    <mergeCell ref="A121:K121"/>
    <mergeCell ref="A93:F93"/>
    <mergeCell ref="A94:F94"/>
    <mergeCell ref="A95:F95"/>
    <mergeCell ref="A96:F96"/>
    <mergeCell ref="A97:F97"/>
    <mergeCell ref="A98:F98"/>
    <mergeCell ref="A99:F99"/>
    <mergeCell ref="A100:F100"/>
    <mergeCell ref="A101:F101"/>
    <mergeCell ref="A102:F102"/>
    <mergeCell ref="A108:E108"/>
    <mergeCell ref="A63:F63"/>
    <mergeCell ref="A8:F8"/>
    <mergeCell ref="A16:D16"/>
    <mergeCell ref="A37:F37"/>
    <mergeCell ref="A39:B39"/>
    <mergeCell ref="A40:B40"/>
    <mergeCell ref="A41:B41"/>
    <mergeCell ref="A42:B42"/>
    <mergeCell ref="A43:B43"/>
    <mergeCell ref="A44:B44"/>
    <mergeCell ref="A45:B45"/>
    <mergeCell ref="A51:E51"/>
  </mergeCells>
  <pageMargins left="0.511811024" right="0.511811024" top="0.78740157499999996" bottom="0.78740157499999996" header="0.31496062000000002" footer="0.31496062000000002"/>
  <drawing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R198"/>
  <sheetViews>
    <sheetView zoomScale="80" zoomScaleNormal="80" workbookViewId="0">
      <selection activeCell="J26" sqref="J26"/>
    </sheetView>
  </sheetViews>
  <sheetFormatPr defaultColWidth="9.109375" defaultRowHeight="14.4" x14ac:dyDescent="0.3"/>
  <cols>
    <col min="1" max="1" width="15.33203125" style="57" customWidth="1"/>
    <col min="2" max="6" width="12.6640625" style="57" customWidth="1"/>
    <col min="7" max="7" width="10.33203125" style="57" bestFit="1" customWidth="1"/>
    <col min="8" max="8" width="9.109375" style="57"/>
    <col min="9" max="11" width="12.6640625" style="57" customWidth="1"/>
    <col min="12" max="16384" width="9.109375" style="57"/>
  </cols>
  <sheetData>
    <row r="2" spans="1:6" x14ac:dyDescent="0.3">
      <c r="A2" s="57" t="s">
        <v>82</v>
      </c>
    </row>
    <row r="11" spans="1:6" x14ac:dyDescent="0.3">
      <c r="A11" s="664" t="s">
        <v>83</v>
      </c>
      <c r="B11" s="664"/>
      <c r="C11" s="664"/>
      <c r="D11" s="664"/>
      <c r="E11" s="664"/>
      <c r="F11" s="664"/>
    </row>
    <row r="12" spans="1:6" ht="57.6" x14ac:dyDescent="0.3">
      <c r="A12" s="58" t="s">
        <v>84</v>
      </c>
      <c r="B12" s="59" t="s">
        <v>85</v>
      </c>
      <c r="C12" s="59" t="s">
        <v>86</v>
      </c>
      <c r="D12" s="59" t="s">
        <v>87</v>
      </c>
      <c r="E12" s="60" t="s">
        <v>88</v>
      </c>
    </row>
    <row r="13" spans="1:6" x14ac:dyDescent="0.3">
      <c r="A13" s="61" t="s">
        <v>90</v>
      </c>
      <c r="B13" s="62">
        <v>4000</v>
      </c>
      <c r="C13" s="63">
        <v>4</v>
      </c>
      <c r="D13" s="62">
        <f>B13/C13</f>
        <v>1000</v>
      </c>
      <c r="E13" s="64">
        <f>B13-D13*2</f>
        <v>2000</v>
      </c>
    </row>
    <row r="14" spans="1:6" x14ac:dyDescent="0.3">
      <c r="A14" s="65" t="s">
        <v>91</v>
      </c>
      <c r="B14" s="66">
        <v>8000</v>
      </c>
      <c r="C14" s="67">
        <v>8</v>
      </c>
      <c r="D14" s="66">
        <f t="shared" ref="D14:D15" si="0">B14/C14</f>
        <v>1000</v>
      </c>
      <c r="E14" s="68">
        <f>B14-D14*2</f>
        <v>6000</v>
      </c>
    </row>
    <row r="15" spans="1:6" x14ac:dyDescent="0.3">
      <c r="A15" s="65" t="s">
        <v>92</v>
      </c>
      <c r="B15" s="66">
        <v>3000</v>
      </c>
      <c r="C15" s="67">
        <v>2</v>
      </c>
      <c r="D15" s="66">
        <f t="shared" si="0"/>
        <v>1500</v>
      </c>
      <c r="E15" s="68">
        <f>B15-D15*2</f>
        <v>0</v>
      </c>
    </row>
    <row r="16" spans="1:6" x14ac:dyDescent="0.3">
      <c r="A16" s="65" t="s">
        <v>93</v>
      </c>
      <c r="B16" s="66">
        <v>2000</v>
      </c>
      <c r="C16" s="67"/>
      <c r="D16" s="66"/>
      <c r="E16" s="68"/>
    </row>
    <row r="17" spans="1:5" x14ac:dyDescent="0.3">
      <c r="A17" s="69" t="s">
        <v>94</v>
      </c>
      <c r="B17" s="70">
        <v>3000</v>
      </c>
      <c r="C17" s="71"/>
      <c r="D17" s="70"/>
      <c r="E17" s="72"/>
    </row>
    <row r="19" spans="1:5" x14ac:dyDescent="0.3">
      <c r="A19" s="665" t="s">
        <v>95</v>
      </c>
      <c r="B19" s="665"/>
      <c r="C19" s="665"/>
      <c r="D19" s="665"/>
    </row>
    <row r="20" spans="1:5" x14ac:dyDescent="0.3">
      <c r="A20" s="73"/>
      <c r="B20" s="73"/>
      <c r="C20" s="73" t="s">
        <v>33</v>
      </c>
      <c r="D20" s="73" t="s">
        <v>34</v>
      </c>
    </row>
    <row r="21" spans="1:5" x14ac:dyDescent="0.3">
      <c r="A21" s="74" t="s">
        <v>96</v>
      </c>
    </row>
    <row r="22" spans="1:5" x14ac:dyDescent="0.3">
      <c r="A22" s="75" t="s">
        <v>97</v>
      </c>
      <c r="C22" s="76">
        <v>4000</v>
      </c>
      <c r="D22" s="76">
        <v>8000</v>
      </c>
    </row>
    <row r="23" spans="1:5" x14ac:dyDescent="0.3">
      <c r="A23" s="75" t="s">
        <v>98</v>
      </c>
      <c r="C23" s="76">
        <v>2000</v>
      </c>
      <c r="D23" s="76">
        <v>4000</v>
      </c>
    </row>
    <row r="24" spans="1:5" x14ac:dyDescent="0.3">
      <c r="A24" s="75" t="s">
        <v>99</v>
      </c>
      <c r="C24" s="76">
        <v>1000</v>
      </c>
      <c r="D24" s="76">
        <v>1000</v>
      </c>
    </row>
    <row r="25" spans="1:5" x14ac:dyDescent="0.3">
      <c r="A25" s="74" t="s">
        <v>100</v>
      </c>
      <c r="C25" s="76"/>
      <c r="D25" s="76"/>
    </row>
    <row r="26" spans="1:5" x14ac:dyDescent="0.3">
      <c r="A26" s="75" t="s">
        <v>101</v>
      </c>
      <c r="C26" s="76">
        <v>1000</v>
      </c>
      <c r="D26" s="76">
        <v>1000</v>
      </c>
    </row>
    <row r="27" spans="1:5" x14ac:dyDescent="0.3">
      <c r="A27" s="75" t="s">
        <v>102</v>
      </c>
      <c r="C27" s="76">
        <v>2000</v>
      </c>
      <c r="D27" s="76">
        <v>2000</v>
      </c>
    </row>
    <row r="28" spans="1:5" x14ac:dyDescent="0.3">
      <c r="A28" s="77" t="s">
        <v>103</v>
      </c>
      <c r="B28" s="78"/>
      <c r="C28" s="79">
        <f>C22+C23+C24+C26+C27</f>
        <v>10000</v>
      </c>
      <c r="D28" s="79">
        <f>D22+D23+D24+D26+D27</f>
        <v>16000</v>
      </c>
    </row>
    <row r="29" spans="1:5" x14ac:dyDescent="0.3">
      <c r="A29" s="74"/>
      <c r="B29" s="80"/>
      <c r="C29" s="66"/>
      <c r="D29" s="66"/>
    </row>
    <row r="30" spans="1:5" x14ac:dyDescent="0.3">
      <c r="A30" s="81" t="s">
        <v>104</v>
      </c>
      <c r="B30" s="82"/>
      <c r="C30" s="83"/>
      <c r="D30" s="83"/>
    </row>
    <row r="31" spans="1:5" x14ac:dyDescent="0.3">
      <c r="A31" s="84" t="s">
        <v>105</v>
      </c>
      <c r="B31" s="85"/>
      <c r="C31" s="62"/>
      <c r="D31" s="86">
        <v>0.5</v>
      </c>
    </row>
    <row r="32" spans="1:5" x14ac:dyDescent="0.3">
      <c r="A32" s="87" t="s">
        <v>106</v>
      </c>
      <c r="B32" s="88"/>
      <c r="C32" s="70"/>
      <c r="D32" s="89">
        <v>0.2</v>
      </c>
    </row>
    <row r="34" spans="1:6" x14ac:dyDescent="0.3">
      <c r="A34" s="90"/>
      <c r="B34" s="90"/>
      <c r="C34" s="90"/>
      <c r="D34" s="90"/>
      <c r="E34" s="90"/>
      <c r="F34" s="90"/>
    </row>
    <row r="35" spans="1:6" x14ac:dyDescent="0.3">
      <c r="A35" s="90"/>
      <c r="B35" s="90"/>
      <c r="C35" s="90"/>
      <c r="D35" s="90"/>
      <c r="E35" s="90"/>
      <c r="F35" s="90"/>
    </row>
    <row r="36" spans="1:6" x14ac:dyDescent="0.3">
      <c r="A36" s="90"/>
      <c r="B36" s="90"/>
      <c r="C36" s="90"/>
      <c r="D36" s="90"/>
      <c r="E36" s="90"/>
      <c r="F36" s="90"/>
    </row>
    <row r="37" spans="1:6" x14ac:dyDescent="0.3">
      <c r="A37" s="90"/>
      <c r="B37" s="90"/>
      <c r="C37" s="90"/>
      <c r="D37" s="90"/>
      <c r="E37" s="90"/>
      <c r="F37" s="90"/>
    </row>
    <row r="38" spans="1:6" x14ac:dyDescent="0.3">
      <c r="A38" s="90"/>
      <c r="B38" s="90"/>
      <c r="C38" s="90"/>
      <c r="D38" s="90"/>
      <c r="E38" s="90"/>
      <c r="F38" s="90"/>
    </row>
    <row r="40" spans="1:6" x14ac:dyDescent="0.3">
      <c r="A40" s="666" t="s">
        <v>107</v>
      </c>
      <c r="B40" s="666"/>
      <c r="C40" s="666"/>
      <c r="D40" s="666"/>
      <c r="E40" s="666"/>
      <c r="F40" s="666"/>
    </row>
    <row r="41" spans="1:6" x14ac:dyDescent="0.3">
      <c r="A41" s="73" t="s">
        <v>0</v>
      </c>
      <c r="B41" s="73"/>
      <c r="C41" s="73" t="s">
        <v>32</v>
      </c>
      <c r="D41" s="73" t="s">
        <v>33</v>
      </c>
      <c r="E41" s="73" t="s">
        <v>34</v>
      </c>
    </row>
    <row r="42" spans="1:6" ht="32.1" customHeight="1" x14ac:dyDescent="0.3">
      <c r="A42" s="667" t="s">
        <v>1</v>
      </c>
      <c r="B42" s="667"/>
      <c r="C42" s="91"/>
      <c r="D42" s="91">
        <v>30000</v>
      </c>
      <c r="E42" s="91">
        <v>60000</v>
      </c>
    </row>
    <row r="43" spans="1:6" ht="32.1" customHeight="1" x14ac:dyDescent="0.3">
      <c r="A43" s="668" t="s">
        <v>108</v>
      </c>
      <c r="B43" s="668"/>
      <c r="C43" s="92"/>
      <c r="D43" s="92">
        <f>C28</f>
        <v>10000</v>
      </c>
      <c r="E43" s="92">
        <f>D28</f>
        <v>16000</v>
      </c>
    </row>
    <row r="44" spans="1:6" ht="32.1" customHeight="1" x14ac:dyDescent="0.3">
      <c r="A44" s="668" t="s">
        <v>109</v>
      </c>
      <c r="B44" s="668"/>
      <c r="C44" s="92"/>
      <c r="D44" s="92">
        <f>-10%*D42</f>
        <v>-3000</v>
      </c>
      <c r="E44" s="92">
        <f>-10%*E42</f>
        <v>-6000</v>
      </c>
    </row>
    <row r="45" spans="1:6" ht="32.1" customHeight="1" x14ac:dyDescent="0.3">
      <c r="A45" s="668" t="s">
        <v>110</v>
      </c>
      <c r="B45" s="668"/>
      <c r="C45" s="92"/>
      <c r="D45" s="92">
        <f>-5%*D42</f>
        <v>-1500</v>
      </c>
      <c r="E45" s="92">
        <f>-5%*E42</f>
        <v>-3000</v>
      </c>
    </row>
    <row r="46" spans="1:6" ht="32.1" customHeight="1" x14ac:dyDescent="0.3">
      <c r="A46" s="668" t="s">
        <v>111</v>
      </c>
      <c r="B46" s="668"/>
      <c r="C46" s="92"/>
      <c r="D46" s="92">
        <f>15%*D43</f>
        <v>1500</v>
      </c>
      <c r="E46" s="92">
        <f>15%*E43</f>
        <v>2400</v>
      </c>
    </row>
    <row r="47" spans="1:6" ht="32.1" customHeight="1" x14ac:dyDescent="0.3">
      <c r="A47" s="668" t="s">
        <v>112</v>
      </c>
      <c r="B47" s="668"/>
      <c r="C47" s="92"/>
      <c r="D47" s="92">
        <f>SUM(D44:D46)</f>
        <v>-3000</v>
      </c>
      <c r="E47" s="92">
        <f>SUM(E44:E46)</f>
        <v>-6600</v>
      </c>
    </row>
    <row r="48" spans="1:6" ht="32.1" customHeight="1" x14ac:dyDescent="0.3">
      <c r="A48" s="669" t="s">
        <v>113</v>
      </c>
      <c r="B48" s="669"/>
      <c r="C48" s="93"/>
      <c r="D48" s="93">
        <f>D47</f>
        <v>-3000</v>
      </c>
      <c r="E48" s="93">
        <f>E47-D48</f>
        <v>-3600</v>
      </c>
    </row>
    <row r="54" spans="1:5" x14ac:dyDescent="0.3">
      <c r="A54" s="666" t="s">
        <v>114</v>
      </c>
      <c r="B54" s="666"/>
      <c r="C54" s="666"/>
      <c r="D54" s="666"/>
      <c r="E54" s="666"/>
    </row>
    <row r="55" spans="1:5" ht="28.8" x14ac:dyDescent="0.3">
      <c r="A55" s="73" t="s">
        <v>115</v>
      </c>
      <c r="B55" s="73" t="s">
        <v>116</v>
      </c>
      <c r="C55" s="73" t="s">
        <v>59</v>
      </c>
      <c r="D55" s="73" t="s">
        <v>58</v>
      </c>
      <c r="E55" s="73" t="s">
        <v>51</v>
      </c>
    </row>
    <row r="56" spans="1:5" x14ac:dyDescent="0.3">
      <c r="A56" s="94">
        <v>0</v>
      </c>
      <c r="B56" s="62">
        <v>12000</v>
      </c>
      <c r="C56" s="62">
        <v>0</v>
      </c>
      <c r="D56" s="62">
        <v>0</v>
      </c>
      <c r="E56" s="64">
        <v>0</v>
      </c>
    </row>
    <row r="57" spans="1:5" x14ac:dyDescent="0.3">
      <c r="A57" s="95">
        <v>1</v>
      </c>
      <c r="B57" s="66">
        <f>B56-C57</f>
        <v>6000</v>
      </c>
      <c r="C57" s="66">
        <f>B56/2</f>
        <v>6000</v>
      </c>
      <c r="D57" s="66">
        <f>20%*B56</f>
        <v>2400</v>
      </c>
      <c r="E57" s="68">
        <f>C57+D57</f>
        <v>8400</v>
      </c>
    </row>
    <row r="58" spans="1:5" x14ac:dyDescent="0.3">
      <c r="A58" s="96">
        <v>2</v>
      </c>
      <c r="B58" s="70">
        <f>B57-C58</f>
        <v>0</v>
      </c>
      <c r="C58" s="70">
        <f>B56/2</f>
        <v>6000</v>
      </c>
      <c r="D58" s="70">
        <f>20%*B57</f>
        <v>1200</v>
      </c>
      <c r="E58" s="72">
        <f>C58+D58</f>
        <v>7200</v>
      </c>
    </row>
    <row r="61" spans="1:5" x14ac:dyDescent="0.3">
      <c r="A61" s="90"/>
      <c r="B61" s="90"/>
      <c r="C61" s="90"/>
      <c r="D61" s="90"/>
      <c r="E61" s="90"/>
    </row>
    <row r="62" spans="1:5" x14ac:dyDescent="0.3">
      <c r="A62" s="90"/>
      <c r="B62" s="90"/>
      <c r="C62" s="90"/>
      <c r="D62" s="90"/>
      <c r="E62" s="90"/>
    </row>
    <row r="63" spans="1:5" x14ac:dyDescent="0.3">
      <c r="A63" s="90"/>
      <c r="B63" s="90"/>
      <c r="C63" s="90"/>
      <c r="D63" s="90"/>
      <c r="E63" s="90"/>
    </row>
    <row r="64" spans="1:5" x14ac:dyDescent="0.3">
      <c r="A64" s="90"/>
      <c r="B64" s="90"/>
      <c r="C64" s="90"/>
      <c r="D64" s="90"/>
      <c r="E64" s="90"/>
    </row>
    <row r="66" spans="1:6" x14ac:dyDescent="0.3">
      <c r="A66" s="661" t="s">
        <v>117</v>
      </c>
      <c r="B66" s="662"/>
      <c r="C66" s="662"/>
      <c r="D66" s="662"/>
      <c r="E66" s="662"/>
      <c r="F66" s="663"/>
    </row>
    <row r="67" spans="1:6" x14ac:dyDescent="0.3">
      <c r="A67" s="97" t="s">
        <v>0</v>
      </c>
      <c r="B67" s="98"/>
      <c r="C67" s="98" t="s">
        <v>32</v>
      </c>
      <c r="D67" s="98" t="s">
        <v>33</v>
      </c>
      <c r="E67" s="98" t="s">
        <v>34</v>
      </c>
      <c r="F67" s="99" t="s">
        <v>1648</v>
      </c>
    </row>
    <row r="68" spans="1:6" x14ac:dyDescent="0.3">
      <c r="A68" s="100" t="s">
        <v>118</v>
      </c>
      <c r="B68" s="101"/>
      <c r="C68" s="102"/>
      <c r="D68" s="102">
        <f>D42</f>
        <v>30000</v>
      </c>
      <c r="E68" s="102">
        <f t="shared" ref="E68" si="1">E42</f>
        <v>60000</v>
      </c>
      <c r="F68" s="103"/>
    </row>
    <row r="69" spans="1:6" x14ac:dyDescent="0.3">
      <c r="A69" s="104" t="s">
        <v>119</v>
      </c>
      <c r="B69" s="625"/>
      <c r="C69" s="106">
        <f>SUM(C70:C74)</f>
        <v>-20000</v>
      </c>
      <c r="D69" s="106">
        <f>SUM(D70:D74)</f>
        <v>0</v>
      </c>
      <c r="E69" s="106">
        <f>SUM(E70:E74)</f>
        <v>0</v>
      </c>
      <c r="F69" s="107"/>
    </row>
    <row r="70" spans="1:6" x14ac:dyDescent="0.3">
      <c r="A70" s="108" t="s">
        <v>93</v>
      </c>
      <c r="B70" s="625"/>
      <c r="C70" s="109">
        <f>-B16</f>
        <v>-2000</v>
      </c>
      <c r="D70" s="109"/>
      <c r="E70" s="109"/>
      <c r="F70" s="110"/>
    </row>
    <row r="71" spans="1:6" x14ac:dyDescent="0.3">
      <c r="A71" s="108" t="s">
        <v>90</v>
      </c>
      <c r="B71" s="625"/>
      <c r="C71" s="109">
        <f>-B13</f>
        <v>-4000</v>
      </c>
      <c r="D71" s="109"/>
      <c r="E71" s="109"/>
      <c r="F71" s="110"/>
    </row>
    <row r="72" spans="1:6" x14ac:dyDescent="0.3">
      <c r="A72" s="108" t="s">
        <v>91</v>
      </c>
      <c r="B72" s="625"/>
      <c r="C72" s="109">
        <f>-B14</f>
        <v>-8000</v>
      </c>
      <c r="D72" s="109"/>
      <c r="E72" s="109"/>
      <c r="F72" s="110"/>
    </row>
    <row r="73" spans="1:6" x14ac:dyDescent="0.3">
      <c r="A73" s="108" t="s">
        <v>92</v>
      </c>
      <c r="B73" s="625"/>
      <c r="C73" s="109">
        <f>-B15</f>
        <v>-3000</v>
      </c>
      <c r="D73" s="109"/>
      <c r="E73" s="109"/>
      <c r="F73" s="110"/>
    </row>
    <row r="74" spans="1:6" ht="16.2" x14ac:dyDescent="0.3">
      <c r="A74" s="108" t="s">
        <v>120</v>
      </c>
      <c r="B74" s="625"/>
      <c r="C74" s="109">
        <v>-3000</v>
      </c>
      <c r="D74" s="109"/>
      <c r="E74" s="109"/>
      <c r="F74" s="110"/>
    </row>
    <row r="75" spans="1:6" x14ac:dyDescent="0.3">
      <c r="A75" s="111" t="s">
        <v>121</v>
      </c>
      <c r="B75" s="625"/>
      <c r="C75" s="112"/>
      <c r="D75" s="112">
        <f>SUM(D76:D78)</f>
        <v>-7000</v>
      </c>
      <c r="E75" s="112">
        <f>SUM(E76:E78)</f>
        <v>-13000</v>
      </c>
      <c r="F75" s="107"/>
    </row>
    <row r="76" spans="1:6" x14ac:dyDescent="0.3">
      <c r="A76" s="108" t="s">
        <v>122</v>
      </c>
      <c r="B76" s="625"/>
      <c r="C76" s="113"/>
      <c r="D76" s="113">
        <f>-C22</f>
        <v>-4000</v>
      </c>
      <c r="E76" s="113">
        <f>-D22</f>
        <v>-8000</v>
      </c>
      <c r="F76" s="110"/>
    </row>
    <row r="77" spans="1:6" x14ac:dyDescent="0.3">
      <c r="A77" s="108" t="s">
        <v>98</v>
      </c>
      <c r="B77" s="625"/>
      <c r="C77" s="113"/>
      <c r="D77" s="113">
        <f t="shared" ref="D77:E78" si="2">-C23</f>
        <v>-2000</v>
      </c>
      <c r="E77" s="113">
        <f t="shared" si="2"/>
        <v>-4000</v>
      </c>
      <c r="F77" s="110"/>
    </row>
    <row r="78" spans="1:6" x14ac:dyDescent="0.3">
      <c r="A78" s="108" t="s">
        <v>123</v>
      </c>
      <c r="B78" s="625"/>
      <c r="C78" s="113"/>
      <c r="D78" s="113">
        <f t="shared" si="2"/>
        <v>-1000</v>
      </c>
      <c r="E78" s="113">
        <f t="shared" si="2"/>
        <v>-1000</v>
      </c>
      <c r="F78" s="110"/>
    </row>
    <row r="79" spans="1:6" x14ac:dyDescent="0.3">
      <c r="A79" s="111" t="s">
        <v>124</v>
      </c>
      <c r="B79" s="625"/>
      <c r="C79" s="112"/>
      <c r="D79" s="112">
        <f t="shared" ref="D79:E79" si="3">SUM(D80:D81)</f>
        <v>-3000</v>
      </c>
      <c r="E79" s="112">
        <f t="shared" si="3"/>
        <v>-3000</v>
      </c>
      <c r="F79" s="114"/>
    </row>
    <row r="80" spans="1:6" x14ac:dyDescent="0.3">
      <c r="A80" s="108" t="s">
        <v>101</v>
      </c>
      <c r="B80" s="625"/>
      <c r="C80" s="115"/>
      <c r="D80" s="115">
        <f>-C26</f>
        <v>-1000</v>
      </c>
      <c r="E80" s="115">
        <f>-D26</f>
        <v>-1000</v>
      </c>
      <c r="F80" s="116"/>
    </row>
    <row r="81" spans="1:10" x14ac:dyDescent="0.3">
      <c r="A81" s="108" t="s">
        <v>102</v>
      </c>
      <c r="B81" s="625"/>
      <c r="C81" s="115"/>
      <c r="D81" s="115">
        <f>-C27</f>
        <v>-2000</v>
      </c>
      <c r="E81" s="115">
        <f>-D27</f>
        <v>-2000</v>
      </c>
      <c r="F81" s="116"/>
    </row>
    <row r="82" spans="1:10" x14ac:dyDescent="0.3">
      <c r="A82" s="111" t="s">
        <v>37</v>
      </c>
      <c r="B82" s="625"/>
      <c r="C82" s="106"/>
      <c r="D82" s="106">
        <f>SUM(D83:D85)</f>
        <v>-3500</v>
      </c>
      <c r="E82" s="106">
        <f>SUM(E83:E85)</f>
        <v>-3500</v>
      </c>
      <c r="F82" s="107"/>
    </row>
    <row r="83" spans="1:10" ht="16.2" x14ac:dyDescent="0.3">
      <c r="A83" s="108" t="s">
        <v>125</v>
      </c>
      <c r="B83" s="625"/>
      <c r="C83" s="109"/>
      <c r="D83" s="109">
        <f>-$D13</f>
        <v>-1000</v>
      </c>
      <c r="E83" s="109">
        <f>-$D13</f>
        <v>-1000</v>
      </c>
      <c r="F83" s="110"/>
    </row>
    <row r="84" spans="1:10" ht="16.2" x14ac:dyDescent="0.3">
      <c r="A84" s="108" t="s">
        <v>126</v>
      </c>
      <c r="B84" s="625"/>
      <c r="C84" s="109"/>
      <c r="D84" s="109">
        <f t="shared" ref="D84:E85" si="4">-$D14</f>
        <v>-1000</v>
      </c>
      <c r="E84" s="109">
        <f t="shared" si="4"/>
        <v>-1000</v>
      </c>
      <c r="F84" s="110"/>
    </row>
    <row r="85" spans="1:10" ht="16.2" x14ac:dyDescent="0.3">
      <c r="A85" s="108" t="s">
        <v>127</v>
      </c>
      <c r="B85" s="625"/>
      <c r="C85" s="109"/>
      <c r="D85" s="109">
        <f t="shared" si="4"/>
        <v>-1500</v>
      </c>
      <c r="E85" s="109">
        <f t="shared" si="4"/>
        <v>-1500</v>
      </c>
      <c r="F85" s="110"/>
    </row>
    <row r="86" spans="1:10" ht="16.2" x14ac:dyDescent="0.3">
      <c r="A86" s="111" t="s">
        <v>128</v>
      </c>
      <c r="B86" s="625"/>
      <c r="C86" s="106"/>
      <c r="D86" s="106">
        <f>D68+D75+D79+D82</f>
        <v>16500</v>
      </c>
      <c r="E86" s="106">
        <f>E68+E75+E79+E82</f>
        <v>40500</v>
      </c>
      <c r="F86" s="107"/>
    </row>
    <row r="87" spans="1:10" ht="16.2" x14ac:dyDescent="0.3">
      <c r="A87" s="117" t="s">
        <v>129</v>
      </c>
      <c r="B87" s="625"/>
      <c r="C87" s="109"/>
      <c r="D87" s="109">
        <f>-$D$31*D86</f>
        <v>-8250</v>
      </c>
      <c r="E87" s="109">
        <f>-$D$31*E86</f>
        <v>-20250</v>
      </c>
      <c r="F87" s="110"/>
    </row>
    <row r="88" spans="1:10" ht="16.2" x14ac:dyDescent="0.3">
      <c r="A88" s="117" t="s">
        <v>130</v>
      </c>
      <c r="B88" s="625"/>
      <c r="C88" s="109"/>
      <c r="D88" s="109">
        <f>-D82</f>
        <v>3500</v>
      </c>
      <c r="E88" s="109">
        <f>-E82</f>
        <v>3500</v>
      </c>
      <c r="F88" s="110"/>
    </row>
    <row r="89" spans="1:10" ht="16.2" x14ac:dyDescent="0.3">
      <c r="A89" s="118" t="s">
        <v>131</v>
      </c>
      <c r="B89" s="119"/>
      <c r="C89" s="120"/>
      <c r="D89" s="121">
        <f>D48</f>
        <v>-3000</v>
      </c>
      <c r="E89" s="121">
        <f>E48</f>
        <v>-3600</v>
      </c>
      <c r="F89" s="122"/>
      <c r="G89" s="123" t="s">
        <v>132</v>
      </c>
    </row>
    <row r="90" spans="1:10" x14ac:dyDescent="0.3">
      <c r="A90" s="124" t="s">
        <v>133</v>
      </c>
      <c r="B90" s="78"/>
      <c r="C90" s="125">
        <f>C69+C86+C89+C88+C87</f>
        <v>-20000</v>
      </c>
      <c r="D90" s="125">
        <f t="shared" ref="D90:E90" si="5">D69+D86+D89+D88+D87</f>
        <v>8750</v>
      </c>
      <c r="E90" s="125">
        <f t="shared" si="5"/>
        <v>20150</v>
      </c>
      <c r="F90" s="627"/>
      <c r="J90" s="127"/>
    </row>
    <row r="91" spans="1:10" x14ac:dyDescent="0.3">
      <c r="A91" s="128" t="s">
        <v>134</v>
      </c>
      <c r="B91" s="80"/>
      <c r="C91" s="129">
        <f>B56</f>
        <v>12000</v>
      </c>
      <c r="D91" s="129"/>
      <c r="E91" s="129"/>
      <c r="F91" s="130"/>
    </row>
    <row r="92" spans="1:10" x14ac:dyDescent="0.3">
      <c r="A92" s="108" t="s">
        <v>135</v>
      </c>
      <c r="B92" s="625"/>
      <c r="C92" s="109"/>
      <c r="D92" s="109">
        <f>-E57</f>
        <v>-8400</v>
      </c>
      <c r="E92" s="109">
        <f>-E58</f>
        <v>-7200</v>
      </c>
      <c r="F92" s="110"/>
    </row>
    <row r="93" spans="1:10" x14ac:dyDescent="0.3">
      <c r="A93" s="128" t="s">
        <v>136</v>
      </c>
      <c r="B93" s="80"/>
      <c r="C93" s="129"/>
      <c r="D93" s="129">
        <f>$D$31*D57</f>
        <v>1200</v>
      </c>
      <c r="E93" s="129">
        <f>$D$31*D58</f>
        <v>600</v>
      </c>
      <c r="F93" s="130"/>
    </row>
    <row r="94" spans="1:10" x14ac:dyDescent="0.3">
      <c r="A94" s="124" t="s">
        <v>137</v>
      </c>
      <c r="B94" s="78"/>
      <c r="C94" s="125">
        <f>C90+C91+C92+C93</f>
        <v>-8000</v>
      </c>
      <c r="D94" s="125">
        <f t="shared" ref="D94:E94" si="6">D90+D91+D92+D93</f>
        <v>1550</v>
      </c>
      <c r="E94" s="125">
        <f t="shared" si="6"/>
        <v>13550</v>
      </c>
      <c r="F94" s="126">
        <f>F90+F91+F92+F93</f>
        <v>0</v>
      </c>
    </row>
    <row r="95" spans="1:10" x14ac:dyDescent="0.3">
      <c r="A95" s="131" t="s">
        <v>138</v>
      </c>
      <c r="B95" s="132"/>
      <c r="C95" s="132"/>
      <c r="D95" s="132"/>
      <c r="E95" s="132"/>
      <c r="F95" s="133"/>
    </row>
    <row r="96" spans="1:10" ht="17.100000000000001" customHeight="1" x14ac:dyDescent="0.3">
      <c r="A96" s="673" t="s">
        <v>139</v>
      </c>
      <c r="B96" s="674"/>
      <c r="C96" s="674"/>
      <c r="D96" s="674"/>
      <c r="E96" s="674"/>
      <c r="F96" s="675"/>
    </row>
    <row r="97" spans="1:6" ht="17.100000000000001" customHeight="1" x14ac:dyDescent="0.3">
      <c r="A97" s="673" t="s">
        <v>140</v>
      </c>
      <c r="B97" s="674"/>
      <c r="C97" s="674"/>
      <c r="D97" s="674"/>
      <c r="E97" s="674"/>
      <c r="F97" s="675"/>
    </row>
    <row r="98" spans="1:6" ht="17.100000000000001" customHeight="1" x14ac:dyDescent="0.3">
      <c r="A98" s="673" t="s">
        <v>141</v>
      </c>
      <c r="B98" s="674"/>
      <c r="C98" s="674"/>
      <c r="D98" s="674"/>
      <c r="E98" s="674"/>
      <c r="F98" s="675"/>
    </row>
    <row r="99" spans="1:6" ht="17.100000000000001" customHeight="1" x14ac:dyDescent="0.3">
      <c r="A99" s="673" t="s">
        <v>142</v>
      </c>
      <c r="B99" s="674"/>
      <c r="C99" s="674"/>
      <c r="D99" s="674"/>
      <c r="E99" s="674"/>
      <c r="F99" s="675"/>
    </row>
    <row r="100" spans="1:6" ht="17.100000000000001" customHeight="1" x14ac:dyDescent="0.3">
      <c r="A100" s="673" t="s">
        <v>143</v>
      </c>
      <c r="B100" s="674"/>
      <c r="C100" s="674"/>
      <c r="D100" s="674"/>
      <c r="E100" s="674"/>
      <c r="F100" s="675"/>
    </row>
    <row r="101" spans="1:6" ht="23.25" customHeight="1" x14ac:dyDescent="0.3">
      <c r="A101" s="673" t="s">
        <v>144</v>
      </c>
      <c r="B101" s="674"/>
      <c r="C101" s="674"/>
      <c r="D101" s="674"/>
      <c r="E101" s="674"/>
      <c r="F101" s="675"/>
    </row>
    <row r="102" spans="1:6" ht="17.100000000000001" customHeight="1" x14ac:dyDescent="0.3">
      <c r="A102" s="673" t="s">
        <v>145</v>
      </c>
      <c r="B102" s="674"/>
      <c r="C102" s="674"/>
      <c r="D102" s="674"/>
      <c r="E102" s="674"/>
      <c r="F102" s="675"/>
    </row>
    <row r="103" spans="1:6" ht="17.100000000000001" customHeight="1" x14ac:dyDescent="0.3">
      <c r="A103" s="673" t="s">
        <v>146</v>
      </c>
      <c r="B103" s="674"/>
      <c r="C103" s="674"/>
      <c r="D103" s="674"/>
      <c r="E103" s="674"/>
      <c r="F103" s="675"/>
    </row>
    <row r="104" spans="1:6" ht="17.100000000000001" customHeight="1" x14ac:dyDescent="0.3">
      <c r="A104" s="673" t="s">
        <v>147</v>
      </c>
      <c r="B104" s="674"/>
      <c r="C104" s="674"/>
      <c r="D104" s="674"/>
      <c r="E104" s="674"/>
      <c r="F104" s="675"/>
    </row>
    <row r="105" spans="1:6" ht="17.100000000000001" customHeight="1" x14ac:dyDescent="0.3">
      <c r="A105" s="676" t="s">
        <v>148</v>
      </c>
      <c r="B105" s="677"/>
      <c r="C105" s="677"/>
      <c r="D105" s="677"/>
      <c r="E105" s="677"/>
      <c r="F105" s="678"/>
    </row>
    <row r="107" spans="1:6" x14ac:dyDescent="0.3">
      <c r="A107" s="90"/>
      <c r="B107" s="90"/>
      <c r="C107" s="90"/>
      <c r="D107" s="90"/>
      <c r="E107" s="90"/>
      <c r="F107" s="90"/>
    </row>
    <row r="108" spans="1:6" x14ac:dyDescent="0.3">
      <c r="A108" s="90"/>
      <c r="B108" s="90"/>
      <c r="C108" s="90"/>
      <c r="D108" s="90"/>
      <c r="E108" s="90"/>
      <c r="F108" s="90"/>
    </row>
    <row r="109" spans="1:6" x14ac:dyDescent="0.3">
      <c r="A109" s="90"/>
      <c r="B109" s="90"/>
      <c r="C109" s="90"/>
      <c r="D109" s="90"/>
      <c r="E109" s="90"/>
      <c r="F109" s="90"/>
    </row>
    <row r="111" spans="1:6" x14ac:dyDescent="0.3">
      <c r="A111" s="664" t="s">
        <v>149</v>
      </c>
      <c r="B111" s="664"/>
      <c r="C111" s="664"/>
      <c r="D111" s="664"/>
      <c r="E111" s="664"/>
    </row>
    <row r="112" spans="1:6" x14ac:dyDescent="0.3">
      <c r="A112" s="134"/>
      <c r="B112" s="135"/>
      <c r="C112" s="135" t="s">
        <v>32</v>
      </c>
      <c r="D112" s="135" t="s">
        <v>33</v>
      </c>
      <c r="E112" s="136" t="s">
        <v>34</v>
      </c>
    </row>
    <row r="113" spans="1:14" x14ac:dyDescent="0.3">
      <c r="A113" s="100" t="s">
        <v>15</v>
      </c>
      <c r="B113" s="101"/>
      <c r="C113" s="101"/>
      <c r="D113" s="137">
        <f>+D42</f>
        <v>30000</v>
      </c>
      <c r="E113" s="138">
        <f>+E42</f>
        <v>60000</v>
      </c>
    </row>
    <row r="114" spans="1:14" x14ac:dyDescent="0.3">
      <c r="A114" s="139" t="s">
        <v>150</v>
      </c>
      <c r="B114" s="80"/>
      <c r="C114" s="80"/>
      <c r="D114" s="129">
        <f>D75</f>
        <v>-7000</v>
      </c>
      <c r="E114" s="130">
        <f>E75</f>
        <v>-13000</v>
      </c>
    </row>
    <row r="115" spans="1:14" x14ac:dyDescent="0.3">
      <c r="A115" s="139" t="s">
        <v>151</v>
      </c>
      <c r="B115" s="80"/>
      <c r="C115" s="80"/>
      <c r="D115" s="129">
        <f>D79</f>
        <v>-3000</v>
      </c>
      <c r="E115" s="130">
        <f>E79</f>
        <v>-3000</v>
      </c>
    </row>
    <row r="116" spans="1:14" x14ac:dyDescent="0.3">
      <c r="A116" s="139" t="s">
        <v>66</v>
      </c>
      <c r="B116" s="80"/>
      <c r="C116" s="80"/>
      <c r="D116" s="129">
        <f>D82</f>
        <v>-3500</v>
      </c>
      <c r="E116" s="130">
        <f>E82</f>
        <v>-3500</v>
      </c>
    </row>
    <row r="117" spans="1:14" ht="16.2" x14ac:dyDescent="0.3">
      <c r="A117" s="139" t="s">
        <v>152</v>
      </c>
      <c r="B117" s="80"/>
      <c r="C117" s="80"/>
      <c r="D117" s="140">
        <f>-D57</f>
        <v>-2400</v>
      </c>
      <c r="E117" s="141">
        <f>-D58</f>
        <v>-1200</v>
      </c>
    </row>
    <row r="118" spans="1:14" x14ac:dyDescent="0.3">
      <c r="A118" s="104" t="s">
        <v>153</v>
      </c>
      <c r="B118" s="625"/>
      <c r="C118" s="625"/>
      <c r="D118" s="142">
        <f>D113+D114+D115+D116+D117</f>
        <v>14100</v>
      </c>
      <c r="E118" s="143">
        <f>E113+E114+E115+E116+E117</f>
        <v>39300</v>
      </c>
    </row>
    <row r="119" spans="1:14" x14ac:dyDescent="0.3">
      <c r="A119" s="139" t="s">
        <v>154</v>
      </c>
      <c r="B119" s="80"/>
      <c r="C119" s="80"/>
      <c r="D119" s="140">
        <f>-$D$31*D118</f>
        <v>-7050</v>
      </c>
      <c r="E119" s="141">
        <f>-$D$31*E118</f>
        <v>-19650</v>
      </c>
    </row>
    <row r="120" spans="1:14" x14ac:dyDescent="0.3">
      <c r="A120" s="144" t="s">
        <v>81</v>
      </c>
      <c r="B120" s="145"/>
      <c r="C120" s="145"/>
      <c r="D120" s="146">
        <f>SUM(D118:D119)</f>
        <v>7050</v>
      </c>
      <c r="E120" s="147">
        <f>SUM(E118:E119)</f>
        <v>19650</v>
      </c>
    </row>
    <row r="121" spans="1:14" x14ac:dyDescent="0.3">
      <c r="A121" s="148" t="s">
        <v>155</v>
      </c>
      <c r="B121" s="149"/>
      <c r="C121" s="149"/>
      <c r="D121" s="149"/>
      <c r="E121" s="150"/>
    </row>
    <row r="124" spans="1:14" x14ac:dyDescent="0.3">
      <c r="A124" s="670" t="s">
        <v>156</v>
      </c>
      <c r="B124" s="671"/>
      <c r="C124" s="671"/>
      <c r="D124" s="671"/>
      <c r="E124" s="671"/>
      <c r="F124" s="671"/>
      <c r="G124" s="671"/>
      <c r="H124" s="671"/>
      <c r="I124" s="671"/>
      <c r="J124" s="671"/>
      <c r="K124" s="672"/>
    </row>
    <row r="125" spans="1:14" x14ac:dyDescent="0.3">
      <c r="A125" s="134"/>
      <c r="B125" s="135"/>
      <c r="C125" s="135" t="s">
        <v>32</v>
      </c>
      <c r="D125" s="135" t="s">
        <v>33</v>
      </c>
      <c r="E125" s="135" t="s">
        <v>34</v>
      </c>
      <c r="F125" s="135"/>
      <c r="G125" s="135"/>
      <c r="H125" s="135"/>
      <c r="I125" s="135" t="s">
        <v>32</v>
      </c>
      <c r="J125" s="135" t="s">
        <v>33</v>
      </c>
      <c r="K125" s="136" t="s">
        <v>34</v>
      </c>
    </row>
    <row r="126" spans="1:14" x14ac:dyDescent="0.3">
      <c r="A126" s="104" t="s">
        <v>157</v>
      </c>
      <c r="B126" s="625"/>
      <c r="C126" s="151"/>
      <c r="D126" s="151"/>
      <c r="E126" s="152"/>
      <c r="F126" s="681" t="s">
        <v>158</v>
      </c>
      <c r="G126" s="682"/>
      <c r="H126" s="683"/>
      <c r="I126" s="690"/>
      <c r="J126" s="690"/>
      <c r="K126" s="690"/>
    </row>
    <row r="127" spans="1:14" x14ac:dyDescent="0.3">
      <c r="A127" s="104" t="s">
        <v>159</v>
      </c>
      <c r="B127" s="625"/>
      <c r="C127" s="151">
        <f>SUM(C128:C130)</f>
        <v>3000</v>
      </c>
      <c r="D127" s="151">
        <f t="shared" ref="D127:E127" si="7">SUM(D128:D130)</f>
        <v>9050</v>
      </c>
      <c r="E127" s="152">
        <f t="shared" si="7"/>
        <v>27100</v>
      </c>
      <c r="F127" s="684"/>
      <c r="G127" s="685"/>
      <c r="H127" s="686"/>
      <c r="I127" s="691"/>
      <c r="J127" s="691"/>
      <c r="K127" s="691"/>
      <c r="L127" s="153"/>
      <c r="M127" s="153"/>
      <c r="N127" s="153"/>
    </row>
    <row r="128" spans="1:14" x14ac:dyDescent="0.3">
      <c r="A128" s="108" t="s">
        <v>160</v>
      </c>
      <c r="B128" s="625"/>
      <c r="C128" s="151">
        <f>-C74</f>
        <v>3000</v>
      </c>
      <c r="D128" s="151">
        <f>J139-D129-D130-D131</f>
        <v>4550</v>
      </c>
      <c r="E128" s="152">
        <f>K139-E129-E130-E131</f>
        <v>18100</v>
      </c>
      <c r="F128" s="687"/>
      <c r="G128" s="688"/>
      <c r="H128" s="689"/>
      <c r="I128" s="692"/>
      <c r="J128" s="692"/>
      <c r="K128" s="692"/>
      <c r="L128" s="153"/>
      <c r="M128" s="153"/>
      <c r="N128" s="153"/>
    </row>
    <row r="129" spans="1:17" x14ac:dyDescent="0.3">
      <c r="A129" s="108" t="s">
        <v>161</v>
      </c>
      <c r="B129" s="625"/>
      <c r="C129" s="151"/>
      <c r="D129" s="151">
        <f>-D44</f>
        <v>3000</v>
      </c>
      <c r="E129" s="152">
        <f>-E44</f>
        <v>6000</v>
      </c>
      <c r="F129" s="104" t="s">
        <v>159</v>
      </c>
      <c r="G129" s="625"/>
      <c r="H129" s="625"/>
      <c r="I129" s="151">
        <f>I130</f>
        <v>0</v>
      </c>
      <c r="J129" s="151">
        <f t="shared" ref="J129:K129" si="8">J130</f>
        <v>1500</v>
      </c>
      <c r="K129" s="152">
        <f t="shared" si="8"/>
        <v>2400</v>
      </c>
      <c r="L129" s="153"/>
      <c r="M129" s="153"/>
      <c r="N129" s="153"/>
      <c r="O129" s="153"/>
      <c r="P129" s="153"/>
      <c r="Q129" s="153"/>
    </row>
    <row r="130" spans="1:17" x14ac:dyDescent="0.3">
      <c r="A130" s="108" t="s">
        <v>162</v>
      </c>
      <c r="B130" s="625"/>
      <c r="C130" s="151"/>
      <c r="D130" s="151">
        <f>-D45</f>
        <v>1500</v>
      </c>
      <c r="E130" s="152">
        <f>-E45</f>
        <v>3000</v>
      </c>
      <c r="F130" s="108" t="s">
        <v>163</v>
      </c>
      <c r="G130" s="625"/>
      <c r="H130" s="625"/>
      <c r="I130" s="151"/>
      <c r="J130" s="151">
        <f>D46</f>
        <v>1500</v>
      </c>
      <c r="K130" s="152">
        <f>E46</f>
        <v>2400</v>
      </c>
      <c r="L130" s="153"/>
      <c r="M130" s="153"/>
      <c r="N130" s="153"/>
      <c r="O130" s="153"/>
      <c r="P130" s="153"/>
      <c r="Q130" s="153"/>
    </row>
    <row r="131" spans="1:17" x14ac:dyDescent="0.3">
      <c r="A131" s="104" t="s">
        <v>164</v>
      </c>
      <c r="B131" s="625"/>
      <c r="C131" s="151">
        <f>SUM(C132:C138)</f>
        <v>17000</v>
      </c>
      <c r="D131" s="151">
        <f t="shared" ref="D131:E131" si="9">SUM(D132:D138)</f>
        <v>13500</v>
      </c>
      <c r="E131" s="152">
        <f t="shared" si="9"/>
        <v>10000</v>
      </c>
      <c r="F131" s="104" t="s">
        <v>165</v>
      </c>
      <c r="G131" s="625"/>
      <c r="H131" s="625"/>
      <c r="I131" s="151">
        <f>I132</f>
        <v>12000</v>
      </c>
      <c r="J131" s="151">
        <f t="shared" ref="J131:K131" si="10">J132</f>
        <v>6000</v>
      </c>
      <c r="K131" s="152">
        <f t="shared" si="10"/>
        <v>0</v>
      </c>
      <c r="L131" s="153"/>
      <c r="M131" s="153"/>
      <c r="N131" s="153"/>
      <c r="O131" s="153"/>
      <c r="P131" s="153"/>
      <c r="Q131" s="153"/>
    </row>
    <row r="132" spans="1:17" ht="16.2" x14ac:dyDescent="0.3">
      <c r="A132" s="108" t="s">
        <v>93</v>
      </c>
      <c r="B132" s="625"/>
      <c r="C132" s="151">
        <f>B16</f>
        <v>2000</v>
      </c>
      <c r="D132" s="151">
        <f>B16</f>
        <v>2000</v>
      </c>
      <c r="E132" s="152">
        <f>B16</f>
        <v>2000</v>
      </c>
      <c r="F132" s="108" t="s">
        <v>166</v>
      </c>
      <c r="G132" s="625"/>
      <c r="H132" s="625"/>
      <c r="I132" s="151">
        <f>B56</f>
        <v>12000</v>
      </c>
      <c r="J132" s="151">
        <f>B57</f>
        <v>6000</v>
      </c>
      <c r="K132" s="152">
        <f>B58</f>
        <v>0</v>
      </c>
      <c r="L132" s="153"/>
      <c r="M132" s="153"/>
      <c r="N132" s="153"/>
      <c r="O132" s="153"/>
      <c r="P132" s="153"/>
      <c r="Q132" s="153"/>
    </row>
    <row r="133" spans="1:17" x14ac:dyDescent="0.3">
      <c r="A133" s="108" t="s">
        <v>90</v>
      </c>
      <c r="B133" s="625"/>
      <c r="C133" s="151">
        <f>B13</f>
        <v>4000</v>
      </c>
      <c r="D133" s="151">
        <f>B13</f>
        <v>4000</v>
      </c>
      <c r="E133" s="152">
        <f>B13</f>
        <v>4000</v>
      </c>
      <c r="F133" s="154" t="s">
        <v>167</v>
      </c>
      <c r="G133" s="625"/>
      <c r="H133" s="625"/>
      <c r="I133" s="151">
        <f>I134+I135</f>
        <v>8000</v>
      </c>
      <c r="J133" s="151">
        <f t="shared" ref="J133:K133" si="11">J134+J135</f>
        <v>15050</v>
      </c>
      <c r="K133" s="152">
        <f t="shared" si="11"/>
        <v>34700</v>
      </c>
      <c r="L133" s="153"/>
      <c r="M133" s="153"/>
      <c r="N133" s="153"/>
      <c r="O133" s="153"/>
      <c r="P133" s="153"/>
      <c r="Q133" s="153"/>
    </row>
    <row r="134" spans="1:17" ht="16.2" x14ac:dyDescent="0.3">
      <c r="A134" s="117" t="s">
        <v>168</v>
      </c>
      <c r="B134" s="625"/>
      <c r="C134" s="151"/>
      <c r="D134" s="151">
        <f>D83</f>
        <v>-1000</v>
      </c>
      <c r="E134" s="152">
        <f>E83+D134</f>
        <v>-2000</v>
      </c>
      <c r="F134" s="108" t="s">
        <v>169</v>
      </c>
      <c r="G134" s="625"/>
      <c r="H134" s="625"/>
      <c r="I134" s="151">
        <f>-C69-C91</f>
        <v>8000</v>
      </c>
      <c r="J134" s="151">
        <f>I134</f>
        <v>8000</v>
      </c>
      <c r="K134" s="152">
        <f>I134</f>
        <v>8000</v>
      </c>
      <c r="L134" s="153"/>
      <c r="M134" s="153"/>
      <c r="N134" s="153"/>
      <c r="O134" s="153"/>
      <c r="P134" s="153"/>
      <c r="Q134" s="153"/>
    </row>
    <row r="135" spans="1:17" ht="16.2" x14ac:dyDescent="0.3">
      <c r="A135" s="108" t="s">
        <v>91</v>
      </c>
      <c r="B135" s="625"/>
      <c r="C135" s="151">
        <f>B14</f>
        <v>8000</v>
      </c>
      <c r="D135" s="151">
        <f>B14</f>
        <v>8000</v>
      </c>
      <c r="E135" s="152">
        <f>B14</f>
        <v>8000</v>
      </c>
      <c r="F135" s="108" t="s">
        <v>170</v>
      </c>
      <c r="G135" s="625"/>
      <c r="H135" s="625"/>
      <c r="I135" s="151"/>
      <c r="J135" s="151">
        <f>D120</f>
        <v>7050</v>
      </c>
      <c r="K135" s="152">
        <f>E120+J135</f>
        <v>26700</v>
      </c>
      <c r="L135" s="153"/>
      <c r="M135" s="153"/>
      <c r="N135" s="153"/>
      <c r="O135" s="153"/>
      <c r="P135" s="153"/>
      <c r="Q135" s="153"/>
    </row>
    <row r="136" spans="1:17" x14ac:dyDescent="0.3">
      <c r="A136" s="117" t="s">
        <v>171</v>
      </c>
      <c r="B136" s="625"/>
      <c r="C136" s="151"/>
      <c r="D136" s="151">
        <f>D84</f>
        <v>-1000</v>
      </c>
      <c r="E136" s="152">
        <f>E84+D84</f>
        <v>-2000</v>
      </c>
      <c r="F136" s="155"/>
      <c r="G136" s="119"/>
      <c r="H136" s="119"/>
      <c r="I136" s="156"/>
      <c r="J136" s="156"/>
      <c r="K136" s="157"/>
      <c r="L136" s="153"/>
      <c r="M136" s="153"/>
      <c r="N136" s="153"/>
      <c r="O136" s="153"/>
      <c r="P136" s="153"/>
      <c r="Q136" s="153"/>
    </row>
    <row r="137" spans="1:17" x14ac:dyDescent="0.3">
      <c r="A137" s="108" t="s">
        <v>92</v>
      </c>
      <c r="B137" s="625"/>
      <c r="C137" s="151">
        <f>B15</f>
        <v>3000</v>
      </c>
      <c r="D137" s="151">
        <f>+B15</f>
        <v>3000</v>
      </c>
      <c r="E137" s="152">
        <f>+B15</f>
        <v>3000</v>
      </c>
      <c r="F137" s="65"/>
      <c r="G137" s="80"/>
      <c r="H137" s="80"/>
      <c r="I137" s="158"/>
      <c r="J137" s="158"/>
      <c r="K137" s="159"/>
      <c r="L137" s="153"/>
      <c r="M137" s="153"/>
      <c r="N137" s="153"/>
      <c r="O137" s="153"/>
      <c r="P137" s="153"/>
      <c r="Q137" s="153"/>
    </row>
    <row r="138" spans="1:17" x14ac:dyDescent="0.3">
      <c r="A138" s="128" t="s">
        <v>171</v>
      </c>
      <c r="B138" s="80"/>
      <c r="C138" s="158"/>
      <c r="D138" s="158">
        <f>D85</f>
        <v>-1500</v>
      </c>
      <c r="E138" s="159">
        <f>E85+D85</f>
        <v>-3000</v>
      </c>
      <c r="F138" s="65"/>
      <c r="G138" s="80"/>
      <c r="H138" s="80"/>
      <c r="I138" s="158"/>
      <c r="J138" s="158"/>
      <c r="K138" s="159"/>
      <c r="L138" s="153"/>
      <c r="M138" s="153"/>
      <c r="N138" s="153"/>
      <c r="O138" s="153"/>
      <c r="P138" s="153"/>
      <c r="Q138" s="153"/>
    </row>
    <row r="139" spans="1:17" x14ac:dyDescent="0.3">
      <c r="A139" s="160" t="s">
        <v>103</v>
      </c>
      <c r="B139" s="78"/>
      <c r="C139" s="161">
        <f>C127+C131</f>
        <v>20000</v>
      </c>
      <c r="D139" s="161">
        <f>D127+D131</f>
        <v>22550</v>
      </c>
      <c r="E139" s="162">
        <f>E127+E131</f>
        <v>37100</v>
      </c>
      <c r="F139" s="160" t="s">
        <v>103</v>
      </c>
      <c r="G139" s="78"/>
      <c r="H139" s="78"/>
      <c r="I139" s="161">
        <f>I129+I131+I133</f>
        <v>20000</v>
      </c>
      <c r="J139" s="161">
        <f>J129+J131+J133</f>
        <v>22550</v>
      </c>
      <c r="K139" s="162">
        <f>K129+K131+K133</f>
        <v>37100</v>
      </c>
      <c r="L139" s="153"/>
      <c r="M139" s="153"/>
      <c r="N139" s="153"/>
      <c r="O139" s="153"/>
      <c r="P139" s="153"/>
      <c r="Q139" s="153"/>
    </row>
    <row r="140" spans="1:17" x14ac:dyDescent="0.3">
      <c r="A140" s="163" t="s">
        <v>138</v>
      </c>
      <c r="B140" s="164"/>
      <c r="C140" s="164"/>
      <c r="D140" s="164"/>
      <c r="E140" s="164"/>
      <c r="F140" s="164"/>
      <c r="G140" s="164"/>
      <c r="H140" s="164"/>
      <c r="I140" s="164"/>
      <c r="J140" s="164"/>
      <c r="K140" s="165"/>
    </row>
    <row r="141" spans="1:17" x14ac:dyDescent="0.3">
      <c r="A141" s="166" t="s">
        <v>172</v>
      </c>
      <c r="B141" s="167"/>
      <c r="C141" s="167"/>
      <c r="D141" s="167"/>
      <c r="E141" s="167"/>
      <c r="F141" s="167"/>
      <c r="G141" s="167"/>
      <c r="H141" s="167"/>
      <c r="I141" s="167"/>
      <c r="J141" s="167"/>
      <c r="K141" s="168"/>
    </row>
    <row r="142" spans="1:17" x14ac:dyDescent="0.3">
      <c r="A142" s="166" t="s">
        <v>173</v>
      </c>
      <c r="B142" s="167"/>
      <c r="C142" s="167"/>
      <c r="D142" s="167"/>
      <c r="E142" s="167"/>
      <c r="F142" s="167"/>
      <c r="G142" s="167"/>
      <c r="H142" s="167"/>
      <c r="I142" s="167"/>
      <c r="J142" s="167"/>
      <c r="K142" s="168"/>
    </row>
    <row r="143" spans="1:17" x14ac:dyDescent="0.3">
      <c r="A143" s="169" t="s">
        <v>174</v>
      </c>
      <c r="B143" s="170"/>
      <c r="C143" s="170"/>
      <c r="D143" s="170"/>
      <c r="E143" s="170"/>
      <c r="F143" s="170"/>
      <c r="G143" s="170"/>
      <c r="H143" s="170"/>
      <c r="I143" s="170"/>
      <c r="J143" s="170"/>
      <c r="K143" s="171"/>
    </row>
    <row r="145" spans="1:10" ht="45" customHeight="1" x14ac:dyDescent="0.3">
      <c r="A145" s="693" t="s">
        <v>175</v>
      </c>
      <c r="B145" s="693"/>
      <c r="C145" s="135" t="s">
        <v>32</v>
      </c>
      <c r="D145" s="135" t="s">
        <v>33</v>
      </c>
      <c r="E145" s="135" t="s">
        <v>34</v>
      </c>
      <c r="I145" s="153"/>
      <c r="J145" s="153"/>
    </row>
    <row r="146" spans="1:10" x14ac:dyDescent="0.3">
      <c r="A146" s="694" t="s">
        <v>176</v>
      </c>
      <c r="B146" s="695"/>
      <c r="C146" s="172">
        <f>SUM(C147:C150)</f>
        <v>0</v>
      </c>
      <c r="D146" s="172">
        <f>SUM(D147:D150)</f>
        <v>9950</v>
      </c>
      <c r="E146" s="631">
        <f>SUM(E147:E150)</f>
        <v>13700</v>
      </c>
      <c r="F146" s="127"/>
      <c r="G146" s="127"/>
    </row>
    <row r="147" spans="1:10" x14ac:dyDescent="0.3">
      <c r="A147" s="696" t="s">
        <v>177</v>
      </c>
      <c r="B147" s="697"/>
      <c r="C147" s="173">
        <f>C120</f>
        <v>0</v>
      </c>
      <c r="D147" s="173">
        <f t="shared" ref="D147:E147" si="12">D120</f>
        <v>7050</v>
      </c>
      <c r="E147" s="174">
        <f t="shared" si="12"/>
        <v>19650</v>
      </c>
    </row>
    <row r="148" spans="1:10" x14ac:dyDescent="0.3">
      <c r="A148" s="679" t="s">
        <v>37</v>
      </c>
      <c r="B148" s="680"/>
      <c r="C148" s="173">
        <f>-C82</f>
        <v>0</v>
      </c>
      <c r="D148" s="173">
        <f t="shared" ref="D148:E148" si="13">-D82</f>
        <v>3500</v>
      </c>
      <c r="E148" s="174">
        <f t="shared" si="13"/>
        <v>3500</v>
      </c>
      <c r="F148" s="153"/>
      <c r="G148" s="153"/>
      <c r="H148" s="153"/>
    </row>
    <row r="149" spans="1:10" ht="29.25" customHeight="1" x14ac:dyDescent="0.3">
      <c r="A149" s="679" t="s">
        <v>178</v>
      </c>
      <c r="B149" s="680"/>
      <c r="C149" s="173"/>
      <c r="D149" s="173">
        <f>(-SUM(D129:D130)+J129+J131-J132)+(-SUM(C129:C130)+I129+I131-I132)</f>
        <v>-3000</v>
      </c>
      <c r="E149" s="174">
        <f>(-SUM(E129:E130)+K129+K131-K132)+(-SUM(D129:D130)+J129+J131-J132)</f>
        <v>-9600</v>
      </c>
    </row>
    <row r="150" spans="1:10" x14ac:dyDescent="0.3">
      <c r="A150" s="623" t="s">
        <v>179</v>
      </c>
      <c r="B150" s="624"/>
      <c r="C150" s="173"/>
      <c r="D150" s="173">
        <f>-D117</f>
        <v>2400</v>
      </c>
      <c r="E150" s="174">
        <f>-E117-1050</f>
        <v>150</v>
      </c>
    </row>
    <row r="151" spans="1:10" ht="33" customHeight="1" x14ac:dyDescent="0.3">
      <c r="A151" s="698" t="s">
        <v>180</v>
      </c>
      <c r="B151" s="699"/>
      <c r="C151" s="177">
        <f>SUM(C152:C156)</f>
        <v>-17000</v>
      </c>
      <c r="D151" s="177">
        <f>SUM(D152:D156)</f>
        <v>0</v>
      </c>
      <c r="E151" s="178">
        <f t="shared" ref="E151" si="14">SUM(E152:E156)</f>
        <v>0</v>
      </c>
    </row>
    <row r="152" spans="1:10" x14ac:dyDescent="0.3">
      <c r="A152" s="696" t="s">
        <v>181</v>
      </c>
      <c r="B152" s="697"/>
      <c r="C152" s="173">
        <f>-C131</f>
        <v>-17000</v>
      </c>
      <c r="D152" s="173"/>
      <c r="E152" s="174"/>
    </row>
    <row r="153" spans="1:10" x14ac:dyDescent="0.3">
      <c r="A153" s="679" t="s">
        <v>182</v>
      </c>
      <c r="B153" s="680"/>
      <c r="C153" s="173"/>
      <c r="D153" s="173"/>
      <c r="E153" s="174"/>
    </row>
    <row r="154" spans="1:10" x14ac:dyDescent="0.3">
      <c r="A154" s="679" t="s">
        <v>183</v>
      </c>
      <c r="B154" s="680"/>
      <c r="C154" s="173"/>
      <c r="D154" s="173"/>
      <c r="E154" s="174"/>
    </row>
    <row r="155" spans="1:10" x14ac:dyDescent="0.3">
      <c r="A155" s="679" t="s">
        <v>184</v>
      </c>
      <c r="B155" s="680"/>
      <c r="C155" s="173"/>
      <c r="D155" s="173"/>
      <c r="E155" s="174"/>
    </row>
    <row r="156" spans="1:10" x14ac:dyDescent="0.3">
      <c r="A156" s="703" t="s">
        <v>185</v>
      </c>
      <c r="B156" s="704"/>
      <c r="C156" s="173"/>
      <c r="D156" s="173"/>
      <c r="E156" s="174"/>
    </row>
    <row r="157" spans="1:10" ht="30.75" customHeight="1" x14ac:dyDescent="0.3">
      <c r="A157" s="698" t="s">
        <v>186</v>
      </c>
      <c r="B157" s="699"/>
      <c r="C157" s="177">
        <f>SUM(C158:C162)</f>
        <v>20000</v>
      </c>
      <c r="D157" s="177">
        <f>SUM(D158:D162)</f>
        <v>-8400</v>
      </c>
      <c r="E157" s="178">
        <f t="shared" ref="E157" si="15">SUM(E158:E162)</f>
        <v>-150</v>
      </c>
    </row>
    <row r="158" spans="1:10" x14ac:dyDescent="0.3">
      <c r="A158" s="696" t="s">
        <v>187</v>
      </c>
      <c r="B158" s="697"/>
      <c r="C158" s="173">
        <f>C91</f>
        <v>12000</v>
      </c>
      <c r="D158" s="173"/>
      <c r="E158" s="174"/>
    </row>
    <row r="159" spans="1:10" x14ac:dyDescent="0.3">
      <c r="A159" s="679" t="s">
        <v>188</v>
      </c>
      <c r="B159" s="680"/>
      <c r="C159" s="173"/>
      <c r="D159" s="173">
        <f>D92</f>
        <v>-8400</v>
      </c>
      <c r="E159" s="174">
        <f>E92</f>
        <v>-7200</v>
      </c>
    </row>
    <row r="160" spans="1:10" x14ac:dyDescent="0.3">
      <c r="A160" s="679" t="s">
        <v>189</v>
      </c>
      <c r="B160" s="680"/>
      <c r="C160" s="173">
        <f>I133</f>
        <v>8000</v>
      </c>
      <c r="D160" s="173"/>
      <c r="E160" s="174"/>
    </row>
    <row r="161" spans="1:11" x14ac:dyDescent="0.3">
      <c r="A161" s="679" t="s">
        <v>190</v>
      </c>
      <c r="B161" s="680"/>
      <c r="C161" s="173"/>
      <c r="D161" s="173"/>
      <c r="E161" s="174"/>
    </row>
    <row r="162" spans="1:11" x14ac:dyDescent="0.3">
      <c r="A162" s="703" t="s">
        <v>185</v>
      </c>
      <c r="B162" s="704"/>
      <c r="C162" s="173"/>
      <c r="D162" s="173"/>
      <c r="E162" s="174">
        <f>+J135</f>
        <v>7050</v>
      </c>
    </row>
    <row r="163" spans="1:11" x14ac:dyDescent="0.3">
      <c r="A163" s="698" t="s">
        <v>191</v>
      </c>
      <c r="B163" s="699"/>
      <c r="C163" s="177">
        <f>C127</f>
        <v>3000</v>
      </c>
      <c r="D163" s="177">
        <f>D128-C128</f>
        <v>1550</v>
      </c>
      <c r="E163" s="178">
        <f>E128-D128</f>
        <v>13550</v>
      </c>
      <c r="F163" s="127"/>
    </row>
    <row r="164" spans="1:11" x14ac:dyDescent="0.3">
      <c r="A164" s="705" t="s">
        <v>80</v>
      </c>
      <c r="B164" s="706"/>
      <c r="C164" s="179">
        <f>C146+C151+C157</f>
        <v>3000</v>
      </c>
      <c r="D164" s="179">
        <f>D146+D151+D157</f>
        <v>1550</v>
      </c>
      <c r="E164" s="180">
        <f>E146+E151+E157</f>
        <v>13550</v>
      </c>
    </row>
    <row r="165" spans="1:11" x14ac:dyDescent="0.3">
      <c r="A165" s="181"/>
      <c r="B165" s="181"/>
      <c r="C165" s="173"/>
      <c r="D165" s="173"/>
      <c r="E165" s="173"/>
    </row>
    <row r="166" spans="1:11" x14ac:dyDescent="0.3">
      <c r="A166" s="181"/>
      <c r="B166" s="181"/>
      <c r="C166" s="173"/>
      <c r="D166" s="173"/>
      <c r="E166" s="173"/>
    </row>
    <row r="167" spans="1:11" x14ac:dyDescent="0.3">
      <c r="A167" s="90"/>
      <c r="B167" s="90"/>
      <c r="C167" s="90"/>
      <c r="D167" s="182"/>
      <c r="E167" s="182"/>
    </row>
    <row r="168" spans="1:11" x14ac:dyDescent="0.3">
      <c r="D168" s="153"/>
      <c r="E168" s="153"/>
    </row>
    <row r="169" spans="1:11" x14ac:dyDescent="0.3">
      <c r="A169" s="700" t="s">
        <v>192</v>
      </c>
      <c r="B169" s="701"/>
      <c r="C169" s="701"/>
      <c r="D169" s="701"/>
      <c r="E169" s="701"/>
      <c r="F169" s="702"/>
    </row>
    <row r="170" spans="1:11" x14ac:dyDescent="0.3">
      <c r="A170" s="134"/>
      <c r="B170" s="135"/>
      <c r="C170" s="135"/>
      <c r="D170" s="183" t="s">
        <v>32</v>
      </c>
      <c r="E170" s="183" t="s">
        <v>33</v>
      </c>
      <c r="F170" s="183" t="s">
        <v>34</v>
      </c>
    </row>
    <row r="171" spans="1:11" x14ac:dyDescent="0.3">
      <c r="A171" s="708" t="s">
        <v>193</v>
      </c>
      <c r="B171" s="708"/>
      <c r="C171" s="708"/>
      <c r="D171" s="184"/>
      <c r="E171" s="184"/>
      <c r="F171" s="184"/>
      <c r="I171" s="57" t="s">
        <v>194</v>
      </c>
    </row>
    <row r="172" spans="1:11" x14ac:dyDescent="0.3">
      <c r="A172" s="707" t="s">
        <v>195</v>
      </c>
      <c r="B172" s="707"/>
      <c r="C172" s="707"/>
      <c r="D172" s="142">
        <f>C113+C114+C115+C116+C89</f>
        <v>0</v>
      </c>
      <c r="E172" s="142">
        <f>D113+D114+D115+D116+D89</f>
        <v>13500</v>
      </c>
      <c r="F172" s="142">
        <f t="shared" ref="F172" si="16">E113+E114+E115+E116+E89</f>
        <v>36900</v>
      </c>
      <c r="I172" s="185" t="str">
        <f>D170</f>
        <v>Ano 0</v>
      </c>
      <c r="J172" s="185" t="str">
        <f>E170</f>
        <v>Ano 1</v>
      </c>
      <c r="K172" s="185" t="str">
        <f>F170</f>
        <v>Ano 2</v>
      </c>
    </row>
    <row r="173" spans="1:11" x14ac:dyDescent="0.3">
      <c r="A173" s="707" t="s">
        <v>196</v>
      </c>
      <c r="B173" s="707"/>
      <c r="C173" s="707"/>
      <c r="D173" s="142">
        <f>C113+C114+C115+C89</f>
        <v>0</v>
      </c>
      <c r="E173" s="142">
        <f t="shared" ref="E173:F173" si="17">D113+D114+D115+D89</f>
        <v>17000</v>
      </c>
      <c r="F173" s="142">
        <f t="shared" si="17"/>
        <v>40400</v>
      </c>
      <c r="H173" s="57" t="s">
        <v>197</v>
      </c>
      <c r="I173" s="186">
        <f t="shared" ref="I173:K174" si="18">D193</f>
        <v>0.6</v>
      </c>
      <c r="J173" s="186">
        <f t="shared" si="18"/>
        <v>0.28503562945368172</v>
      </c>
      <c r="K173" s="186">
        <f t="shared" si="18"/>
        <v>0</v>
      </c>
    </row>
    <row r="174" spans="1:11" x14ac:dyDescent="0.3">
      <c r="A174" s="707" t="s">
        <v>198</v>
      </c>
      <c r="B174" s="707"/>
      <c r="C174" s="707"/>
      <c r="D174" s="142">
        <f>D172*(1-$D$31)</f>
        <v>0</v>
      </c>
      <c r="E174" s="142">
        <f>E172*(1-$D$31)</f>
        <v>6750</v>
      </c>
      <c r="F174" s="142">
        <f t="shared" ref="F174" si="19">F172*(1-$D$31)</f>
        <v>18450</v>
      </c>
      <c r="H174" s="57" t="s">
        <v>199</v>
      </c>
      <c r="I174" s="186">
        <f t="shared" si="18"/>
        <v>0.4</v>
      </c>
      <c r="J174" s="186">
        <f t="shared" si="18"/>
        <v>0.71496437054631834</v>
      </c>
      <c r="K174" s="186">
        <f t="shared" si="18"/>
        <v>1</v>
      </c>
    </row>
    <row r="175" spans="1:11" x14ac:dyDescent="0.3">
      <c r="A175" s="187" t="s">
        <v>200</v>
      </c>
      <c r="B175" s="625"/>
      <c r="C175" s="625"/>
      <c r="D175" s="142"/>
      <c r="E175" s="142"/>
      <c r="F175" s="142"/>
    </row>
    <row r="176" spans="1:11" x14ac:dyDescent="0.3">
      <c r="A176" s="188" t="s">
        <v>201</v>
      </c>
      <c r="B176" s="625"/>
      <c r="C176" s="625"/>
      <c r="D176" s="189"/>
      <c r="E176" s="190">
        <f>E172/D113</f>
        <v>0.45</v>
      </c>
      <c r="F176" s="190">
        <f>F172/E113</f>
        <v>0.61499999999999999</v>
      </c>
    </row>
    <row r="177" spans="1:18" x14ac:dyDescent="0.3">
      <c r="A177" s="188" t="s">
        <v>202</v>
      </c>
      <c r="B177" s="625"/>
      <c r="C177" s="625"/>
      <c r="D177" s="189"/>
      <c r="E177" s="190">
        <f>E173/D113</f>
        <v>0.56666666666666665</v>
      </c>
      <c r="F177" s="190">
        <f>F173/E113</f>
        <v>0.67333333333333334</v>
      </c>
    </row>
    <row r="178" spans="1:18" x14ac:dyDescent="0.3">
      <c r="A178" s="707" t="s">
        <v>203</v>
      </c>
      <c r="B178" s="707"/>
      <c r="C178" s="707"/>
      <c r="D178" s="190">
        <v>0</v>
      </c>
      <c r="E178" s="190">
        <f>E174/D113</f>
        <v>0.22500000000000001</v>
      </c>
      <c r="F178" s="190">
        <f>F174/E113</f>
        <v>0.3075</v>
      </c>
    </row>
    <row r="179" spans="1:18" x14ac:dyDescent="0.3">
      <c r="A179" s="707" t="s">
        <v>204</v>
      </c>
      <c r="B179" s="707"/>
      <c r="C179" s="707"/>
      <c r="D179" s="142"/>
      <c r="E179" s="190">
        <f>(D113+D114)/D113</f>
        <v>0.76666666666666672</v>
      </c>
      <c r="F179" s="190">
        <f>(E113+E114)/E113</f>
        <v>0.78333333333333333</v>
      </c>
    </row>
    <row r="180" spans="1:18" x14ac:dyDescent="0.3">
      <c r="A180" s="187" t="s">
        <v>205</v>
      </c>
      <c r="B180" s="625"/>
      <c r="C180" s="625"/>
      <c r="D180" s="142"/>
      <c r="E180" s="190"/>
      <c r="F180" s="190"/>
    </row>
    <row r="181" spans="1:18" x14ac:dyDescent="0.3">
      <c r="A181" s="707" t="s">
        <v>206</v>
      </c>
      <c r="B181" s="707"/>
      <c r="C181" s="707"/>
      <c r="D181" s="190">
        <f>D172/(C127+C131)</f>
        <v>0</v>
      </c>
      <c r="E181" s="190">
        <f>E172/(D127+D131)</f>
        <v>0.59866962305986693</v>
      </c>
      <c r="F181" s="190">
        <f>F172/(E127+E131)</f>
        <v>0.99460916442048519</v>
      </c>
    </row>
    <row r="182" spans="1:18" x14ac:dyDescent="0.3">
      <c r="A182" s="707" t="s">
        <v>207</v>
      </c>
      <c r="B182" s="707"/>
      <c r="C182" s="707"/>
      <c r="D182" s="190">
        <f>D174/(C127+C131-I129)</f>
        <v>0</v>
      </c>
      <c r="E182" s="190">
        <f>E174/(D127+D131-J129)</f>
        <v>0.32066508313539194</v>
      </c>
      <c r="F182" s="190">
        <f>F174/(E127+E131-K129)</f>
        <v>0.53170028818443804</v>
      </c>
    </row>
    <row r="183" spans="1:18" x14ac:dyDescent="0.3">
      <c r="A183" s="707" t="s">
        <v>208</v>
      </c>
      <c r="B183" s="707"/>
      <c r="C183" s="707"/>
      <c r="D183" s="190">
        <f>C120/I133</f>
        <v>0</v>
      </c>
      <c r="E183" s="190">
        <f t="shared" ref="E183" si="20">D120/J133</f>
        <v>0.46843853820598008</v>
      </c>
      <c r="F183" s="190">
        <f>E120/K133</f>
        <v>0.56628242074927959</v>
      </c>
    </row>
    <row r="184" spans="1:18" x14ac:dyDescent="0.3">
      <c r="A184" s="707" t="s">
        <v>209</v>
      </c>
      <c r="B184" s="707"/>
      <c r="C184" s="707"/>
      <c r="D184" s="190"/>
      <c r="E184" s="191">
        <f>E183/E181</f>
        <v>0.78246585455887785</v>
      </c>
      <c r="F184" s="191">
        <f t="shared" ref="F184" si="21">F183/F181</f>
        <v>0.56935170216255482</v>
      </c>
      <c r="J184" s="192" t="s">
        <v>32</v>
      </c>
      <c r="K184" s="192" t="s">
        <v>33</v>
      </c>
      <c r="L184" s="192" t="s">
        <v>34</v>
      </c>
      <c r="P184" s="192" t="s">
        <v>32</v>
      </c>
      <c r="Q184" s="192" t="s">
        <v>33</v>
      </c>
      <c r="R184" s="57" t="s">
        <v>34</v>
      </c>
    </row>
    <row r="185" spans="1:18" x14ac:dyDescent="0.3">
      <c r="A185" s="187" t="s">
        <v>210</v>
      </c>
      <c r="B185" s="625"/>
      <c r="C185" s="625"/>
      <c r="D185" s="190"/>
      <c r="E185" s="190"/>
      <c r="F185" s="190"/>
      <c r="H185" s="193" t="s">
        <v>194</v>
      </c>
      <c r="I185" s="57" t="s">
        <v>211</v>
      </c>
      <c r="J185" s="194">
        <f t="shared" ref="J185:L187" si="22">D181</f>
        <v>0</v>
      </c>
      <c r="K185" s="194">
        <f t="shared" si="22"/>
        <v>0.59866962305986693</v>
      </c>
      <c r="L185" s="194">
        <f t="shared" si="22"/>
        <v>0.99460916442048519</v>
      </c>
      <c r="M185" s="194"/>
      <c r="N185" s="57" t="s">
        <v>194</v>
      </c>
      <c r="O185" s="57" t="s">
        <v>201</v>
      </c>
      <c r="P185" s="195">
        <f t="shared" ref="P185:R186" si="23">D176</f>
        <v>0</v>
      </c>
      <c r="Q185" s="195">
        <f t="shared" si="23"/>
        <v>0.45</v>
      </c>
      <c r="R185" s="195">
        <f t="shared" si="23"/>
        <v>0.61499999999999999</v>
      </c>
    </row>
    <row r="186" spans="1:18" x14ac:dyDescent="0.3">
      <c r="A186" s="709" t="s">
        <v>1649</v>
      </c>
      <c r="B186" s="707"/>
      <c r="C186" s="707"/>
      <c r="D186" s="142">
        <f>(D182-$D$32)*(C127+C131-I129)</f>
        <v>-4000</v>
      </c>
      <c r="E186" s="142">
        <f>(E182-$D$32)*(D127+D131-J129)</f>
        <v>2540</v>
      </c>
      <c r="F186" s="142">
        <f>(F182-$D$32)*(E127+E131-K129)</f>
        <v>11510</v>
      </c>
      <c r="I186" s="57" t="s">
        <v>213</v>
      </c>
      <c r="J186" s="194">
        <f t="shared" si="22"/>
        <v>0</v>
      </c>
      <c r="K186" s="194">
        <f t="shared" si="22"/>
        <v>0.32066508313539194</v>
      </c>
      <c r="L186" s="194">
        <f t="shared" si="22"/>
        <v>0.53170028818443804</v>
      </c>
      <c r="M186" s="194"/>
      <c r="O186" s="57" t="s">
        <v>202</v>
      </c>
      <c r="P186" s="195">
        <f t="shared" si="23"/>
        <v>0</v>
      </c>
      <c r="Q186" s="195">
        <f t="shared" si="23"/>
        <v>0.56666666666666665</v>
      </c>
      <c r="R186" s="195">
        <f t="shared" si="23"/>
        <v>0.67333333333333334</v>
      </c>
    </row>
    <row r="187" spans="1:18" x14ac:dyDescent="0.3">
      <c r="A187" s="709" t="s">
        <v>1650</v>
      </c>
      <c r="B187" s="707"/>
      <c r="C187" s="707"/>
      <c r="D187" s="142">
        <f>D186+E186/(1+$D$32)+F186/(1+$D$32)^2</f>
        <v>6109.7222222222226</v>
      </c>
      <c r="E187" s="142"/>
      <c r="F187" s="142"/>
      <c r="I187" s="57" t="s">
        <v>215</v>
      </c>
      <c r="J187" s="194">
        <f t="shared" si="22"/>
        <v>0</v>
      </c>
      <c r="K187" s="194">
        <f t="shared" si="22"/>
        <v>0.46843853820598008</v>
      </c>
      <c r="L187" s="194">
        <f t="shared" si="22"/>
        <v>0.56628242074927959</v>
      </c>
      <c r="M187" s="194"/>
    </row>
    <row r="188" spans="1:18" x14ac:dyDescent="0.3">
      <c r="A188" s="628" t="s">
        <v>1651</v>
      </c>
      <c r="B188" s="80"/>
      <c r="C188" s="80"/>
      <c r="D188" s="629"/>
      <c r="E188" s="140"/>
      <c r="F188" s="140"/>
    </row>
    <row r="189" spans="1:18" x14ac:dyDescent="0.3">
      <c r="A189" s="707" t="s">
        <v>217</v>
      </c>
      <c r="B189" s="707"/>
      <c r="C189" s="707"/>
      <c r="D189" s="142"/>
      <c r="E189" s="197">
        <f>E173/(D93+C57/(1-$D$31))</f>
        <v>1.2878787878787878</v>
      </c>
      <c r="F189" s="197">
        <f>F173/(E93+(C58/(1-$D$31)))</f>
        <v>3.2063492063492065</v>
      </c>
    </row>
    <row r="190" spans="1:18" x14ac:dyDescent="0.3">
      <c r="A190" s="193" t="s">
        <v>218</v>
      </c>
    </row>
    <row r="191" spans="1:18" x14ac:dyDescent="0.3">
      <c r="A191" s="707" t="s">
        <v>219</v>
      </c>
      <c r="B191" s="707"/>
      <c r="C191" s="707"/>
      <c r="D191" s="198">
        <f>I132</f>
        <v>12000</v>
      </c>
      <c r="E191" s="198">
        <f t="shared" ref="E191:F192" si="24">J132</f>
        <v>6000</v>
      </c>
      <c r="F191" s="198">
        <f>K132</f>
        <v>0</v>
      </c>
    </row>
    <row r="192" spans="1:18" x14ac:dyDescent="0.3">
      <c r="A192" s="707" t="s">
        <v>220</v>
      </c>
      <c r="B192" s="707"/>
      <c r="C192" s="707"/>
      <c r="D192" s="198">
        <f>I133</f>
        <v>8000</v>
      </c>
      <c r="E192" s="198">
        <f t="shared" si="24"/>
        <v>15050</v>
      </c>
      <c r="F192" s="198">
        <f t="shared" si="24"/>
        <v>34700</v>
      </c>
    </row>
    <row r="193" spans="1:7" x14ac:dyDescent="0.3">
      <c r="A193" s="707" t="s">
        <v>197</v>
      </c>
      <c r="B193" s="707"/>
      <c r="C193" s="707"/>
      <c r="D193" s="190">
        <f>D191/(D191+D192)</f>
        <v>0.6</v>
      </c>
      <c r="E193" s="190">
        <f t="shared" ref="E193:F193" si="25">E191/(E191+E192)</f>
        <v>0.28503562945368172</v>
      </c>
      <c r="F193" s="190">
        <f t="shared" si="25"/>
        <v>0</v>
      </c>
    </row>
    <row r="194" spans="1:7" x14ac:dyDescent="0.3">
      <c r="A194" s="707" t="s">
        <v>199</v>
      </c>
      <c r="B194" s="707"/>
      <c r="C194" s="707"/>
      <c r="D194" s="190">
        <f>D192/(D191+D192)</f>
        <v>0.4</v>
      </c>
      <c r="E194" s="190">
        <f t="shared" ref="E194:F194" si="26">E192/(E191+E192)</f>
        <v>0.71496437054631834</v>
      </c>
      <c r="F194" s="190">
        <f t="shared" si="26"/>
        <v>1</v>
      </c>
    </row>
    <row r="195" spans="1:7" x14ac:dyDescent="0.3">
      <c r="A195" s="193" t="s">
        <v>1652</v>
      </c>
      <c r="D195" s="710" t="s">
        <v>1648</v>
      </c>
      <c r="E195" s="710"/>
      <c r="F195" s="710"/>
    </row>
    <row r="196" spans="1:7" x14ac:dyDescent="0.3">
      <c r="A196" s="709" t="s">
        <v>1653</v>
      </c>
      <c r="B196" s="707"/>
      <c r="C196" s="707"/>
      <c r="D196" s="198"/>
      <c r="E196" s="198"/>
      <c r="F196" s="632">
        <f>F197*F198</f>
        <v>0</v>
      </c>
    </row>
    <row r="197" spans="1:7" x14ac:dyDescent="0.3">
      <c r="A197" s="707" t="s">
        <v>208</v>
      </c>
      <c r="B197" s="707"/>
      <c r="C197" s="707"/>
      <c r="D197" s="198"/>
      <c r="E197" s="198"/>
      <c r="F197" s="633"/>
      <c r="G197" s="630" t="s">
        <v>1655</v>
      </c>
    </row>
    <row r="198" spans="1:7" x14ac:dyDescent="0.3">
      <c r="A198" s="709" t="s">
        <v>1654</v>
      </c>
      <c r="B198" s="707"/>
      <c r="C198" s="707"/>
      <c r="D198" s="190"/>
      <c r="E198" s="190"/>
      <c r="F198" s="633"/>
      <c r="G198" s="630" t="s">
        <v>1655</v>
      </c>
    </row>
  </sheetData>
  <mergeCells count="69">
    <mergeCell ref="A66:F66"/>
    <mergeCell ref="A11:F11"/>
    <mergeCell ref="A19:D19"/>
    <mergeCell ref="A40:F40"/>
    <mergeCell ref="A42:B42"/>
    <mergeCell ref="A43:B43"/>
    <mergeCell ref="A44:B44"/>
    <mergeCell ref="A45:B45"/>
    <mergeCell ref="A46:B46"/>
    <mergeCell ref="A47:B47"/>
    <mergeCell ref="A48:B48"/>
    <mergeCell ref="A54:E54"/>
    <mergeCell ref="A124:K124"/>
    <mergeCell ref="A96:F96"/>
    <mergeCell ref="A97:F97"/>
    <mergeCell ref="A98:F98"/>
    <mergeCell ref="A99:F99"/>
    <mergeCell ref="A100:F100"/>
    <mergeCell ref="A101:F101"/>
    <mergeCell ref="A102:F102"/>
    <mergeCell ref="A103:F103"/>
    <mergeCell ref="A104:F104"/>
    <mergeCell ref="A105:F105"/>
    <mergeCell ref="A111:E111"/>
    <mergeCell ref="A153:B153"/>
    <mergeCell ref="F126:H128"/>
    <mergeCell ref="I126:I128"/>
    <mergeCell ref="J126:J128"/>
    <mergeCell ref="K126:K128"/>
    <mergeCell ref="A145:B145"/>
    <mergeCell ref="A146:B146"/>
    <mergeCell ref="A147:B147"/>
    <mergeCell ref="A148:B148"/>
    <mergeCell ref="A149:B149"/>
    <mergeCell ref="A151:B151"/>
    <mergeCell ref="A152:B152"/>
    <mergeCell ref="A169:F169"/>
    <mergeCell ref="A154:B154"/>
    <mergeCell ref="A155:B155"/>
    <mergeCell ref="A156:B156"/>
    <mergeCell ref="A157:B157"/>
    <mergeCell ref="A158:B158"/>
    <mergeCell ref="A159:B159"/>
    <mergeCell ref="A160:B160"/>
    <mergeCell ref="A161:B161"/>
    <mergeCell ref="A162:B162"/>
    <mergeCell ref="A163:B163"/>
    <mergeCell ref="A164:B164"/>
    <mergeCell ref="A187:C187"/>
    <mergeCell ref="A171:C171"/>
    <mergeCell ref="A172:C172"/>
    <mergeCell ref="A173:C173"/>
    <mergeCell ref="A174:C174"/>
    <mergeCell ref="A178:C178"/>
    <mergeCell ref="A179:C179"/>
    <mergeCell ref="A181:C181"/>
    <mergeCell ref="A182:C182"/>
    <mergeCell ref="A183:C183"/>
    <mergeCell ref="A184:C184"/>
    <mergeCell ref="A186:C186"/>
    <mergeCell ref="A197:C197"/>
    <mergeCell ref="A198:C198"/>
    <mergeCell ref="D195:F195"/>
    <mergeCell ref="A189:C189"/>
    <mergeCell ref="A191:C191"/>
    <mergeCell ref="A192:C192"/>
    <mergeCell ref="A193:C193"/>
    <mergeCell ref="A194:C194"/>
    <mergeCell ref="A196:C196"/>
  </mergeCells>
  <pageMargins left="0.511811024" right="0.511811024" top="0.78740157499999996" bottom="0.78740157499999996" header="0.31496062000000002" footer="0.31496062000000002"/>
  <drawing r:id="rId1"/>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4"/>
  <sheetViews>
    <sheetView zoomScale="90" zoomScaleNormal="90" workbookViewId="0">
      <selection activeCell="I12" sqref="I12"/>
    </sheetView>
  </sheetViews>
  <sheetFormatPr defaultColWidth="9.109375" defaultRowHeight="14.4" x14ac:dyDescent="0.3"/>
  <cols>
    <col min="1" max="1" width="11.5546875" style="57" bestFit="1" customWidth="1"/>
    <col min="2" max="2" width="9.109375" style="57"/>
    <col min="3" max="4" width="11.5546875" style="57" bestFit="1" customWidth="1"/>
    <col min="5" max="5" width="11.6640625" style="57" customWidth="1"/>
    <col min="6" max="16384" width="9.109375" style="57"/>
  </cols>
  <sheetData>
    <row r="1" spans="1:26" x14ac:dyDescent="0.3">
      <c r="A1" s="57" t="s">
        <v>221</v>
      </c>
    </row>
    <row r="6" spans="1:26" x14ac:dyDescent="0.3">
      <c r="A6" s="57" t="s">
        <v>222</v>
      </c>
    </row>
    <row r="7" spans="1:26" ht="43.2" x14ac:dyDescent="0.3">
      <c r="A7" s="199" t="s">
        <v>223</v>
      </c>
      <c r="B7" s="200" t="s">
        <v>224</v>
      </c>
      <c r="C7" s="201" t="s">
        <v>225</v>
      </c>
      <c r="D7" s="200" t="s">
        <v>224</v>
      </c>
    </row>
    <row r="8" spans="1:26" x14ac:dyDescent="0.3">
      <c r="A8" s="202">
        <v>1.6</v>
      </c>
      <c r="B8" s="86">
        <v>0.2</v>
      </c>
      <c r="C8" s="62">
        <v>100000</v>
      </c>
      <c r="D8" s="86">
        <v>0.35</v>
      </c>
    </row>
    <row r="9" spans="1:26" x14ac:dyDescent="0.3">
      <c r="A9" s="203">
        <v>2</v>
      </c>
      <c r="B9" s="204">
        <v>0.25</v>
      </c>
      <c r="C9" s="66">
        <v>140000</v>
      </c>
      <c r="D9" s="204">
        <v>0.45</v>
      </c>
    </row>
    <row r="10" spans="1:26" x14ac:dyDescent="0.3">
      <c r="A10" s="203">
        <v>2.4</v>
      </c>
      <c r="B10" s="204">
        <v>0.3</v>
      </c>
      <c r="C10" s="66">
        <v>180000</v>
      </c>
      <c r="D10" s="204">
        <v>0.15</v>
      </c>
    </row>
    <row r="11" spans="1:26" x14ac:dyDescent="0.3">
      <c r="A11" s="203">
        <v>2.8</v>
      </c>
      <c r="B11" s="204">
        <v>0.15</v>
      </c>
      <c r="C11" s="66">
        <v>220000</v>
      </c>
      <c r="D11" s="204">
        <v>0.05</v>
      </c>
    </row>
    <row r="12" spans="1:26" x14ac:dyDescent="0.3">
      <c r="A12" s="205">
        <v>3.2</v>
      </c>
      <c r="B12" s="89">
        <v>0.1</v>
      </c>
      <c r="C12" s="88"/>
      <c r="D12" s="206"/>
    </row>
    <row r="14" spans="1:26" x14ac:dyDescent="0.3">
      <c r="A14" s="57" t="s">
        <v>226</v>
      </c>
    </row>
    <row r="15" spans="1:26" x14ac:dyDescent="0.3">
      <c r="A15" s="57" t="s">
        <v>227</v>
      </c>
      <c r="G15" s="57" t="s">
        <v>228</v>
      </c>
    </row>
    <row r="16" spans="1:26" ht="43.2" x14ac:dyDescent="0.3">
      <c r="A16" s="199" t="s">
        <v>223</v>
      </c>
      <c r="B16" s="201" t="s">
        <v>224</v>
      </c>
      <c r="C16" s="201" t="s">
        <v>229</v>
      </c>
      <c r="D16" s="200" t="s">
        <v>230</v>
      </c>
      <c r="G16" s="711" t="s">
        <v>231</v>
      </c>
      <c r="H16" s="711"/>
      <c r="I16" s="711"/>
      <c r="J16" s="711"/>
      <c r="K16" s="711"/>
      <c r="L16" s="711"/>
      <c r="M16" s="711"/>
      <c r="N16" s="711"/>
      <c r="O16" s="711"/>
      <c r="P16" s="711"/>
      <c r="Q16" s="711"/>
      <c r="R16" s="711"/>
      <c r="S16" s="711"/>
      <c r="T16" s="711"/>
      <c r="U16" s="711"/>
      <c r="V16" s="711"/>
      <c r="W16" s="711"/>
      <c r="X16" s="711"/>
      <c r="Y16" s="711"/>
      <c r="Z16" s="711"/>
    </row>
    <row r="17" spans="1:26" x14ac:dyDescent="0.3">
      <c r="A17" s="202">
        <f>A8</f>
        <v>1.6</v>
      </c>
      <c r="B17" s="207">
        <f>B8</f>
        <v>0.2</v>
      </c>
      <c r="C17" s="207">
        <f>B17</f>
        <v>0.2</v>
      </c>
      <c r="D17" s="208">
        <f>C17-0.01</f>
        <v>0.19</v>
      </c>
      <c r="E17" s="209"/>
      <c r="F17" s="57">
        <v>1</v>
      </c>
      <c r="G17" s="61">
        <f ca="1">RANDBETWEEN(0,99)</f>
        <v>88</v>
      </c>
      <c r="H17" s="210">
        <f t="shared" ref="H17:Z28" ca="1" si="0">RANDBETWEEN(0,99)</f>
        <v>88</v>
      </c>
      <c r="I17" s="61">
        <f t="shared" ca="1" si="0"/>
        <v>90</v>
      </c>
      <c r="J17" s="210">
        <f t="shared" ca="1" si="0"/>
        <v>42</v>
      </c>
      <c r="K17" s="61">
        <f t="shared" ca="1" si="0"/>
        <v>90</v>
      </c>
      <c r="L17" s="210">
        <f t="shared" ca="1" si="0"/>
        <v>0</v>
      </c>
      <c r="M17" s="61">
        <f t="shared" ca="1" si="0"/>
        <v>2</v>
      </c>
      <c r="N17" s="210">
        <f t="shared" ca="1" si="0"/>
        <v>17</v>
      </c>
      <c r="O17" s="61">
        <f t="shared" ca="1" si="0"/>
        <v>54</v>
      </c>
      <c r="P17" s="210">
        <f t="shared" ca="1" si="0"/>
        <v>76</v>
      </c>
      <c r="Q17" s="61">
        <f t="shared" ca="1" si="0"/>
        <v>41</v>
      </c>
      <c r="R17" s="210">
        <f t="shared" ca="1" si="0"/>
        <v>74</v>
      </c>
      <c r="S17" s="61">
        <f t="shared" ca="1" si="0"/>
        <v>93</v>
      </c>
      <c r="T17" s="210">
        <f t="shared" ca="1" si="0"/>
        <v>24</v>
      </c>
      <c r="U17" s="61">
        <f ca="1">RANDBETWEEN(0,99)</f>
        <v>79</v>
      </c>
      <c r="V17" s="210">
        <f t="shared" ca="1" si="0"/>
        <v>94</v>
      </c>
      <c r="W17" s="61">
        <f t="shared" ca="1" si="0"/>
        <v>76</v>
      </c>
      <c r="X17" s="210">
        <f t="shared" ca="1" si="0"/>
        <v>81</v>
      </c>
      <c r="Y17" s="61">
        <f t="shared" ca="1" si="0"/>
        <v>18</v>
      </c>
      <c r="Z17" s="210">
        <f t="shared" ca="1" si="0"/>
        <v>11</v>
      </c>
    </row>
    <row r="18" spans="1:26" x14ac:dyDescent="0.3">
      <c r="A18" s="203">
        <f t="shared" ref="A18:B21" si="1">A9</f>
        <v>2</v>
      </c>
      <c r="B18" s="211">
        <f t="shared" si="1"/>
        <v>0.25</v>
      </c>
      <c r="C18" s="211">
        <f>+C17+B18</f>
        <v>0.45</v>
      </c>
      <c r="D18" s="212">
        <f t="shared" ref="D18:D21" si="2">C18-0.01</f>
        <v>0.44</v>
      </c>
      <c r="E18" s="209"/>
      <c r="F18" s="57">
        <v>2</v>
      </c>
      <c r="G18" s="65">
        <f t="shared" ref="G18:V28" ca="1" si="3">RANDBETWEEN(0,99)</f>
        <v>60</v>
      </c>
      <c r="H18" s="213">
        <f t="shared" ca="1" si="3"/>
        <v>38</v>
      </c>
      <c r="I18" s="65">
        <f t="shared" ca="1" si="3"/>
        <v>3</v>
      </c>
      <c r="J18" s="213">
        <f t="shared" ca="1" si="3"/>
        <v>21</v>
      </c>
      <c r="K18" s="65">
        <f t="shared" ca="1" si="3"/>
        <v>85</v>
      </c>
      <c r="L18" s="213">
        <f t="shared" ca="1" si="3"/>
        <v>15</v>
      </c>
      <c r="M18" s="65">
        <f t="shared" ca="1" si="3"/>
        <v>87</v>
      </c>
      <c r="N18" s="213">
        <f t="shared" ca="1" si="3"/>
        <v>71</v>
      </c>
      <c r="O18" s="65">
        <f t="shared" ca="1" si="3"/>
        <v>68</v>
      </c>
      <c r="P18" s="213">
        <f t="shared" ca="1" si="3"/>
        <v>81</v>
      </c>
      <c r="Q18" s="65">
        <f t="shared" ca="1" si="3"/>
        <v>14</v>
      </c>
      <c r="R18" s="213">
        <f t="shared" ca="1" si="3"/>
        <v>22</v>
      </c>
      <c r="S18" s="65">
        <f t="shared" ca="1" si="3"/>
        <v>27</v>
      </c>
      <c r="T18" s="213">
        <f t="shared" ca="1" si="3"/>
        <v>35</v>
      </c>
      <c r="U18" s="65">
        <f t="shared" ca="1" si="3"/>
        <v>24</v>
      </c>
      <c r="V18" s="213">
        <f t="shared" ca="1" si="3"/>
        <v>94</v>
      </c>
      <c r="W18" s="65">
        <f t="shared" ca="1" si="0"/>
        <v>52</v>
      </c>
      <c r="X18" s="213">
        <f t="shared" ca="1" si="0"/>
        <v>4</v>
      </c>
      <c r="Y18" s="65">
        <f t="shared" ca="1" si="0"/>
        <v>97</v>
      </c>
      <c r="Z18" s="213">
        <f t="shared" ca="1" si="0"/>
        <v>71</v>
      </c>
    </row>
    <row r="19" spans="1:26" x14ac:dyDescent="0.3">
      <c r="A19" s="203">
        <f t="shared" si="1"/>
        <v>2.4</v>
      </c>
      <c r="B19" s="211">
        <f t="shared" si="1"/>
        <v>0.3</v>
      </c>
      <c r="C19" s="211">
        <f>+C18+B19</f>
        <v>0.75</v>
      </c>
      <c r="D19" s="212">
        <f t="shared" si="2"/>
        <v>0.74</v>
      </c>
      <c r="E19" s="209"/>
      <c r="F19" s="57">
        <v>3</v>
      </c>
      <c r="G19" s="65">
        <f t="shared" ca="1" si="3"/>
        <v>89</v>
      </c>
      <c r="H19" s="213">
        <f t="shared" ca="1" si="3"/>
        <v>63</v>
      </c>
      <c r="I19" s="65">
        <f t="shared" ca="1" si="3"/>
        <v>61</v>
      </c>
      <c r="J19" s="213">
        <f t="shared" ca="1" si="3"/>
        <v>15</v>
      </c>
      <c r="K19" s="65">
        <f t="shared" ca="1" si="3"/>
        <v>35</v>
      </c>
      <c r="L19" s="213">
        <f t="shared" ca="1" si="3"/>
        <v>47</v>
      </c>
      <c r="M19" s="65">
        <f t="shared" ca="1" si="3"/>
        <v>98</v>
      </c>
      <c r="N19" s="213">
        <f t="shared" ca="1" si="3"/>
        <v>86</v>
      </c>
      <c r="O19" s="65">
        <f t="shared" ca="1" si="3"/>
        <v>90</v>
      </c>
      <c r="P19" s="213">
        <f t="shared" ca="1" si="3"/>
        <v>55</v>
      </c>
      <c r="Q19" s="65">
        <f t="shared" ca="1" si="3"/>
        <v>84</v>
      </c>
      <c r="R19" s="213">
        <f t="shared" ca="1" si="3"/>
        <v>75</v>
      </c>
      <c r="S19" s="65">
        <f t="shared" ca="1" si="3"/>
        <v>88</v>
      </c>
      <c r="T19" s="213">
        <f t="shared" ca="1" si="3"/>
        <v>66</v>
      </c>
      <c r="U19" s="65">
        <f t="shared" ca="1" si="0"/>
        <v>30</v>
      </c>
      <c r="V19" s="213">
        <f t="shared" ca="1" si="0"/>
        <v>77</v>
      </c>
      <c r="W19" s="65">
        <f t="shared" ca="1" si="0"/>
        <v>56</v>
      </c>
      <c r="X19" s="213">
        <f t="shared" ca="1" si="0"/>
        <v>5</v>
      </c>
      <c r="Y19" s="65">
        <f t="shared" ca="1" si="0"/>
        <v>47</v>
      </c>
      <c r="Z19" s="213">
        <f t="shared" ca="1" si="0"/>
        <v>78</v>
      </c>
    </row>
    <row r="20" spans="1:26" x14ac:dyDescent="0.3">
      <c r="A20" s="203">
        <f t="shared" si="1"/>
        <v>2.8</v>
      </c>
      <c r="B20" s="211">
        <f t="shared" si="1"/>
        <v>0.15</v>
      </c>
      <c r="C20" s="211">
        <f>+C19+B20</f>
        <v>0.9</v>
      </c>
      <c r="D20" s="212">
        <f t="shared" si="2"/>
        <v>0.89</v>
      </c>
      <c r="E20" s="209"/>
      <c r="F20" s="57">
        <v>4</v>
      </c>
      <c r="G20" s="65">
        <f t="shared" ca="1" si="3"/>
        <v>20</v>
      </c>
      <c r="H20" s="213">
        <f t="shared" ca="1" si="3"/>
        <v>45</v>
      </c>
      <c r="I20" s="65">
        <f t="shared" ca="1" si="3"/>
        <v>70</v>
      </c>
      <c r="J20" s="213">
        <f t="shared" ca="1" si="3"/>
        <v>39</v>
      </c>
      <c r="K20" s="65">
        <f t="shared" ca="1" si="3"/>
        <v>0</v>
      </c>
      <c r="L20" s="213">
        <f t="shared" ca="1" si="3"/>
        <v>81</v>
      </c>
      <c r="M20" s="65">
        <f t="shared" ca="1" si="3"/>
        <v>91</v>
      </c>
      <c r="N20" s="213">
        <f t="shared" ca="1" si="3"/>
        <v>15</v>
      </c>
      <c r="O20" s="65">
        <f t="shared" ca="1" si="3"/>
        <v>10</v>
      </c>
      <c r="P20" s="213">
        <f t="shared" ca="1" si="3"/>
        <v>53</v>
      </c>
      <c r="Q20" s="65">
        <f t="shared" ca="1" si="3"/>
        <v>80</v>
      </c>
      <c r="R20" s="213">
        <f t="shared" ca="1" si="3"/>
        <v>90</v>
      </c>
      <c r="S20" s="65">
        <f t="shared" ca="1" si="3"/>
        <v>2</v>
      </c>
      <c r="T20" s="213">
        <f t="shared" ca="1" si="3"/>
        <v>70</v>
      </c>
      <c r="U20" s="65">
        <f t="shared" ca="1" si="0"/>
        <v>82</v>
      </c>
      <c r="V20" s="213">
        <f t="shared" ca="1" si="0"/>
        <v>67</v>
      </c>
      <c r="W20" s="65">
        <f t="shared" ca="1" si="0"/>
        <v>10</v>
      </c>
      <c r="X20" s="213">
        <f t="shared" ca="1" si="0"/>
        <v>26</v>
      </c>
      <c r="Y20" s="65">
        <f t="shared" ca="1" si="0"/>
        <v>13</v>
      </c>
      <c r="Z20" s="213">
        <f t="shared" ca="1" si="0"/>
        <v>53</v>
      </c>
    </row>
    <row r="21" spans="1:26" x14ac:dyDescent="0.3">
      <c r="A21" s="205">
        <f t="shared" si="1"/>
        <v>3.2</v>
      </c>
      <c r="B21" s="214">
        <f t="shared" si="1"/>
        <v>0.1</v>
      </c>
      <c r="C21" s="214">
        <f>+C20+B21</f>
        <v>1</v>
      </c>
      <c r="D21" s="215">
        <f t="shared" si="2"/>
        <v>0.99</v>
      </c>
      <c r="E21" s="209"/>
      <c r="F21" s="57">
        <v>5</v>
      </c>
      <c r="G21" s="65">
        <f t="shared" ca="1" si="3"/>
        <v>95</v>
      </c>
      <c r="H21" s="213">
        <f t="shared" ca="1" si="3"/>
        <v>49</v>
      </c>
      <c r="I21" s="65">
        <f t="shared" ca="1" si="3"/>
        <v>39</v>
      </c>
      <c r="J21" s="213">
        <f t="shared" ca="1" si="3"/>
        <v>89</v>
      </c>
      <c r="K21" s="65">
        <f t="shared" ca="1" si="3"/>
        <v>93</v>
      </c>
      <c r="L21" s="213">
        <f t="shared" ca="1" si="3"/>
        <v>65</v>
      </c>
      <c r="M21" s="65">
        <f t="shared" ca="1" si="3"/>
        <v>84</v>
      </c>
      <c r="N21" s="213">
        <f t="shared" ca="1" si="3"/>
        <v>28</v>
      </c>
      <c r="O21" s="65">
        <f t="shared" ca="1" si="3"/>
        <v>66</v>
      </c>
      <c r="P21" s="213">
        <f t="shared" ca="1" si="3"/>
        <v>12</v>
      </c>
      <c r="Q21" s="65">
        <f t="shared" ca="1" si="3"/>
        <v>4</v>
      </c>
      <c r="R21" s="213">
        <f t="shared" ca="1" si="3"/>
        <v>95</v>
      </c>
      <c r="S21" s="65">
        <f t="shared" ca="1" si="3"/>
        <v>80</v>
      </c>
      <c r="T21" s="213">
        <f t="shared" ca="1" si="3"/>
        <v>46</v>
      </c>
      <c r="U21" s="65">
        <f t="shared" ca="1" si="0"/>
        <v>11</v>
      </c>
      <c r="V21" s="213">
        <f t="shared" ca="1" si="0"/>
        <v>98</v>
      </c>
      <c r="W21" s="65">
        <f t="shared" ca="1" si="0"/>
        <v>58</v>
      </c>
      <c r="X21" s="213">
        <f t="shared" ca="1" si="0"/>
        <v>72</v>
      </c>
      <c r="Y21" s="65">
        <f t="shared" ca="1" si="0"/>
        <v>42</v>
      </c>
      <c r="Z21" s="213">
        <f t="shared" ca="1" si="0"/>
        <v>34</v>
      </c>
    </row>
    <row r="22" spans="1:26" x14ac:dyDescent="0.3">
      <c r="F22" s="57">
        <v>6</v>
      </c>
      <c r="G22" s="65">
        <f t="shared" ca="1" si="3"/>
        <v>98</v>
      </c>
      <c r="H22" s="213">
        <f t="shared" ca="1" si="3"/>
        <v>70</v>
      </c>
      <c r="I22" s="65">
        <f t="shared" ca="1" si="3"/>
        <v>10</v>
      </c>
      <c r="J22" s="213">
        <f t="shared" ca="1" si="3"/>
        <v>5</v>
      </c>
      <c r="K22" s="65">
        <f t="shared" ca="1" si="3"/>
        <v>3</v>
      </c>
      <c r="L22" s="213">
        <f t="shared" ca="1" si="3"/>
        <v>70</v>
      </c>
      <c r="M22" s="65">
        <f t="shared" ca="1" si="3"/>
        <v>84</v>
      </c>
      <c r="N22" s="213">
        <f t="shared" ca="1" si="3"/>
        <v>95</v>
      </c>
      <c r="O22" s="65">
        <f t="shared" ca="1" si="3"/>
        <v>17</v>
      </c>
      <c r="P22" s="213">
        <f t="shared" ca="1" si="3"/>
        <v>25</v>
      </c>
      <c r="Q22" s="65">
        <f t="shared" ca="1" si="3"/>
        <v>98</v>
      </c>
      <c r="R22" s="213">
        <f t="shared" ca="1" si="3"/>
        <v>73</v>
      </c>
      <c r="S22" s="65">
        <f t="shared" ca="1" si="3"/>
        <v>86</v>
      </c>
      <c r="T22" s="213">
        <f t="shared" ca="1" si="3"/>
        <v>10</v>
      </c>
      <c r="U22" s="65">
        <f t="shared" ca="1" si="0"/>
        <v>5</v>
      </c>
      <c r="V22" s="213">
        <f t="shared" ca="1" si="0"/>
        <v>65</v>
      </c>
      <c r="W22" s="65">
        <f t="shared" ca="1" si="0"/>
        <v>50</v>
      </c>
      <c r="X22" s="213">
        <f t="shared" ca="1" si="0"/>
        <v>69</v>
      </c>
      <c r="Y22" s="65">
        <f t="shared" ca="1" si="0"/>
        <v>54</v>
      </c>
      <c r="Z22" s="213">
        <f t="shared" ca="1" si="0"/>
        <v>95</v>
      </c>
    </row>
    <row r="23" spans="1:26" x14ac:dyDescent="0.3">
      <c r="A23" s="57" t="s">
        <v>232</v>
      </c>
      <c r="F23" s="57">
        <v>7</v>
      </c>
      <c r="G23" s="65">
        <f t="shared" ca="1" si="3"/>
        <v>62</v>
      </c>
      <c r="H23" s="213">
        <f t="shared" ca="1" si="3"/>
        <v>39</v>
      </c>
      <c r="I23" s="65">
        <f t="shared" ca="1" si="3"/>
        <v>93</v>
      </c>
      <c r="J23" s="213">
        <f t="shared" ca="1" si="3"/>
        <v>43</v>
      </c>
      <c r="K23" s="65">
        <f t="shared" ca="1" si="3"/>
        <v>83</v>
      </c>
      <c r="L23" s="213">
        <f t="shared" ca="1" si="3"/>
        <v>61</v>
      </c>
      <c r="M23" s="65">
        <f t="shared" ca="1" si="3"/>
        <v>32</v>
      </c>
      <c r="N23" s="213">
        <f t="shared" ca="1" si="3"/>
        <v>36</v>
      </c>
      <c r="O23" s="65">
        <f t="shared" ca="1" si="3"/>
        <v>15</v>
      </c>
      <c r="P23" s="213">
        <f t="shared" ca="1" si="3"/>
        <v>50</v>
      </c>
      <c r="Q23" s="65">
        <f t="shared" ca="1" si="3"/>
        <v>65</v>
      </c>
      <c r="R23" s="213">
        <f t="shared" ca="1" si="3"/>
        <v>81</v>
      </c>
      <c r="S23" s="65">
        <f t="shared" ca="1" si="3"/>
        <v>96</v>
      </c>
      <c r="T23" s="213">
        <f t="shared" ca="1" si="3"/>
        <v>27</v>
      </c>
      <c r="U23" s="65">
        <f t="shared" ca="1" si="0"/>
        <v>83</v>
      </c>
      <c r="V23" s="213">
        <f t="shared" ca="1" si="0"/>
        <v>13</v>
      </c>
      <c r="W23" s="65">
        <f t="shared" ca="1" si="0"/>
        <v>9</v>
      </c>
      <c r="X23" s="213">
        <f t="shared" ca="1" si="0"/>
        <v>85</v>
      </c>
      <c r="Y23" s="65">
        <f t="shared" ca="1" si="0"/>
        <v>5</v>
      </c>
      <c r="Z23" s="213">
        <f t="shared" ca="1" si="0"/>
        <v>48</v>
      </c>
    </row>
    <row r="24" spans="1:26" ht="43.2" x14ac:dyDescent="0.3">
      <c r="A24" s="201" t="s">
        <v>225</v>
      </c>
      <c r="B24" s="201" t="s">
        <v>224</v>
      </c>
      <c r="C24" s="201" t="s">
        <v>229</v>
      </c>
      <c r="D24" s="200" t="s">
        <v>230</v>
      </c>
      <c r="F24" s="57">
        <v>8</v>
      </c>
      <c r="G24" s="65">
        <f t="shared" ca="1" si="3"/>
        <v>69</v>
      </c>
      <c r="H24" s="213">
        <f t="shared" ca="1" si="3"/>
        <v>50</v>
      </c>
      <c r="I24" s="65">
        <f t="shared" ca="1" si="3"/>
        <v>91</v>
      </c>
      <c r="J24" s="213">
        <f t="shared" ca="1" si="3"/>
        <v>71</v>
      </c>
      <c r="K24" s="65">
        <f t="shared" ca="1" si="3"/>
        <v>20</v>
      </c>
      <c r="L24" s="213">
        <f t="shared" ca="1" si="3"/>
        <v>4</v>
      </c>
      <c r="M24" s="65">
        <f t="shared" ca="1" si="3"/>
        <v>72</v>
      </c>
      <c r="N24" s="213">
        <f t="shared" ca="1" si="3"/>
        <v>86</v>
      </c>
      <c r="O24" s="65">
        <f t="shared" ca="1" si="3"/>
        <v>6</v>
      </c>
      <c r="P24" s="213">
        <f t="shared" ca="1" si="3"/>
        <v>98</v>
      </c>
      <c r="Q24" s="65">
        <f t="shared" ca="1" si="3"/>
        <v>1</v>
      </c>
      <c r="R24" s="213">
        <f t="shared" ca="1" si="3"/>
        <v>66</v>
      </c>
      <c r="S24" s="65">
        <f t="shared" ca="1" si="3"/>
        <v>24</v>
      </c>
      <c r="T24" s="213">
        <f t="shared" ca="1" si="3"/>
        <v>76</v>
      </c>
      <c r="U24" s="65">
        <f t="shared" ca="1" si="0"/>
        <v>10</v>
      </c>
      <c r="V24" s="213">
        <f t="shared" ca="1" si="0"/>
        <v>7</v>
      </c>
      <c r="W24" s="65">
        <f t="shared" ca="1" si="0"/>
        <v>2</v>
      </c>
      <c r="X24" s="213">
        <f t="shared" ca="1" si="0"/>
        <v>62</v>
      </c>
      <c r="Y24" s="65">
        <f t="shared" ca="1" si="0"/>
        <v>56</v>
      </c>
      <c r="Z24" s="213">
        <f t="shared" ca="1" si="0"/>
        <v>48</v>
      </c>
    </row>
    <row r="25" spans="1:26" x14ac:dyDescent="0.3">
      <c r="A25" s="216">
        <f>C8</f>
        <v>100000</v>
      </c>
      <c r="B25" s="207">
        <f>D8</f>
        <v>0.35</v>
      </c>
      <c r="C25" s="207">
        <f>B25</f>
        <v>0.35</v>
      </c>
      <c r="D25" s="208">
        <f>C25-0.01</f>
        <v>0.33999999999999997</v>
      </c>
      <c r="E25" s="217"/>
      <c r="F25" s="57">
        <v>9</v>
      </c>
      <c r="G25" s="65">
        <f t="shared" ca="1" si="3"/>
        <v>58</v>
      </c>
      <c r="H25" s="213">
        <f t="shared" ca="1" si="3"/>
        <v>78</v>
      </c>
      <c r="I25" s="65">
        <f t="shared" ca="1" si="3"/>
        <v>15</v>
      </c>
      <c r="J25" s="213">
        <f t="shared" ca="1" si="3"/>
        <v>74</v>
      </c>
      <c r="K25" s="65">
        <f t="shared" ca="1" si="3"/>
        <v>16</v>
      </c>
      <c r="L25" s="213">
        <f t="shared" ca="1" si="3"/>
        <v>84</v>
      </c>
      <c r="M25" s="65">
        <f t="shared" ca="1" si="3"/>
        <v>27</v>
      </c>
      <c r="N25" s="213">
        <f t="shared" ca="1" si="3"/>
        <v>53</v>
      </c>
      <c r="O25" s="65">
        <f t="shared" ca="1" si="3"/>
        <v>49</v>
      </c>
      <c r="P25" s="213">
        <f t="shared" ca="1" si="3"/>
        <v>60</v>
      </c>
      <c r="Q25" s="65">
        <f t="shared" ca="1" si="3"/>
        <v>27</v>
      </c>
      <c r="R25" s="213">
        <f t="shared" ca="1" si="3"/>
        <v>60</v>
      </c>
      <c r="S25" s="65">
        <f t="shared" ca="1" si="3"/>
        <v>40</v>
      </c>
      <c r="T25" s="213">
        <f t="shared" ca="1" si="3"/>
        <v>76</v>
      </c>
      <c r="U25" s="65">
        <f t="shared" ca="1" si="0"/>
        <v>79</v>
      </c>
      <c r="V25" s="213">
        <f t="shared" ca="1" si="0"/>
        <v>72</v>
      </c>
      <c r="W25" s="65">
        <f t="shared" ca="1" si="0"/>
        <v>76</v>
      </c>
      <c r="X25" s="213">
        <f t="shared" ca="1" si="0"/>
        <v>84</v>
      </c>
      <c r="Y25" s="65">
        <f t="shared" ca="1" si="0"/>
        <v>2</v>
      </c>
      <c r="Z25" s="213">
        <f t="shared" ca="1" si="0"/>
        <v>19</v>
      </c>
    </row>
    <row r="26" spans="1:26" x14ac:dyDescent="0.3">
      <c r="A26" s="218">
        <f t="shared" ref="A26:B28" si="4">C9</f>
        <v>140000</v>
      </c>
      <c r="B26" s="211">
        <f t="shared" si="4"/>
        <v>0.45</v>
      </c>
      <c r="C26" s="211">
        <f>+C25+B26</f>
        <v>0.8</v>
      </c>
      <c r="D26" s="212">
        <f t="shared" ref="D26:D28" si="5">C26-0.01</f>
        <v>0.79</v>
      </c>
      <c r="E26" s="217"/>
      <c r="F26" s="57">
        <v>10</v>
      </c>
      <c r="G26" s="65">
        <f t="shared" ca="1" si="3"/>
        <v>69</v>
      </c>
      <c r="H26" s="213">
        <f t="shared" ca="1" si="3"/>
        <v>49</v>
      </c>
      <c r="I26" s="65">
        <f t="shared" ca="1" si="3"/>
        <v>98</v>
      </c>
      <c r="J26" s="213">
        <f t="shared" ca="1" si="3"/>
        <v>2</v>
      </c>
      <c r="K26" s="65">
        <f t="shared" ca="1" si="3"/>
        <v>50</v>
      </c>
      <c r="L26" s="213">
        <f t="shared" ca="1" si="3"/>
        <v>2</v>
      </c>
      <c r="M26" s="65">
        <f t="shared" ca="1" si="3"/>
        <v>50</v>
      </c>
      <c r="N26" s="213">
        <f t="shared" ca="1" si="3"/>
        <v>29</v>
      </c>
      <c r="O26" s="65">
        <f t="shared" ca="1" si="3"/>
        <v>20</v>
      </c>
      <c r="P26" s="213">
        <f t="shared" ca="1" si="3"/>
        <v>55</v>
      </c>
      <c r="Q26" s="65">
        <f t="shared" ca="1" si="3"/>
        <v>48</v>
      </c>
      <c r="R26" s="213">
        <f t="shared" ca="1" si="3"/>
        <v>91</v>
      </c>
      <c r="S26" s="65">
        <f t="shared" ca="1" si="3"/>
        <v>9</v>
      </c>
      <c r="T26" s="213">
        <f t="shared" ca="1" si="3"/>
        <v>59</v>
      </c>
      <c r="U26" s="65">
        <f t="shared" ca="1" si="0"/>
        <v>78</v>
      </c>
      <c r="V26" s="213">
        <f t="shared" ca="1" si="0"/>
        <v>58</v>
      </c>
      <c r="W26" s="65">
        <f t="shared" ca="1" si="0"/>
        <v>22</v>
      </c>
      <c r="X26" s="213">
        <f t="shared" ca="1" si="0"/>
        <v>69</v>
      </c>
      <c r="Y26" s="65">
        <f t="shared" ca="1" si="0"/>
        <v>76</v>
      </c>
      <c r="Z26" s="213">
        <f t="shared" ca="1" si="0"/>
        <v>25</v>
      </c>
    </row>
    <row r="27" spans="1:26" x14ac:dyDescent="0.3">
      <c r="A27" s="218">
        <f t="shared" si="4"/>
        <v>180000</v>
      </c>
      <c r="B27" s="211">
        <f t="shared" si="4"/>
        <v>0.15</v>
      </c>
      <c r="C27" s="211">
        <f>+C26+B27</f>
        <v>0.95000000000000007</v>
      </c>
      <c r="D27" s="212">
        <f t="shared" si="5"/>
        <v>0.94000000000000006</v>
      </c>
      <c r="E27" s="217"/>
      <c r="F27" s="57">
        <v>11</v>
      </c>
      <c r="G27" s="65">
        <f t="shared" ca="1" si="3"/>
        <v>93</v>
      </c>
      <c r="H27" s="213">
        <f t="shared" ca="1" si="3"/>
        <v>73</v>
      </c>
      <c r="I27" s="65">
        <f t="shared" ca="1" si="3"/>
        <v>33</v>
      </c>
      <c r="J27" s="213">
        <f t="shared" ca="1" si="3"/>
        <v>74</v>
      </c>
      <c r="K27" s="65">
        <f t="shared" ca="1" si="3"/>
        <v>12</v>
      </c>
      <c r="L27" s="213">
        <f t="shared" ca="1" si="3"/>
        <v>75</v>
      </c>
      <c r="M27" s="65">
        <f t="shared" ca="1" si="3"/>
        <v>86</v>
      </c>
      <c r="N27" s="213">
        <f t="shared" ca="1" si="3"/>
        <v>30</v>
      </c>
      <c r="O27" s="65">
        <f t="shared" ca="1" si="3"/>
        <v>49</v>
      </c>
      <c r="P27" s="213">
        <f t="shared" ca="1" si="3"/>
        <v>2</v>
      </c>
      <c r="Q27" s="65">
        <f t="shared" ca="1" si="3"/>
        <v>91</v>
      </c>
      <c r="R27" s="213">
        <f t="shared" ca="1" si="3"/>
        <v>8</v>
      </c>
      <c r="S27" s="65">
        <f t="shared" ca="1" si="3"/>
        <v>88</v>
      </c>
      <c r="T27" s="213">
        <f t="shared" ca="1" si="3"/>
        <v>57</v>
      </c>
      <c r="U27" s="65">
        <f t="shared" ca="1" si="0"/>
        <v>52</v>
      </c>
      <c r="V27" s="213">
        <f t="shared" ca="1" si="0"/>
        <v>43</v>
      </c>
      <c r="W27" s="65">
        <f t="shared" ca="1" si="0"/>
        <v>53</v>
      </c>
      <c r="X27" s="213">
        <f t="shared" ca="1" si="0"/>
        <v>58</v>
      </c>
      <c r="Y27" s="65">
        <f t="shared" ca="1" si="0"/>
        <v>91</v>
      </c>
      <c r="Z27" s="213">
        <f t="shared" ca="1" si="0"/>
        <v>26</v>
      </c>
    </row>
    <row r="28" spans="1:26" x14ac:dyDescent="0.3">
      <c r="A28" s="219">
        <f t="shared" si="4"/>
        <v>220000</v>
      </c>
      <c r="B28" s="214">
        <f t="shared" si="4"/>
        <v>0.05</v>
      </c>
      <c r="C28" s="214">
        <f>+C27+B28</f>
        <v>1</v>
      </c>
      <c r="D28" s="215">
        <f t="shared" si="5"/>
        <v>0.99</v>
      </c>
      <c r="E28" s="217"/>
      <c r="F28" s="57">
        <v>12</v>
      </c>
      <c r="G28" s="69">
        <f t="shared" ca="1" si="3"/>
        <v>2</v>
      </c>
      <c r="H28" s="206">
        <f t="shared" ca="1" si="3"/>
        <v>60</v>
      </c>
      <c r="I28" s="69">
        <f t="shared" ca="1" si="3"/>
        <v>99</v>
      </c>
      <c r="J28" s="206">
        <f t="shared" ca="1" si="3"/>
        <v>40</v>
      </c>
      <c r="K28" s="69">
        <f t="shared" ca="1" si="3"/>
        <v>41</v>
      </c>
      <c r="L28" s="206">
        <f t="shared" ca="1" si="3"/>
        <v>17</v>
      </c>
      <c r="M28" s="69">
        <f t="shared" ca="1" si="3"/>
        <v>54</v>
      </c>
      <c r="N28" s="206">
        <f t="shared" ca="1" si="3"/>
        <v>18</v>
      </c>
      <c r="O28" s="69">
        <f t="shared" ca="1" si="3"/>
        <v>69</v>
      </c>
      <c r="P28" s="206">
        <f t="shared" ca="1" si="3"/>
        <v>47</v>
      </c>
      <c r="Q28" s="69">
        <f t="shared" ca="1" si="3"/>
        <v>23</v>
      </c>
      <c r="R28" s="206">
        <f t="shared" ca="1" si="3"/>
        <v>57</v>
      </c>
      <c r="S28" s="69">
        <f t="shared" ca="1" si="3"/>
        <v>85</v>
      </c>
      <c r="T28" s="206">
        <f t="shared" ca="1" si="3"/>
        <v>98</v>
      </c>
      <c r="U28" s="69">
        <f t="shared" ca="1" si="0"/>
        <v>57</v>
      </c>
      <c r="V28" s="206">
        <f t="shared" ca="1" si="0"/>
        <v>53</v>
      </c>
      <c r="W28" s="69">
        <f t="shared" ca="1" si="0"/>
        <v>56</v>
      </c>
      <c r="X28" s="206">
        <f t="shared" ca="1" si="0"/>
        <v>13</v>
      </c>
      <c r="Y28" s="69">
        <f t="shared" ca="1" si="0"/>
        <v>74</v>
      </c>
      <c r="Z28" s="206">
        <f t="shared" ca="1" si="0"/>
        <v>75</v>
      </c>
    </row>
    <row r="30" spans="1:26" x14ac:dyDescent="0.3">
      <c r="A30" s="57" t="s">
        <v>233</v>
      </c>
      <c r="K30" s="57" t="s">
        <v>234</v>
      </c>
      <c r="L30" s="57" t="s">
        <v>235</v>
      </c>
    </row>
    <row r="31" spans="1:26" ht="15" thickBot="1" x14ac:dyDescent="0.35">
      <c r="A31" s="712" t="s">
        <v>236</v>
      </c>
      <c r="B31" s="712"/>
      <c r="C31" s="712" t="s">
        <v>237</v>
      </c>
      <c r="D31" s="712"/>
      <c r="J31" s="57">
        <v>140000</v>
      </c>
      <c r="K31" s="57">
        <v>0.56000000000000005</v>
      </c>
    </row>
    <row r="32" spans="1:26" x14ac:dyDescent="0.3">
      <c r="A32" s="220" t="s">
        <v>235</v>
      </c>
      <c r="B32" s="220" t="s">
        <v>234</v>
      </c>
      <c r="C32" s="220" t="s">
        <v>235</v>
      </c>
      <c r="D32" s="220" t="s">
        <v>238</v>
      </c>
      <c r="G32" s="221" t="s">
        <v>239</v>
      </c>
      <c r="H32" s="221" t="s">
        <v>240</v>
      </c>
      <c r="J32" s="57">
        <v>180000</v>
      </c>
      <c r="K32" s="57">
        <v>0.81</v>
      </c>
    </row>
    <row r="33" spans="1:11" x14ac:dyDescent="0.3">
      <c r="A33" s="222">
        <v>0.49</v>
      </c>
      <c r="B33" s="223">
        <v>2.4</v>
      </c>
      <c r="C33" s="222">
        <v>0.56000000000000005</v>
      </c>
      <c r="D33" s="64">
        <v>140000</v>
      </c>
      <c r="G33" s="224">
        <v>129999</v>
      </c>
      <c r="H33" s="225">
        <v>1</v>
      </c>
      <c r="J33" s="57">
        <v>220000</v>
      </c>
      <c r="K33" s="57">
        <v>0.94</v>
      </c>
    </row>
    <row r="34" spans="1:11" x14ac:dyDescent="0.3">
      <c r="A34" s="226">
        <v>0.01</v>
      </c>
      <c r="B34" s="227">
        <v>1.6</v>
      </c>
      <c r="C34" s="226">
        <v>0.81</v>
      </c>
      <c r="D34" s="68">
        <v>180000</v>
      </c>
      <c r="G34" s="224">
        <v>159999</v>
      </c>
      <c r="H34" s="225">
        <v>4</v>
      </c>
      <c r="J34" s="57">
        <v>220000</v>
      </c>
      <c r="K34" s="57">
        <v>0.96</v>
      </c>
    </row>
    <row r="35" spans="1:11" x14ac:dyDescent="0.3">
      <c r="A35" s="226">
        <v>0.79</v>
      </c>
      <c r="B35" s="227">
        <v>2.8</v>
      </c>
      <c r="C35" s="226">
        <v>0.94</v>
      </c>
      <c r="D35" s="68">
        <v>220000</v>
      </c>
      <c r="G35" s="224">
        <v>189999</v>
      </c>
      <c r="H35" s="225">
        <v>2</v>
      </c>
      <c r="J35" s="57">
        <v>100000</v>
      </c>
      <c r="K35" s="57">
        <v>0.32</v>
      </c>
    </row>
    <row r="36" spans="1:11" x14ac:dyDescent="0.3">
      <c r="A36" s="226">
        <v>0.84</v>
      </c>
      <c r="B36" s="227">
        <v>2.8</v>
      </c>
      <c r="C36" s="226">
        <v>0.96</v>
      </c>
      <c r="D36" s="68">
        <v>220000</v>
      </c>
      <c r="G36" s="224">
        <v>220000</v>
      </c>
      <c r="H36" s="225">
        <v>3</v>
      </c>
      <c r="J36" s="57">
        <v>140000</v>
      </c>
      <c r="K36" s="57">
        <v>0.55000000000000004</v>
      </c>
    </row>
    <row r="37" spans="1:11" ht="15" thickBot="1" x14ac:dyDescent="0.35">
      <c r="A37" s="226">
        <v>0.42</v>
      </c>
      <c r="B37" s="227">
        <v>2</v>
      </c>
      <c r="C37" s="226">
        <v>0.32</v>
      </c>
      <c r="D37" s="68">
        <v>100000</v>
      </c>
      <c r="G37" s="228" t="s">
        <v>241</v>
      </c>
      <c r="H37" s="228">
        <v>0</v>
      </c>
      <c r="J37" s="57">
        <v>140000</v>
      </c>
      <c r="K37" s="57">
        <v>0.36</v>
      </c>
    </row>
    <row r="38" spans="1:11" x14ac:dyDescent="0.3">
      <c r="A38" s="226">
        <v>0.47</v>
      </c>
      <c r="B38" s="227">
        <v>2.4</v>
      </c>
      <c r="C38" s="226">
        <v>0.55000000000000004</v>
      </c>
      <c r="D38" s="68">
        <v>140000</v>
      </c>
      <c r="J38" s="57">
        <v>140000</v>
      </c>
      <c r="K38" s="57">
        <v>0.39</v>
      </c>
    </row>
    <row r="39" spans="1:11" x14ac:dyDescent="0.3">
      <c r="A39" s="226">
        <v>0.12</v>
      </c>
      <c r="B39" s="227">
        <v>1.6</v>
      </c>
      <c r="C39" s="226">
        <v>0.36</v>
      </c>
      <c r="D39" s="68">
        <v>140000</v>
      </c>
      <c r="J39" s="57">
        <v>220000</v>
      </c>
      <c r="K39" s="57">
        <v>0.98</v>
      </c>
    </row>
    <row r="40" spans="1:11" x14ac:dyDescent="0.3">
      <c r="A40" s="226">
        <v>0.21</v>
      </c>
      <c r="B40" s="227">
        <v>1.6</v>
      </c>
      <c r="C40" s="226">
        <v>0.39</v>
      </c>
      <c r="D40" s="68">
        <v>140000</v>
      </c>
      <c r="J40" s="57">
        <v>180000</v>
      </c>
      <c r="K40" s="57">
        <v>0.8</v>
      </c>
    </row>
    <row r="41" spans="1:11" x14ac:dyDescent="0.3">
      <c r="A41" s="226">
        <v>0.33</v>
      </c>
      <c r="B41" s="227">
        <v>2</v>
      </c>
      <c r="C41" s="226">
        <v>0.98</v>
      </c>
      <c r="D41" s="68">
        <v>220000</v>
      </c>
    </row>
    <row r="42" spans="1:11" x14ac:dyDescent="0.3">
      <c r="A42" s="229">
        <v>0.3</v>
      </c>
      <c r="B42" s="230">
        <v>2</v>
      </c>
      <c r="C42" s="229">
        <v>0.8</v>
      </c>
      <c r="D42" s="72">
        <v>180000</v>
      </c>
    </row>
    <row r="44" spans="1:11" x14ac:dyDescent="0.3">
      <c r="A44" s="57" t="s">
        <v>242</v>
      </c>
    </row>
    <row r="45" spans="1:11" x14ac:dyDescent="0.3">
      <c r="A45" s="220" t="s">
        <v>243</v>
      </c>
      <c r="B45" s="220" t="s">
        <v>244</v>
      </c>
      <c r="C45" s="220" t="s">
        <v>245</v>
      </c>
      <c r="D45" s="220" t="s">
        <v>246</v>
      </c>
      <c r="E45" s="220" t="s">
        <v>247</v>
      </c>
    </row>
    <row r="46" spans="1:11" x14ac:dyDescent="0.3">
      <c r="A46" s="220">
        <v>1.99</v>
      </c>
      <c r="B46" s="220">
        <v>3</v>
      </c>
      <c r="C46" s="231">
        <f>B46/SUM($B$46:$B$49)</f>
        <v>0.3</v>
      </c>
      <c r="D46" s="232">
        <f>C46</f>
        <v>0.3</v>
      </c>
      <c r="E46" s="233">
        <f>C46*A46</f>
        <v>0.59699999999999998</v>
      </c>
    </row>
    <row r="47" spans="1:11" x14ac:dyDescent="0.3">
      <c r="A47" s="220">
        <v>2.39</v>
      </c>
      <c r="B47" s="220">
        <v>3</v>
      </c>
      <c r="C47" s="231">
        <f>B47/SUM($B$46:$B$49)</f>
        <v>0.3</v>
      </c>
      <c r="D47" s="232">
        <f>D46+C47</f>
        <v>0.6</v>
      </c>
      <c r="E47" s="233">
        <f>C47*A47</f>
        <v>0.71699999999999997</v>
      </c>
    </row>
    <row r="48" spans="1:11" x14ac:dyDescent="0.3">
      <c r="A48" s="220">
        <v>2.79</v>
      </c>
      <c r="B48" s="220">
        <v>2</v>
      </c>
      <c r="C48" s="231">
        <f>B48/SUM($B$46:$B$49)</f>
        <v>0.2</v>
      </c>
      <c r="D48" s="232">
        <f>D47+C48</f>
        <v>0.8</v>
      </c>
      <c r="E48" s="233">
        <f>C48*A48</f>
        <v>0.55800000000000005</v>
      </c>
    </row>
    <row r="49" spans="1:5" x14ac:dyDescent="0.3">
      <c r="A49" s="220">
        <v>3.2</v>
      </c>
      <c r="B49" s="220">
        <v>2</v>
      </c>
      <c r="C49" s="231">
        <f>B49/SUM($B$46:$B$49)</f>
        <v>0.2</v>
      </c>
      <c r="D49" s="232">
        <f>D48+C49</f>
        <v>1</v>
      </c>
      <c r="E49" s="233">
        <f>C49*A49</f>
        <v>0.64000000000000012</v>
      </c>
    </row>
    <row r="50" spans="1:5" x14ac:dyDescent="0.3">
      <c r="A50" s="80"/>
      <c r="C50" s="80" t="s">
        <v>248</v>
      </c>
      <c r="D50" s="234"/>
      <c r="E50" s="235">
        <f>SUM(E46:E49)</f>
        <v>2.5120000000000005</v>
      </c>
    </row>
    <row r="52" spans="1:5" x14ac:dyDescent="0.3">
      <c r="A52" s="220" t="s">
        <v>249</v>
      </c>
      <c r="B52" s="220" t="s">
        <v>244</v>
      </c>
      <c r="C52" s="220" t="s">
        <v>245</v>
      </c>
      <c r="D52" s="220" t="s">
        <v>246</v>
      </c>
      <c r="E52" s="220" t="s">
        <v>247</v>
      </c>
    </row>
    <row r="53" spans="1:5" x14ac:dyDescent="0.3">
      <c r="A53" s="236">
        <v>129999</v>
      </c>
      <c r="B53" s="220">
        <v>1</v>
      </c>
      <c r="C53" s="231">
        <f>B53/SUM($B$53:$B$56)</f>
        <v>0.1</v>
      </c>
      <c r="D53" s="232">
        <f>C53</f>
        <v>0.1</v>
      </c>
      <c r="E53" s="237">
        <f>C53*A53</f>
        <v>12999.900000000001</v>
      </c>
    </row>
    <row r="54" spans="1:5" x14ac:dyDescent="0.3">
      <c r="A54" s="236">
        <v>159999</v>
      </c>
      <c r="B54" s="220">
        <v>4</v>
      </c>
      <c r="C54" s="231">
        <f>B54/SUM($B$53:$B$56)</f>
        <v>0.4</v>
      </c>
      <c r="D54" s="232">
        <f>D53+C54</f>
        <v>0.5</v>
      </c>
      <c r="E54" s="237">
        <f>C54*A54</f>
        <v>63999.600000000006</v>
      </c>
    </row>
    <row r="55" spans="1:5" x14ac:dyDescent="0.3">
      <c r="A55" s="236">
        <v>189999</v>
      </c>
      <c r="B55" s="220">
        <v>2</v>
      </c>
      <c r="C55" s="231">
        <f>B55/SUM($B$53:$B$56)</f>
        <v>0.2</v>
      </c>
      <c r="D55" s="232">
        <f>D54+C55</f>
        <v>0.7</v>
      </c>
      <c r="E55" s="237">
        <f>C55*A55</f>
        <v>37999.800000000003</v>
      </c>
    </row>
    <row r="56" spans="1:5" x14ac:dyDescent="0.3">
      <c r="A56" s="236">
        <v>220000</v>
      </c>
      <c r="B56" s="220">
        <v>3</v>
      </c>
      <c r="C56" s="231">
        <f>B56/SUM($B$53:$B$56)</f>
        <v>0.3</v>
      </c>
      <c r="D56" s="232">
        <f>D55+C56</f>
        <v>1</v>
      </c>
      <c r="E56" s="237">
        <f>C56*A56</f>
        <v>66000</v>
      </c>
    </row>
    <row r="57" spans="1:5" x14ac:dyDescent="0.3">
      <c r="C57" s="80" t="s">
        <v>250</v>
      </c>
      <c r="E57" s="76">
        <f>SUM(E53:E56)</f>
        <v>180999.3</v>
      </c>
    </row>
    <row r="58" spans="1:5" x14ac:dyDescent="0.3">
      <c r="E58" s="76"/>
    </row>
    <row r="59" spans="1:5" x14ac:dyDescent="0.3">
      <c r="A59" s="57" t="s">
        <v>251</v>
      </c>
    </row>
    <row r="60" spans="1:5" x14ac:dyDescent="0.3">
      <c r="A60" s="238" t="s">
        <v>40</v>
      </c>
      <c r="B60" s="220" t="s">
        <v>252</v>
      </c>
      <c r="C60" s="220" t="s">
        <v>253</v>
      </c>
    </row>
    <row r="61" spans="1:5" x14ac:dyDescent="0.3">
      <c r="A61" s="238">
        <v>1</v>
      </c>
      <c r="B61" s="239">
        <f>E50</f>
        <v>2.5120000000000005</v>
      </c>
      <c r="C61" s="236">
        <f>E57</f>
        <v>180999.3</v>
      </c>
    </row>
    <row r="62" spans="1:5" x14ac:dyDescent="0.3">
      <c r="A62" s="238">
        <v>2</v>
      </c>
      <c r="B62" s="233">
        <f>B61*(1.1)^(A62-A61)</f>
        <v>2.7632000000000008</v>
      </c>
      <c r="C62" s="237">
        <f>C61*(1.2)^(A62-A61)</f>
        <v>217199.15999999997</v>
      </c>
    </row>
    <row r="63" spans="1:5" x14ac:dyDescent="0.3">
      <c r="A63" s="238">
        <v>3</v>
      </c>
      <c r="B63" s="233">
        <f>B62*(1.1)^(A63-A62)</f>
        <v>3.0395200000000009</v>
      </c>
      <c r="C63" s="237">
        <f>C62*(1.2)^(A63-A62)</f>
        <v>260638.99199999997</v>
      </c>
    </row>
    <row r="64" spans="1:5" x14ac:dyDescent="0.3">
      <c r="A64" s="238">
        <v>4</v>
      </c>
      <c r="B64" s="233">
        <f>B63*(1.1)^(A64-A63)</f>
        <v>3.3434720000000011</v>
      </c>
      <c r="C64" s="237">
        <f>C63*(1.2)^(A64-A63)</f>
        <v>312766.79039999994</v>
      </c>
    </row>
  </sheetData>
  <mergeCells count="3">
    <mergeCell ref="G16:Z16"/>
    <mergeCell ref="A31:B31"/>
    <mergeCell ref="C31:D31"/>
  </mergeCells>
  <pageMargins left="0.511811024" right="0.511811024" top="0.78740157499999996" bottom="0.78740157499999996" header="0.31496062000000002" footer="0.31496062000000002"/>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27"/>
  <sheetViews>
    <sheetView topLeftCell="A4" zoomScale="90" zoomScaleNormal="90" workbookViewId="0">
      <selection activeCell="G30" sqref="G30"/>
    </sheetView>
  </sheetViews>
  <sheetFormatPr defaultColWidth="9.109375" defaultRowHeight="14.4" x14ac:dyDescent="0.3"/>
  <cols>
    <col min="1" max="1" width="40.33203125" style="57" customWidth="1"/>
    <col min="2" max="4" width="11.5546875" style="57" bestFit="1" customWidth="1"/>
    <col min="5" max="16384" width="9.109375" style="57"/>
  </cols>
  <sheetData>
    <row r="2" spans="1:4" x14ac:dyDescent="0.3">
      <c r="A2" s="193" t="s">
        <v>254</v>
      </c>
    </row>
    <row r="4" spans="1:4" x14ac:dyDescent="0.3">
      <c r="A4" s="57" t="s">
        <v>255</v>
      </c>
    </row>
    <row r="6" spans="1:4" x14ac:dyDescent="0.3">
      <c r="A6" s="220"/>
      <c r="B6" s="240" t="s">
        <v>33</v>
      </c>
      <c r="C6" s="240" t="s">
        <v>34</v>
      </c>
      <c r="D6" s="241" t="s">
        <v>35</v>
      </c>
    </row>
    <row r="7" spans="1:4" x14ac:dyDescent="0.3">
      <c r="A7" s="242" t="s">
        <v>256</v>
      </c>
      <c r="B7" s="243">
        <f>SUM(B8:B12)</f>
        <v>62194</v>
      </c>
      <c r="C7" s="243">
        <f t="shared" ref="C7:D7" si="0">SUM(C8:C12)</f>
        <v>64161</v>
      </c>
      <c r="D7" s="68">
        <f t="shared" si="0"/>
        <v>52370</v>
      </c>
    </row>
    <row r="8" spans="1:4" x14ac:dyDescent="0.3">
      <c r="A8" s="244" t="s">
        <v>257</v>
      </c>
      <c r="B8" s="243">
        <v>25153</v>
      </c>
      <c r="C8" s="243">
        <v>28942</v>
      </c>
      <c r="D8" s="68">
        <v>24409</v>
      </c>
    </row>
    <row r="9" spans="1:4" x14ac:dyDescent="0.3">
      <c r="A9" s="244" t="s">
        <v>258</v>
      </c>
      <c r="B9" s="243">
        <v>1796</v>
      </c>
      <c r="C9" s="243">
        <v>1354</v>
      </c>
      <c r="D9" s="68">
        <v>1469</v>
      </c>
    </row>
    <row r="10" spans="1:4" x14ac:dyDescent="0.3">
      <c r="A10" s="244" t="s">
        <v>259</v>
      </c>
      <c r="B10" s="243">
        <v>426</v>
      </c>
      <c r="C10" s="243">
        <v>360</v>
      </c>
      <c r="D10" s="68">
        <v>117</v>
      </c>
    </row>
    <row r="11" spans="1:4" x14ac:dyDescent="0.3">
      <c r="A11" s="244" t="s">
        <v>260</v>
      </c>
      <c r="B11" s="243">
        <v>22931</v>
      </c>
      <c r="C11" s="243">
        <v>27228</v>
      </c>
      <c r="D11" s="68">
        <v>22823</v>
      </c>
    </row>
    <row r="12" spans="1:4" x14ac:dyDescent="0.3">
      <c r="A12" s="244" t="s">
        <v>261</v>
      </c>
      <c r="B12" s="243">
        <v>11888</v>
      </c>
      <c r="C12" s="243">
        <v>6277</v>
      </c>
      <c r="D12" s="68">
        <v>3552</v>
      </c>
    </row>
    <row r="13" spans="1:4" x14ac:dyDescent="0.3">
      <c r="A13" s="242" t="s">
        <v>262</v>
      </c>
      <c r="B13" s="243">
        <v>408176</v>
      </c>
      <c r="C13" s="243">
        <v>453158</v>
      </c>
      <c r="D13" s="68">
        <v>481192</v>
      </c>
    </row>
    <row r="14" spans="1:4" x14ac:dyDescent="0.3">
      <c r="A14" s="242" t="s">
        <v>263</v>
      </c>
      <c r="B14" s="243">
        <f>SUM(B15:B18)</f>
        <v>172236</v>
      </c>
      <c r="C14" s="243">
        <f t="shared" ref="C14:D14" si="1">SUM(C15:C18)</f>
        <v>195597</v>
      </c>
      <c r="D14" s="68">
        <f t="shared" si="1"/>
        <v>220674</v>
      </c>
    </row>
    <row r="15" spans="1:4" x14ac:dyDescent="0.3">
      <c r="A15" s="244" t="s">
        <v>264</v>
      </c>
      <c r="B15" s="243">
        <v>77923</v>
      </c>
      <c r="C15" s="243">
        <v>82261</v>
      </c>
      <c r="D15" s="68">
        <v>98623</v>
      </c>
    </row>
    <row r="16" spans="1:4" x14ac:dyDescent="0.3">
      <c r="A16" s="244" t="s">
        <v>265</v>
      </c>
      <c r="B16" s="243">
        <v>61578</v>
      </c>
      <c r="C16" s="243">
        <v>63683</v>
      </c>
      <c r="D16" s="68">
        <v>74140</v>
      </c>
    </row>
    <row r="17" spans="1:5" x14ac:dyDescent="0.3">
      <c r="A17" s="244" t="s">
        <v>266</v>
      </c>
      <c r="B17" s="243">
        <v>16345</v>
      </c>
      <c r="C17" s="243">
        <v>18578</v>
      </c>
      <c r="D17" s="68">
        <v>24483</v>
      </c>
    </row>
    <row r="18" spans="1:5" x14ac:dyDescent="0.3">
      <c r="A18" s="244" t="s">
        <v>267</v>
      </c>
      <c r="B18" s="243">
        <v>16390</v>
      </c>
      <c r="C18" s="243">
        <v>31075</v>
      </c>
      <c r="D18" s="68">
        <v>23428</v>
      </c>
    </row>
    <row r="19" spans="1:5" x14ac:dyDescent="0.3">
      <c r="A19" s="242" t="s">
        <v>268</v>
      </c>
      <c r="B19" s="243">
        <v>98000</v>
      </c>
      <c r="C19" s="243">
        <v>101000</v>
      </c>
      <c r="D19" s="68">
        <v>102000</v>
      </c>
    </row>
    <row r="20" spans="1:5" x14ac:dyDescent="0.3">
      <c r="A20" s="242" t="s">
        <v>269</v>
      </c>
      <c r="B20" s="245">
        <v>6.45</v>
      </c>
      <c r="C20" s="245">
        <v>7.5</v>
      </c>
      <c r="D20" s="246">
        <v>8.3000000000000007</v>
      </c>
    </row>
    <row r="21" spans="1:5" x14ac:dyDescent="0.3">
      <c r="A21" s="247" t="s">
        <v>270</v>
      </c>
      <c r="B21" s="248">
        <f>B14/B19</f>
        <v>1.7575102040816326</v>
      </c>
      <c r="C21" s="248">
        <f t="shared" ref="C21:D21" si="2">C14/C19</f>
        <v>1.9366039603960397</v>
      </c>
      <c r="D21" s="249">
        <f t="shared" si="2"/>
        <v>2.163470588235294</v>
      </c>
    </row>
    <row r="23" spans="1:5" x14ac:dyDescent="0.3">
      <c r="A23" s="220"/>
      <c r="B23" s="240" t="str">
        <f>B6</f>
        <v>Ano 1</v>
      </c>
      <c r="C23" s="240" t="str">
        <f t="shared" ref="C23:D23" si="3">C6</f>
        <v>Ano 2</v>
      </c>
      <c r="D23" s="240" t="str">
        <f t="shared" si="3"/>
        <v>Ano 3</v>
      </c>
    </row>
    <row r="24" spans="1:5" x14ac:dyDescent="0.3">
      <c r="A24" s="250" t="s">
        <v>271</v>
      </c>
      <c r="B24" s="237">
        <f>B20*B19</f>
        <v>632100</v>
      </c>
      <c r="C24" s="237">
        <f>C20*C19</f>
        <v>757500</v>
      </c>
      <c r="D24" s="237">
        <f>D20*D19</f>
        <v>846600.00000000012</v>
      </c>
    </row>
    <row r="25" spans="1:5" x14ac:dyDescent="0.3">
      <c r="A25" s="250" t="s">
        <v>272</v>
      </c>
      <c r="B25" s="236">
        <f>B7+B14+B13</f>
        <v>642606</v>
      </c>
      <c r="C25" s="236">
        <f>C7+C14+C13</f>
        <v>712916</v>
      </c>
      <c r="D25" s="236">
        <f>D7+D14+D13</f>
        <v>754236</v>
      </c>
    </row>
    <row r="26" spans="1:5" x14ac:dyDescent="0.3">
      <c r="A26" s="250" t="s">
        <v>273</v>
      </c>
      <c r="B26" s="236">
        <f>B24-B25</f>
        <v>-10506</v>
      </c>
      <c r="C26" s="236">
        <f>C24-C25</f>
        <v>44584</v>
      </c>
      <c r="D26" s="236">
        <f>D24-D25</f>
        <v>92364.000000000116</v>
      </c>
    </row>
    <row r="27" spans="1:5" x14ac:dyDescent="0.3">
      <c r="A27" s="250" t="s">
        <v>274</v>
      </c>
      <c r="B27" s="236">
        <f>(B7+B13)/(B20-B22)</f>
        <v>72925.58139534884</v>
      </c>
      <c r="C27" s="236">
        <f>(C7+C13)/(C20-C22)</f>
        <v>68975.866666666669</v>
      </c>
      <c r="D27" s="236">
        <f>(D7+D13)/(D20-D22)</f>
        <v>64284.578313253005</v>
      </c>
      <c r="E27" s="251" t="s">
        <v>275</v>
      </c>
    </row>
  </sheetData>
  <pageMargins left="0.511811024" right="0.511811024" top="0.78740157499999996" bottom="0.78740157499999996" header="0.31496062000000002" footer="0.31496062000000002"/>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39"/>
  <sheetViews>
    <sheetView zoomScale="90" zoomScaleNormal="90" workbookViewId="0">
      <selection activeCell="C16" sqref="C16"/>
    </sheetView>
  </sheetViews>
  <sheetFormatPr defaultColWidth="9.109375" defaultRowHeight="14.4" x14ac:dyDescent="0.3"/>
  <cols>
    <col min="1" max="1" width="9.109375" style="57"/>
    <col min="2" max="2" width="49.44140625" style="57" bestFit="1" customWidth="1"/>
    <col min="3" max="4" width="9.109375" style="57"/>
    <col min="5" max="5" width="56.6640625" style="57" customWidth="1"/>
    <col min="6" max="6" width="11.109375" style="57" bestFit="1" customWidth="1"/>
    <col min="7" max="16384" width="9.109375" style="57"/>
  </cols>
  <sheetData>
    <row r="2" spans="2:6" x14ac:dyDescent="0.3">
      <c r="B2" s="713" t="s">
        <v>276</v>
      </c>
      <c r="C2" s="714"/>
      <c r="E2" s="193" t="s">
        <v>277</v>
      </c>
    </row>
    <row r="3" spans="2:6" x14ac:dyDescent="0.3">
      <c r="B3" s="715"/>
      <c r="C3" s="716"/>
    </row>
    <row r="4" spans="2:6" x14ac:dyDescent="0.3">
      <c r="B4" s="124" t="s">
        <v>278</v>
      </c>
      <c r="C4" s="252">
        <v>1000</v>
      </c>
      <c r="E4" s="57" t="s">
        <v>279</v>
      </c>
    </row>
    <row r="5" spans="2:6" x14ac:dyDescent="0.3">
      <c r="B5" s="128" t="s">
        <v>280</v>
      </c>
      <c r="C5" s="213">
        <v>-200</v>
      </c>
    </row>
    <row r="6" spans="2:6" x14ac:dyDescent="0.3">
      <c r="B6" s="128" t="s">
        <v>281</v>
      </c>
      <c r="C6" s="213">
        <v>-100</v>
      </c>
      <c r="E6" s="78" t="s">
        <v>282</v>
      </c>
      <c r="F6" s="253">
        <f>C19+C20*(C21-C19)</f>
        <v>0.24</v>
      </c>
    </row>
    <row r="7" spans="2:6" x14ac:dyDescent="0.3">
      <c r="B7" s="128" t="s">
        <v>283</v>
      </c>
      <c r="C7" s="213">
        <v>-210</v>
      </c>
      <c r="E7" s="78" t="s">
        <v>284</v>
      </c>
      <c r="F7" s="79">
        <f>C13/F6</f>
        <v>1583.3333333333335</v>
      </c>
    </row>
    <row r="8" spans="2:6" x14ac:dyDescent="0.3">
      <c r="B8" s="124" t="s">
        <v>285</v>
      </c>
      <c r="C8" s="252">
        <f>SUM(C4:C7)</f>
        <v>490</v>
      </c>
      <c r="E8" s="78" t="s">
        <v>286</v>
      </c>
      <c r="F8" s="79">
        <f>C17</f>
        <v>1500</v>
      </c>
    </row>
    <row r="9" spans="2:6" x14ac:dyDescent="0.3">
      <c r="B9" s="128" t="s">
        <v>287</v>
      </c>
      <c r="C9" s="213">
        <f>-C6</f>
        <v>100</v>
      </c>
      <c r="E9" s="78" t="s">
        <v>288</v>
      </c>
      <c r="F9" s="79">
        <f>F7+F8</f>
        <v>3083.3333333333335</v>
      </c>
    </row>
    <row r="10" spans="2:6" x14ac:dyDescent="0.3">
      <c r="B10" s="254" t="s">
        <v>133</v>
      </c>
      <c r="C10" s="252">
        <f>C8+C9</f>
        <v>590</v>
      </c>
    </row>
    <row r="11" spans="2:6" x14ac:dyDescent="0.3">
      <c r="B11" s="128" t="s">
        <v>289</v>
      </c>
      <c r="C11" s="213">
        <f>-C17*C18</f>
        <v>-300</v>
      </c>
      <c r="E11" s="193" t="s">
        <v>290</v>
      </c>
    </row>
    <row r="12" spans="2:6" x14ac:dyDescent="0.3">
      <c r="B12" s="128" t="s">
        <v>291</v>
      </c>
      <c r="C12" s="213">
        <f>C17*C18*C22</f>
        <v>90</v>
      </c>
    </row>
    <row r="13" spans="2:6" x14ac:dyDescent="0.3">
      <c r="B13" s="254" t="s">
        <v>292</v>
      </c>
      <c r="C13" s="252">
        <f>+C10+C11+C12</f>
        <v>380</v>
      </c>
      <c r="E13" s="78" t="s">
        <v>293</v>
      </c>
      <c r="F13" s="253">
        <f>C17/F9</f>
        <v>0.48648648648648646</v>
      </c>
    </row>
    <row r="14" spans="2:6" x14ac:dyDescent="0.3">
      <c r="B14" s="128" t="s">
        <v>294</v>
      </c>
      <c r="C14" s="255">
        <f>-C11</f>
        <v>300</v>
      </c>
      <c r="E14" s="78" t="s">
        <v>295</v>
      </c>
      <c r="F14" s="256">
        <f>1-F13</f>
        <v>0.5135135135135136</v>
      </c>
    </row>
    <row r="15" spans="2:6" x14ac:dyDescent="0.3">
      <c r="B15" s="254" t="s">
        <v>296</v>
      </c>
      <c r="C15" s="252">
        <f>C13+C14</f>
        <v>680</v>
      </c>
      <c r="E15" s="88" t="s">
        <v>297</v>
      </c>
      <c r="F15" s="257">
        <f>F13*C18*(1-C22)+F14*F6</f>
        <v>0.19135135135135137</v>
      </c>
    </row>
    <row r="16" spans="2:6" x14ac:dyDescent="0.3">
      <c r="B16" s="65"/>
      <c r="C16" s="213"/>
      <c r="E16" s="78" t="s">
        <v>288</v>
      </c>
      <c r="F16" s="79">
        <f>C10/F15</f>
        <v>3083.333333333333</v>
      </c>
    </row>
    <row r="17" spans="2:6" x14ac:dyDescent="0.3">
      <c r="B17" s="65" t="s">
        <v>298</v>
      </c>
      <c r="C17" s="213">
        <v>1500</v>
      </c>
    </row>
    <row r="18" spans="2:6" x14ac:dyDescent="0.3">
      <c r="B18" s="65" t="s">
        <v>299</v>
      </c>
      <c r="C18" s="212">
        <v>0.2</v>
      </c>
      <c r="E18" s="193" t="s">
        <v>300</v>
      </c>
    </row>
    <row r="19" spans="2:6" ht="15.6" x14ac:dyDescent="0.35">
      <c r="B19" s="65" t="s">
        <v>301</v>
      </c>
      <c r="C19" s="212">
        <v>0.1</v>
      </c>
      <c r="D19" s="57" t="s">
        <v>302</v>
      </c>
    </row>
    <row r="20" spans="2:6" x14ac:dyDescent="0.3">
      <c r="B20" s="65" t="s">
        <v>303</v>
      </c>
      <c r="C20" s="227">
        <v>1.4</v>
      </c>
      <c r="E20" s="78" t="s">
        <v>293</v>
      </c>
      <c r="F20" s="253">
        <f>C17/F9</f>
        <v>0.48648648648648646</v>
      </c>
    </row>
    <row r="21" spans="2:6" ht="15.6" x14ac:dyDescent="0.35">
      <c r="B21" s="65" t="s">
        <v>304</v>
      </c>
      <c r="C21" s="212">
        <v>0.2</v>
      </c>
      <c r="D21" s="57" t="s">
        <v>302</v>
      </c>
      <c r="E21" s="78" t="s">
        <v>295</v>
      </c>
      <c r="F21" s="256">
        <f>1-F20</f>
        <v>0.5135135135135136</v>
      </c>
    </row>
    <row r="22" spans="2:6" x14ac:dyDescent="0.3">
      <c r="B22" s="69" t="s">
        <v>305</v>
      </c>
      <c r="C22" s="89">
        <f>-C7/SUM(C4:C6)</f>
        <v>0.3</v>
      </c>
      <c r="E22" s="88" t="s">
        <v>306</v>
      </c>
      <c r="F22" s="257">
        <f>F13*C18+F14*F6</f>
        <v>0.22054054054054056</v>
      </c>
    </row>
    <row r="23" spans="2:6" x14ac:dyDescent="0.3">
      <c r="E23" s="78" t="s">
        <v>288</v>
      </c>
      <c r="F23" s="79">
        <f>C15/F22</f>
        <v>3083.333333333333</v>
      </c>
    </row>
    <row r="25" spans="2:6" x14ac:dyDescent="0.3">
      <c r="E25" s="193" t="s">
        <v>307</v>
      </c>
    </row>
    <row r="26" spans="2:6" x14ac:dyDescent="0.3">
      <c r="E26" s="193"/>
    </row>
    <row r="27" spans="2:6" x14ac:dyDescent="0.3">
      <c r="E27" s="78" t="s">
        <v>308</v>
      </c>
      <c r="F27" s="253">
        <f>C17/F9</f>
        <v>0.48648648648648646</v>
      </c>
    </row>
    <row r="28" spans="2:6" x14ac:dyDescent="0.3">
      <c r="E28" s="78" t="s">
        <v>309</v>
      </c>
      <c r="F28" s="256">
        <f>F15/(1-C22*F27)</f>
        <v>0.22405063291139241</v>
      </c>
    </row>
    <row r="29" spans="2:6" x14ac:dyDescent="0.3">
      <c r="E29" s="88" t="s">
        <v>288</v>
      </c>
      <c r="F29" s="70">
        <f>C10/F28+C17*C22</f>
        <v>3083.3333333333335</v>
      </c>
    </row>
    <row r="39" spans="5:5" x14ac:dyDescent="0.3">
      <c r="E39" s="258"/>
    </row>
  </sheetData>
  <mergeCells count="1">
    <mergeCell ref="B2:C3"/>
  </mergeCells>
  <pageMargins left="0.511811024" right="0.511811024" top="0.78740157499999996" bottom="0.78740157499999996" header="0.31496062000000002" footer="0.3149606200000000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332"/>
  <sheetViews>
    <sheetView topLeftCell="A313" zoomScale="75" zoomScaleNormal="75" workbookViewId="0">
      <selection activeCell="G25" sqref="G25"/>
    </sheetView>
  </sheetViews>
  <sheetFormatPr defaultColWidth="9.109375" defaultRowHeight="14.4" x14ac:dyDescent="0.3"/>
  <cols>
    <col min="1" max="1" width="43.88671875" style="57" customWidth="1"/>
    <col min="2" max="2" width="14.44140625" style="57" bestFit="1" customWidth="1"/>
    <col min="3" max="3" width="16.33203125" style="57" customWidth="1"/>
    <col min="4" max="4" width="11.88671875" style="57" customWidth="1"/>
    <col min="5" max="5" width="37.109375" style="57" bestFit="1" customWidth="1"/>
    <col min="6" max="8" width="14.44140625" style="57" bestFit="1" customWidth="1"/>
    <col min="9" max="10" width="11.5546875" style="57" bestFit="1" customWidth="1"/>
    <col min="11" max="16384" width="9.109375" style="57"/>
  </cols>
  <sheetData>
    <row r="1" spans="1:10" x14ac:dyDescent="0.3">
      <c r="A1" s="61"/>
      <c r="B1" s="85"/>
      <c r="C1" s="85"/>
      <c r="D1" s="85"/>
      <c r="E1" s="85"/>
      <c r="F1" s="85"/>
      <c r="G1" s="85"/>
      <c r="H1" s="210"/>
    </row>
    <row r="2" spans="1:10" x14ac:dyDescent="0.3">
      <c r="A2" s="717" t="s">
        <v>310</v>
      </c>
      <c r="B2" s="665"/>
      <c r="C2" s="665"/>
      <c r="D2" s="665"/>
      <c r="E2" s="665"/>
      <c r="F2" s="665"/>
      <c r="G2" s="665"/>
      <c r="H2" s="718"/>
    </row>
    <row r="3" spans="1:10" x14ac:dyDescent="0.3">
      <c r="A3" s="717" t="s">
        <v>311</v>
      </c>
      <c r="B3" s="665"/>
      <c r="C3" s="665"/>
      <c r="D3" s="665"/>
      <c r="E3" s="665"/>
      <c r="F3" s="665"/>
      <c r="G3" s="665"/>
      <c r="H3" s="718"/>
      <c r="J3" s="259"/>
    </row>
    <row r="4" spans="1:10" x14ac:dyDescent="0.3">
      <c r="A4" s="65"/>
      <c r="B4" s="80"/>
      <c r="C4" s="80"/>
      <c r="D4" s="80"/>
      <c r="E4" s="80"/>
      <c r="F4" s="80"/>
      <c r="G4" s="80"/>
      <c r="H4" s="213"/>
    </row>
    <row r="5" spans="1:10" x14ac:dyDescent="0.3">
      <c r="A5" s="65" t="s">
        <v>312</v>
      </c>
      <c r="B5" s="81">
        <v>2005</v>
      </c>
      <c r="C5" s="81">
        <v>2004</v>
      </c>
      <c r="D5" s="80"/>
      <c r="E5" s="80" t="s">
        <v>313</v>
      </c>
      <c r="F5" s="81">
        <v>2005</v>
      </c>
      <c r="G5" s="81">
        <v>2004</v>
      </c>
      <c r="H5" s="260">
        <v>2003</v>
      </c>
    </row>
    <row r="6" spans="1:10" x14ac:dyDescent="0.3">
      <c r="A6" s="261" t="s">
        <v>159</v>
      </c>
      <c r="B6" s="262">
        <f>SUM(B7:B15)</f>
        <v>2659420</v>
      </c>
      <c r="C6" s="262">
        <f>SUM(C7:C15)</f>
        <v>2293688</v>
      </c>
      <c r="D6" s="80"/>
      <c r="E6" s="74" t="s">
        <v>314</v>
      </c>
      <c r="F6" s="263">
        <f>SUM(F7:F12)</f>
        <v>1336226</v>
      </c>
      <c r="G6" s="263">
        <f t="shared" ref="G6:H6" si="0">SUM(G7:G12)</f>
        <v>989836</v>
      </c>
      <c r="H6" s="264">
        <f t="shared" si="0"/>
        <v>1893238</v>
      </c>
    </row>
    <row r="7" spans="1:10" x14ac:dyDescent="0.3">
      <c r="A7" s="65" t="s">
        <v>315</v>
      </c>
      <c r="B7" s="265">
        <v>50809</v>
      </c>
      <c r="C7" s="265">
        <v>90193</v>
      </c>
      <c r="D7" s="80"/>
      <c r="E7" s="80" t="s">
        <v>316</v>
      </c>
      <c r="F7" s="266">
        <v>196300</v>
      </c>
      <c r="G7" s="266">
        <v>215672</v>
      </c>
      <c r="H7" s="267">
        <v>242413</v>
      </c>
      <c r="J7" s="195"/>
    </row>
    <row r="8" spans="1:10" x14ac:dyDescent="0.3">
      <c r="A8" s="65" t="s">
        <v>317</v>
      </c>
      <c r="B8" s="265">
        <v>29374</v>
      </c>
      <c r="C8" s="265">
        <v>84931</v>
      </c>
      <c r="D8" s="80"/>
      <c r="E8" s="80" t="s">
        <v>318</v>
      </c>
      <c r="F8" s="266">
        <v>728411</v>
      </c>
      <c r="G8" s="266">
        <v>433612</v>
      </c>
      <c r="H8" s="267">
        <v>1164129</v>
      </c>
    </row>
    <row r="9" spans="1:10" x14ac:dyDescent="0.3">
      <c r="A9" s="65" t="s">
        <v>2</v>
      </c>
      <c r="B9" s="265">
        <v>1220941</v>
      </c>
      <c r="C9" s="265">
        <v>1093905</v>
      </c>
      <c r="D9" s="80"/>
      <c r="E9" s="80" t="s">
        <v>319</v>
      </c>
      <c r="F9" s="266"/>
      <c r="G9" s="266"/>
      <c r="H9" s="267"/>
    </row>
    <row r="10" spans="1:10" x14ac:dyDescent="0.3">
      <c r="A10" s="65" t="s">
        <v>161</v>
      </c>
      <c r="B10" s="265">
        <v>568582</v>
      </c>
      <c r="C10" s="265">
        <v>509410</v>
      </c>
      <c r="D10" s="80"/>
      <c r="E10" s="80" t="s">
        <v>320</v>
      </c>
      <c r="F10" s="266">
        <v>304361</v>
      </c>
      <c r="G10" s="266">
        <v>177692</v>
      </c>
      <c r="H10" s="267">
        <v>361471</v>
      </c>
    </row>
    <row r="11" spans="1:10" x14ac:dyDescent="0.3">
      <c r="A11" s="65" t="s">
        <v>162</v>
      </c>
      <c r="B11" s="265">
        <v>439190</v>
      </c>
      <c r="C11" s="265">
        <v>314219</v>
      </c>
      <c r="D11" s="80"/>
      <c r="E11" s="80" t="s">
        <v>321</v>
      </c>
      <c r="F11" s="266">
        <v>24623</v>
      </c>
      <c r="G11" s="266">
        <v>92323</v>
      </c>
      <c r="H11" s="267">
        <v>64034</v>
      </c>
    </row>
    <row r="12" spans="1:10" x14ac:dyDescent="0.3">
      <c r="A12" s="65" t="s">
        <v>322</v>
      </c>
      <c r="B12" s="265">
        <v>261508</v>
      </c>
      <c r="C12" s="265">
        <v>137776</v>
      </c>
      <c r="D12" s="80"/>
      <c r="E12" s="80" t="s">
        <v>185</v>
      </c>
      <c r="F12" s="266">
        <v>82531</v>
      </c>
      <c r="G12" s="266">
        <v>70537</v>
      </c>
      <c r="H12" s="267">
        <v>61191</v>
      </c>
    </row>
    <row r="13" spans="1:10" x14ac:dyDescent="0.3">
      <c r="A13" s="65" t="s">
        <v>323</v>
      </c>
      <c r="B13" s="265">
        <v>14198</v>
      </c>
      <c r="C13" s="265">
        <v>9451</v>
      </c>
      <c r="D13" s="80"/>
      <c r="E13" s="74" t="s">
        <v>324</v>
      </c>
      <c r="F13" s="263">
        <f>SUM(F14:F19)</f>
        <v>3891939</v>
      </c>
      <c r="G13" s="263">
        <f t="shared" ref="G13:H13" si="1">SUM(G14:G19)</f>
        <v>4444341</v>
      </c>
      <c r="H13" s="264">
        <f t="shared" si="1"/>
        <v>3370960</v>
      </c>
    </row>
    <row r="14" spans="1:10" x14ac:dyDescent="0.3">
      <c r="A14" s="65" t="s">
        <v>325</v>
      </c>
      <c r="B14" s="265">
        <v>53701</v>
      </c>
      <c r="C14" s="265">
        <v>44228</v>
      </c>
      <c r="D14" s="80"/>
      <c r="E14" s="80" t="s">
        <v>318</v>
      </c>
      <c r="F14" s="266">
        <v>3252052</v>
      </c>
      <c r="G14" s="266">
        <v>3894672</v>
      </c>
      <c r="H14" s="267">
        <v>2918482</v>
      </c>
    </row>
    <row r="15" spans="1:10" x14ac:dyDescent="0.3">
      <c r="A15" s="65" t="s">
        <v>185</v>
      </c>
      <c r="B15" s="265">
        <v>21117</v>
      </c>
      <c r="C15" s="265">
        <v>9575</v>
      </c>
      <c r="D15" s="80"/>
      <c r="E15" s="80" t="s">
        <v>319</v>
      </c>
      <c r="F15" s="266"/>
      <c r="G15" s="266"/>
      <c r="H15" s="267"/>
    </row>
    <row r="16" spans="1:10" x14ac:dyDescent="0.3">
      <c r="A16" s="261" t="s">
        <v>326</v>
      </c>
      <c r="B16" s="262">
        <f>SUM(B17:B23)</f>
        <v>303263</v>
      </c>
      <c r="C16" s="262">
        <f>SUM(C17:C23)</f>
        <v>242901</v>
      </c>
      <c r="D16" s="80"/>
      <c r="E16" s="80" t="s">
        <v>327</v>
      </c>
      <c r="F16" s="266">
        <v>44756</v>
      </c>
      <c r="G16" s="266">
        <v>101613</v>
      </c>
      <c r="H16" s="267">
        <v>65715</v>
      </c>
    </row>
    <row r="17" spans="1:10" x14ac:dyDescent="0.3">
      <c r="A17" s="65" t="s">
        <v>328</v>
      </c>
      <c r="B17" s="265">
        <v>5302</v>
      </c>
      <c r="C17" s="265">
        <v>4250</v>
      </c>
      <c r="D17" s="80"/>
      <c r="E17" s="80" t="s">
        <v>329</v>
      </c>
      <c r="F17" s="266">
        <v>511476</v>
      </c>
      <c r="G17" s="266">
        <v>353001</v>
      </c>
      <c r="H17" s="267">
        <v>273030</v>
      </c>
    </row>
    <row r="18" spans="1:10" x14ac:dyDescent="0.3">
      <c r="A18" s="65" t="s">
        <v>330</v>
      </c>
      <c r="B18" s="265">
        <v>183891</v>
      </c>
      <c r="C18" s="265">
        <v>138927</v>
      </c>
      <c r="D18" s="80"/>
      <c r="E18" s="80" t="s">
        <v>185</v>
      </c>
      <c r="F18" s="266">
        <v>82857</v>
      </c>
      <c r="G18" s="266">
        <v>94276</v>
      </c>
      <c r="H18" s="267">
        <v>112966</v>
      </c>
    </row>
    <row r="19" spans="1:10" x14ac:dyDescent="0.3">
      <c r="A19" s="65" t="s">
        <v>331</v>
      </c>
      <c r="B19" s="268"/>
      <c r="C19" s="268"/>
      <c r="D19" s="80"/>
      <c r="E19" s="80" t="s">
        <v>332</v>
      </c>
      <c r="F19" s="266">
        <v>798</v>
      </c>
      <c r="G19" s="266">
        <v>779</v>
      </c>
      <c r="H19" s="267">
        <v>767</v>
      </c>
    </row>
    <row r="20" spans="1:10" x14ac:dyDescent="0.3">
      <c r="A20" s="65" t="s">
        <v>322</v>
      </c>
      <c r="B20" s="265">
        <v>24666</v>
      </c>
      <c r="C20" s="265">
        <v>20362</v>
      </c>
      <c r="D20" s="80"/>
      <c r="E20" s="74" t="s">
        <v>333</v>
      </c>
      <c r="F20" s="263">
        <f>SUM(F21:F25)</f>
        <v>4150570</v>
      </c>
      <c r="G20" s="66">
        <f t="shared" ref="G20:H20" si="2">SUM(G21:G25)</f>
        <v>3440060</v>
      </c>
      <c r="H20" s="68">
        <f t="shared" si="2"/>
        <v>2738136</v>
      </c>
    </row>
    <row r="21" spans="1:10" x14ac:dyDescent="0.3">
      <c r="A21" s="65" t="s">
        <v>334</v>
      </c>
      <c r="B21" s="265">
        <v>52779</v>
      </c>
      <c r="C21" s="265">
        <v>49212</v>
      </c>
      <c r="D21" s="80"/>
      <c r="E21" s="80" t="s">
        <v>335</v>
      </c>
      <c r="F21" s="266">
        <v>1854507</v>
      </c>
      <c r="G21" s="266">
        <v>1854507</v>
      </c>
      <c r="H21" s="267">
        <v>1854507</v>
      </c>
      <c r="J21" s="217"/>
    </row>
    <row r="22" spans="1:10" x14ac:dyDescent="0.3">
      <c r="A22" s="65" t="s">
        <v>336</v>
      </c>
      <c r="B22" s="265">
        <v>29181</v>
      </c>
      <c r="C22" s="265">
        <v>17653</v>
      </c>
      <c r="D22" s="80"/>
      <c r="E22" s="80" t="s">
        <v>337</v>
      </c>
      <c r="F22" s="266">
        <v>162210</v>
      </c>
      <c r="G22" s="266">
        <v>142858</v>
      </c>
      <c r="H22" s="267">
        <v>100931</v>
      </c>
      <c r="J22" s="269"/>
    </row>
    <row r="23" spans="1:10" x14ac:dyDescent="0.3">
      <c r="A23" s="65" t="s">
        <v>185</v>
      </c>
      <c r="B23" s="265">
        <v>7444</v>
      </c>
      <c r="C23" s="265">
        <v>12497</v>
      </c>
      <c r="D23" s="80"/>
      <c r="E23" s="80" t="s">
        <v>338</v>
      </c>
      <c r="F23" s="266">
        <v>2208447</v>
      </c>
      <c r="G23" s="266">
        <v>1501613</v>
      </c>
      <c r="H23" s="267">
        <v>864771</v>
      </c>
      <c r="J23" s="270"/>
    </row>
    <row r="24" spans="1:10" x14ac:dyDescent="0.3">
      <c r="A24" s="261" t="s">
        <v>164</v>
      </c>
      <c r="B24" s="263">
        <f>SUM(B25:B27)</f>
        <v>6416052</v>
      </c>
      <c r="C24" s="263">
        <f>SUM(C25:C27)</f>
        <v>6337648</v>
      </c>
      <c r="D24" s="80"/>
      <c r="E24" s="80" t="s">
        <v>339</v>
      </c>
      <c r="F24" s="266">
        <v>-65608</v>
      </c>
      <c r="G24" s="266">
        <v>-50768</v>
      </c>
      <c r="H24" s="267">
        <v>-73923</v>
      </c>
    </row>
    <row r="25" spans="1:10" x14ac:dyDescent="0.3">
      <c r="A25" s="65" t="s">
        <v>2</v>
      </c>
      <c r="B25" s="265">
        <v>23820</v>
      </c>
      <c r="C25" s="265">
        <v>27512</v>
      </c>
      <c r="D25" s="80"/>
      <c r="E25" s="80" t="s">
        <v>340</v>
      </c>
      <c r="F25" s="266">
        <v>-8986</v>
      </c>
      <c r="G25" s="266">
        <v>-8150</v>
      </c>
      <c r="H25" s="267">
        <v>-8150</v>
      </c>
    </row>
    <row r="26" spans="1:10" x14ac:dyDescent="0.3">
      <c r="A26" s="65" t="s">
        <v>341</v>
      </c>
      <c r="B26" s="265">
        <v>5927496</v>
      </c>
      <c r="C26" s="265">
        <v>5722751</v>
      </c>
      <c r="D26" s="80"/>
      <c r="E26" s="80" t="s">
        <v>342</v>
      </c>
      <c r="F26" s="263">
        <f>F6+F13+F20</f>
        <v>9378735</v>
      </c>
      <c r="G26" s="263">
        <v>8874237</v>
      </c>
      <c r="H26" s="264">
        <v>8002334</v>
      </c>
    </row>
    <row r="27" spans="1:10" x14ac:dyDescent="0.3">
      <c r="A27" s="65" t="s">
        <v>343</v>
      </c>
      <c r="B27" s="265">
        <v>464736</v>
      </c>
      <c r="C27" s="265">
        <v>587385</v>
      </c>
      <c r="D27" s="80"/>
      <c r="E27" s="80"/>
      <c r="F27" s="80"/>
      <c r="G27" s="80"/>
      <c r="H27" s="213"/>
    </row>
    <row r="28" spans="1:10" x14ac:dyDescent="0.3">
      <c r="A28" s="87" t="s">
        <v>342</v>
      </c>
      <c r="B28" s="271">
        <f>B6+B16+B24</f>
        <v>9378735</v>
      </c>
      <c r="C28" s="271">
        <f>C6+C16+C24</f>
        <v>8874237</v>
      </c>
      <c r="D28" s="88"/>
      <c r="E28" s="88"/>
      <c r="F28" s="88"/>
      <c r="G28" s="88"/>
      <c r="H28" s="206"/>
    </row>
    <row r="29" spans="1:10" x14ac:dyDescent="0.3">
      <c r="A29" s="272"/>
      <c r="B29" s="85"/>
      <c r="C29" s="210"/>
    </row>
    <row r="30" spans="1:10" x14ac:dyDescent="0.3">
      <c r="A30" s="717" t="s">
        <v>344</v>
      </c>
      <c r="B30" s="665"/>
      <c r="C30" s="718"/>
    </row>
    <row r="31" spans="1:10" x14ac:dyDescent="0.3">
      <c r="A31" s="65"/>
      <c r="B31" s="80"/>
      <c r="C31" s="213"/>
    </row>
    <row r="32" spans="1:10" x14ac:dyDescent="0.3">
      <c r="A32" s="261" t="s">
        <v>345</v>
      </c>
      <c r="B32" s="81">
        <v>2005</v>
      </c>
      <c r="C32" s="260">
        <v>2004</v>
      </c>
    </row>
    <row r="33" spans="1:5" x14ac:dyDescent="0.3">
      <c r="A33" s="65" t="s">
        <v>346</v>
      </c>
      <c r="B33" s="273">
        <v>3632985</v>
      </c>
      <c r="C33" s="274">
        <v>3672970</v>
      </c>
    </row>
    <row r="34" spans="1:5" x14ac:dyDescent="0.3">
      <c r="A34" s="65" t="s">
        <v>347</v>
      </c>
      <c r="B34" s="273">
        <v>151424</v>
      </c>
      <c r="C34" s="274">
        <v>193525</v>
      </c>
    </row>
    <row r="35" spans="1:5" x14ac:dyDescent="0.3">
      <c r="A35" s="65" t="s">
        <v>348</v>
      </c>
      <c r="B35" s="275">
        <v>-452154</v>
      </c>
      <c r="C35" s="274">
        <v>-455327</v>
      </c>
    </row>
    <row r="36" spans="1:5" x14ac:dyDescent="0.3">
      <c r="A36" s="261" t="s">
        <v>349</v>
      </c>
      <c r="B36" s="275">
        <v>-1866647</v>
      </c>
      <c r="C36" s="276">
        <v>-1799112</v>
      </c>
    </row>
    <row r="37" spans="1:5" x14ac:dyDescent="0.3">
      <c r="A37" s="261" t="s">
        <v>153</v>
      </c>
      <c r="B37" s="277">
        <f>SUM(B33:B36)</f>
        <v>1465608</v>
      </c>
      <c r="C37" s="278">
        <f>SUM(C33:C36)</f>
        <v>1612056</v>
      </c>
      <c r="E37" s="269"/>
    </row>
    <row r="38" spans="1:5" x14ac:dyDescent="0.3">
      <c r="A38" s="261" t="s">
        <v>350</v>
      </c>
      <c r="B38" s="80"/>
      <c r="C38" s="213"/>
      <c r="E38" s="269"/>
    </row>
    <row r="39" spans="1:5" x14ac:dyDescent="0.3">
      <c r="A39" s="65" t="s">
        <v>351</v>
      </c>
      <c r="B39" s="275">
        <v>-164359</v>
      </c>
      <c r="C39" s="276">
        <v>-174868</v>
      </c>
    </row>
    <row r="40" spans="1:5" x14ac:dyDescent="0.3">
      <c r="A40" s="65" t="s">
        <v>352</v>
      </c>
      <c r="B40" s="275">
        <v>-93545</v>
      </c>
      <c r="C40" s="276">
        <v>-94250</v>
      </c>
    </row>
    <row r="41" spans="1:5" x14ac:dyDescent="0.3">
      <c r="A41" s="65" t="s">
        <v>353</v>
      </c>
      <c r="B41" s="275">
        <v>-11174</v>
      </c>
      <c r="C41" s="276">
        <v>-11262</v>
      </c>
    </row>
    <row r="42" spans="1:5" x14ac:dyDescent="0.3">
      <c r="A42" s="65" t="s">
        <v>354</v>
      </c>
      <c r="B42" s="275">
        <v>-285035</v>
      </c>
      <c r="C42" s="276">
        <v>-342759</v>
      </c>
    </row>
    <row r="43" spans="1:5" x14ac:dyDescent="0.3">
      <c r="A43" s="65" t="s">
        <v>355</v>
      </c>
      <c r="B43" s="275">
        <v>235548</v>
      </c>
      <c r="C43" s="276">
        <v>146682</v>
      </c>
    </row>
    <row r="44" spans="1:5" x14ac:dyDescent="0.3">
      <c r="A44" s="65" t="s">
        <v>356</v>
      </c>
      <c r="B44" s="275">
        <v>-3246</v>
      </c>
      <c r="C44" s="274">
        <v>-73</v>
      </c>
    </row>
    <row r="45" spans="1:5" x14ac:dyDescent="0.3">
      <c r="A45" s="65" t="s">
        <v>357</v>
      </c>
      <c r="B45" s="275">
        <v>-20322</v>
      </c>
      <c r="C45" s="276">
        <v>-66725</v>
      </c>
    </row>
    <row r="46" spans="1:5" x14ac:dyDescent="0.3">
      <c r="A46" s="65" t="s">
        <v>358</v>
      </c>
      <c r="B46" s="275">
        <v>-112577</v>
      </c>
      <c r="C46" s="276">
        <v>-56288</v>
      </c>
    </row>
    <row r="47" spans="1:5" x14ac:dyDescent="0.3">
      <c r="A47" s="65" t="s">
        <v>359</v>
      </c>
      <c r="B47" s="275">
        <v>-29219</v>
      </c>
      <c r="C47" s="276">
        <v>2808</v>
      </c>
    </row>
    <row r="48" spans="1:5" x14ac:dyDescent="0.3">
      <c r="A48" s="65" t="s">
        <v>360</v>
      </c>
      <c r="B48" s="277">
        <f>SUM(B39:B47)+B37</f>
        <v>981679</v>
      </c>
      <c r="C48" s="278">
        <f>SUM(C39:C47)+C37</f>
        <v>1015321</v>
      </c>
    </row>
    <row r="49" spans="1:8" x14ac:dyDescent="0.3">
      <c r="A49" s="65" t="s">
        <v>361</v>
      </c>
      <c r="B49" s="275">
        <v>-6542</v>
      </c>
      <c r="C49" s="276">
        <v>6015</v>
      </c>
    </row>
    <row r="50" spans="1:8" x14ac:dyDescent="0.3">
      <c r="A50" s="65" t="s">
        <v>362</v>
      </c>
      <c r="B50" s="80"/>
      <c r="C50" s="213"/>
    </row>
    <row r="51" spans="1:8" x14ac:dyDescent="0.3">
      <c r="A51" s="65" t="s">
        <v>363</v>
      </c>
      <c r="B51" s="277">
        <f>B48+B49</f>
        <v>975137</v>
      </c>
      <c r="C51" s="278">
        <f>C48+C49</f>
        <v>1021336</v>
      </c>
    </row>
    <row r="52" spans="1:8" x14ac:dyDescent="0.3">
      <c r="A52" s="65" t="s">
        <v>321</v>
      </c>
      <c r="B52" s="275">
        <v>-133124</v>
      </c>
      <c r="C52" s="276">
        <v>-211327</v>
      </c>
    </row>
    <row r="53" spans="1:8" x14ac:dyDescent="0.3">
      <c r="A53" s="65" t="s">
        <v>364</v>
      </c>
      <c r="B53" s="277">
        <f>B51+B52</f>
        <v>842013</v>
      </c>
      <c r="C53" s="278">
        <f>C51+C52</f>
        <v>810009</v>
      </c>
    </row>
    <row r="54" spans="1:8" x14ac:dyDescent="0.3">
      <c r="A54" s="65" t="s">
        <v>332</v>
      </c>
      <c r="B54" s="273">
        <v>-19</v>
      </c>
      <c r="C54" s="274">
        <v>-12</v>
      </c>
    </row>
    <row r="55" spans="1:8" x14ac:dyDescent="0.3">
      <c r="A55" s="65" t="s">
        <v>365</v>
      </c>
      <c r="B55" s="277">
        <f>B53+B54</f>
        <v>841994</v>
      </c>
      <c r="C55" s="278">
        <f>C53+C54</f>
        <v>809997</v>
      </c>
    </row>
    <row r="56" spans="1:8" x14ac:dyDescent="0.3">
      <c r="A56" s="65" t="s">
        <v>366</v>
      </c>
      <c r="B56" s="275">
        <v>320700</v>
      </c>
      <c r="C56" s="276">
        <v>258500</v>
      </c>
    </row>
    <row r="57" spans="1:8" x14ac:dyDescent="0.3">
      <c r="A57" s="65" t="s">
        <v>367</v>
      </c>
      <c r="B57" s="277">
        <f>B55+B56</f>
        <v>1162694</v>
      </c>
      <c r="C57" s="278">
        <f>C55+C56</f>
        <v>1068497</v>
      </c>
    </row>
    <row r="58" spans="1:8" x14ac:dyDescent="0.3">
      <c r="A58" s="65" t="s">
        <v>368</v>
      </c>
      <c r="B58" s="275">
        <v>14840</v>
      </c>
      <c r="C58" s="276">
        <v>-23155</v>
      </c>
    </row>
    <row r="59" spans="1:8" x14ac:dyDescent="0.3">
      <c r="A59" s="69" t="s">
        <v>369</v>
      </c>
      <c r="B59" s="279">
        <f>B57+B58</f>
        <v>1177534</v>
      </c>
      <c r="C59" s="280">
        <f>C57+C58</f>
        <v>1045342</v>
      </c>
    </row>
    <row r="61" spans="1:8" ht="18" x14ac:dyDescent="0.35">
      <c r="A61" s="281" t="s">
        <v>370</v>
      </c>
    </row>
    <row r="62" spans="1:8" ht="15" thickBot="1" x14ac:dyDescent="0.35"/>
    <row r="63" spans="1:8" ht="15" thickTop="1" x14ac:dyDescent="0.3">
      <c r="A63" s="719" t="s">
        <v>313</v>
      </c>
      <c r="B63" s="720"/>
      <c r="C63" s="723">
        <v>2005</v>
      </c>
      <c r="D63" s="282" t="s">
        <v>371</v>
      </c>
      <c r="E63" s="282" t="s">
        <v>372</v>
      </c>
      <c r="F63" s="725">
        <v>2004</v>
      </c>
      <c r="G63" s="282" t="s">
        <v>371</v>
      </c>
      <c r="H63" s="283" t="s">
        <v>372</v>
      </c>
    </row>
    <row r="64" spans="1:8" ht="15" thickBot="1" x14ac:dyDescent="0.35">
      <c r="A64" s="721"/>
      <c r="B64" s="722"/>
      <c r="C64" s="724"/>
      <c r="D64" s="284">
        <v>2005</v>
      </c>
      <c r="E64" s="284">
        <v>2005</v>
      </c>
      <c r="F64" s="726"/>
      <c r="G64" s="284">
        <v>2004</v>
      </c>
      <c r="H64" s="285">
        <v>2004</v>
      </c>
    </row>
    <row r="65" spans="1:8" ht="15" thickBot="1" x14ac:dyDescent="0.35">
      <c r="A65" s="727" t="s">
        <v>314</v>
      </c>
      <c r="B65" s="728"/>
      <c r="C65" s="286"/>
      <c r="D65" s="286"/>
      <c r="E65" s="287"/>
      <c r="F65" s="288"/>
      <c r="G65" s="289"/>
      <c r="H65" s="290"/>
    </row>
    <row r="66" spans="1:8" ht="15" thickBot="1" x14ac:dyDescent="0.35">
      <c r="A66" s="729" t="s">
        <v>316</v>
      </c>
      <c r="B66" s="730"/>
      <c r="C66" s="291">
        <f>F7</f>
        <v>196300</v>
      </c>
      <c r="D66" s="291" t="s">
        <v>373</v>
      </c>
      <c r="E66" s="287">
        <f>C66</f>
        <v>196300</v>
      </c>
      <c r="F66" s="291">
        <f>G7</f>
        <v>215672</v>
      </c>
      <c r="G66" s="291" t="s">
        <v>373</v>
      </c>
      <c r="H66" s="290">
        <f>F66</f>
        <v>215672</v>
      </c>
    </row>
    <row r="67" spans="1:8" ht="15" thickBot="1" x14ac:dyDescent="0.35">
      <c r="A67" s="729" t="s">
        <v>318</v>
      </c>
      <c r="B67" s="730"/>
      <c r="C67" s="291">
        <f t="shared" ref="C67:C84" si="3">F8</f>
        <v>728411</v>
      </c>
      <c r="D67" s="291">
        <f>C67</f>
        <v>728411</v>
      </c>
      <c r="E67" s="287">
        <v>0</v>
      </c>
      <c r="F67" s="291">
        <f t="shared" ref="F67:F84" si="4">G8</f>
        <v>433612</v>
      </c>
      <c r="G67" s="291">
        <f>F67</f>
        <v>433612</v>
      </c>
      <c r="H67" s="290" t="s">
        <v>373</v>
      </c>
    </row>
    <row r="68" spans="1:8" ht="15" thickBot="1" x14ac:dyDescent="0.35">
      <c r="A68" s="729" t="s">
        <v>319</v>
      </c>
      <c r="B68" s="730"/>
      <c r="C68" s="291">
        <f t="shared" si="3"/>
        <v>0</v>
      </c>
      <c r="D68" s="291" t="s">
        <v>373</v>
      </c>
      <c r="E68" s="287">
        <v>0</v>
      </c>
      <c r="F68" s="291">
        <f t="shared" si="4"/>
        <v>0</v>
      </c>
      <c r="G68" s="291" t="s">
        <v>373</v>
      </c>
      <c r="H68" s="290" t="s">
        <v>373</v>
      </c>
    </row>
    <row r="69" spans="1:8" ht="15" thickBot="1" x14ac:dyDescent="0.35">
      <c r="A69" s="729" t="s">
        <v>320</v>
      </c>
      <c r="B69" s="730"/>
      <c r="C69" s="291">
        <f t="shared" si="3"/>
        <v>304361</v>
      </c>
      <c r="D69" s="291" t="s">
        <v>373</v>
      </c>
      <c r="E69" s="287">
        <v>0</v>
      </c>
      <c r="F69" s="291">
        <f t="shared" si="4"/>
        <v>177692</v>
      </c>
      <c r="G69" s="291" t="s">
        <v>373</v>
      </c>
      <c r="H69" s="290" t="s">
        <v>373</v>
      </c>
    </row>
    <row r="70" spans="1:8" ht="15" thickBot="1" x14ac:dyDescent="0.35">
      <c r="A70" s="729" t="s">
        <v>321</v>
      </c>
      <c r="B70" s="730"/>
      <c r="C70" s="291">
        <f t="shared" si="3"/>
        <v>24623</v>
      </c>
      <c r="D70" s="291" t="s">
        <v>373</v>
      </c>
      <c r="E70" s="287">
        <f>C70</f>
        <v>24623</v>
      </c>
      <c r="F70" s="291">
        <f t="shared" si="4"/>
        <v>92323</v>
      </c>
      <c r="G70" s="291" t="s">
        <v>373</v>
      </c>
      <c r="H70" s="290">
        <f>F70</f>
        <v>92323</v>
      </c>
    </row>
    <row r="71" spans="1:8" ht="15" thickBot="1" x14ac:dyDescent="0.35">
      <c r="A71" s="292" t="s">
        <v>185</v>
      </c>
      <c r="B71" s="293"/>
      <c r="C71" s="291">
        <f t="shared" si="3"/>
        <v>82531</v>
      </c>
      <c r="D71" s="291" t="s">
        <v>373</v>
      </c>
      <c r="E71" s="287">
        <f>C71</f>
        <v>82531</v>
      </c>
      <c r="F71" s="291">
        <f t="shared" si="4"/>
        <v>70537</v>
      </c>
      <c r="G71" s="291" t="s">
        <v>373</v>
      </c>
      <c r="H71" s="290">
        <f>F71</f>
        <v>70537</v>
      </c>
    </row>
    <row r="72" spans="1:8" ht="15" thickBot="1" x14ac:dyDescent="0.35">
      <c r="A72" s="727" t="s">
        <v>324</v>
      </c>
      <c r="B72" s="728"/>
      <c r="C72" s="291">
        <f t="shared" si="3"/>
        <v>3891939</v>
      </c>
      <c r="D72" s="291"/>
      <c r="E72" s="287">
        <v>0</v>
      </c>
      <c r="F72" s="291">
        <f t="shared" si="4"/>
        <v>4444341</v>
      </c>
      <c r="G72" s="291"/>
      <c r="H72" s="290"/>
    </row>
    <row r="73" spans="1:8" ht="15" thickBot="1" x14ac:dyDescent="0.35">
      <c r="A73" s="729" t="s">
        <v>318</v>
      </c>
      <c r="B73" s="730"/>
      <c r="C73" s="291">
        <f t="shared" si="3"/>
        <v>3252052</v>
      </c>
      <c r="D73" s="291">
        <f>C73</f>
        <v>3252052</v>
      </c>
      <c r="E73" s="287">
        <v>0</v>
      </c>
      <c r="F73" s="291">
        <f t="shared" si="4"/>
        <v>3894672</v>
      </c>
      <c r="G73" s="291">
        <f>F73</f>
        <v>3894672</v>
      </c>
      <c r="H73" s="290" t="s">
        <v>373</v>
      </c>
    </row>
    <row r="74" spans="1:8" ht="15" thickBot="1" x14ac:dyDescent="0.35">
      <c r="A74" s="729" t="s">
        <v>319</v>
      </c>
      <c r="B74" s="730"/>
      <c r="C74" s="291">
        <f t="shared" si="3"/>
        <v>0</v>
      </c>
      <c r="D74" s="291" t="s">
        <v>373</v>
      </c>
      <c r="E74" s="287">
        <v>0</v>
      </c>
      <c r="F74" s="291">
        <f t="shared" si="4"/>
        <v>0</v>
      </c>
      <c r="G74" s="291" t="s">
        <v>373</v>
      </c>
      <c r="H74" s="290" t="s">
        <v>373</v>
      </c>
    </row>
    <row r="75" spans="1:8" ht="15" thickBot="1" x14ac:dyDescent="0.35">
      <c r="A75" s="729" t="s">
        <v>327</v>
      </c>
      <c r="B75" s="730"/>
      <c r="C75" s="291">
        <f t="shared" si="3"/>
        <v>44756</v>
      </c>
      <c r="D75" s="291" t="s">
        <v>373</v>
      </c>
      <c r="E75" s="287">
        <f>C75</f>
        <v>44756</v>
      </c>
      <c r="F75" s="291">
        <f t="shared" si="4"/>
        <v>101613</v>
      </c>
      <c r="G75" s="291" t="s">
        <v>373</v>
      </c>
      <c r="H75" s="290">
        <f>F75</f>
        <v>101613</v>
      </c>
    </row>
    <row r="76" spans="1:8" ht="15" thickBot="1" x14ac:dyDescent="0.35">
      <c r="A76" s="729" t="s">
        <v>329</v>
      </c>
      <c r="B76" s="730"/>
      <c r="C76" s="291">
        <f t="shared" si="3"/>
        <v>511476</v>
      </c>
      <c r="D76" s="291" t="s">
        <v>373</v>
      </c>
      <c r="E76" s="287">
        <f t="shared" ref="E76:E77" si="5">C76</f>
        <v>511476</v>
      </c>
      <c r="F76" s="291">
        <f t="shared" si="4"/>
        <v>353001</v>
      </c>
      <c r="G76" s="291" t="s">
        <v>373</v>
      </c>
      <c r="H76" s="290">
        <f>F76</f>
        <v>353001</v>
      </c>
    </row>
    <row r="77" spans="1:8" ht="15" thickBot="1" x14ac:dyDescent="0.35">
      <c r="A77" s="292" t="s">
        <v>185</v>
      </c>
      <c r="B77" s="293"/>
      <c r="C77" s="291">
        <f t="shared" si="3"/>
        <v>82857</v>
      </c>
      <c r="D77" s="291" t="s">
        <v>373</v>
      </c>
      <c r="E77" s="287">
        <f t="shared" si="5"/>
        <v>82857</v>
      </c>
      <c r="F77" s="291">
        <f t="shared" si="4"/>
        <v>94276</v>
      </c>
      <c r="G77" s="291" t="s">
        <v>373</v>
      </c>
      <c r="H77" s="290">
        <f>F77</f>
        <v>94276</v>
      </c>
    </row>
    <row r="78" spans="1:8" ht="15" thickBot="1" x14ac:dyDescent="0.35">
      <c r="A78" s="292" t="s">
        <v>332</v>
      </c>
      <c r="B78" s="294"/>
      <c r="C78" s="295">
        <f t="shared" si="3"/>
        <v>798</v>
      </c>
      <c r="D78" s="291" t="s">
        <v>373</v>
      </c>
      <c r="E78" s="287">
        <v>0</v>
      </c>
      <c r="F78" s="291">
        <f t="shared" si="4"/>
        <v>779</v>
      </c>
      <c r="G78" s="291" t="s">
        <v>373</v>
      </c>
      <c r="H78" s="290" t="s">
        <v>373</v>
      </c>
    </row>
    <row r="79" spans="1:8" ht="15" thickBot="1" x14ac:dyDescent="0.35">
      <c r="A79" s="727" t="s">
        <v>333</v>
      </c>
      <c r="B79" s="728"/>
      <c r="C79" s="291">
        <f t="shared" si="3"/>
        <v>4150570</v>
      </c>
      <c r="D79" s="291"/>
      <c r="E79" s="287">
        <v>0</v>
      </c>
      <c r="F79" s="291">
        <f t="shared" si="4"/>
        <v>3440060</v>
      </c>
      <c r="G79" s="291"/>
      <c r="H79" s="290"/>
    </row>
    <row r="80" spans="1:8" ht="15" thickBot="1" x14ac:dyDescent="0.35">
      <c r="A80" s="729" t="s">
        <v>335</v>
      </c>
      <c r="B80" s="730"/>
      <c r="C80" s="291">
        <f t="shared" si="3"/>
        <v>1854507</v>
      </c>
      <c r="D80" s="291" t="s">
        <v>373</v>
      </c>
      <c r="E80" s="287">
        <v>0</v>
      </c>
      <c r="F80" s="291">
        <f t="shared" si="4"/>
        <v>1854507</v>
      </c>
      <c r="G80" s="291" t="s">
        <v>373</v>
      </c>
      <c r="H80" s="290" t="s">
        <v>373</v>
      </c>
    </row>
    <row r="81" spans="1:8" ht="15" thickBot="1" x14ac:dyDescent="0.35">
      <c r="A81" s="729" t="s">
        <v>337</v>
      </c>
      <c r="B81" s="730"/>
      <c r="C81" s="291">
        <f t="shared" si="3"/>
        <v>162210</v>
      </c>
      <c r="D81" s="291" t="s">
        <v>373</v>
      </c>
      <c r="E81" s="287">
        <v>0</v>
      </c>
      <c r="F81" s="291">
        <f t="shared" si="4"/>
        <v>142858</v>
      </c>
      <c r="G81" s="291" t="s">
        <v>373</v>
      </c>
      <c r="H81" s="290" t="s">
        <v>373</v>
      </c>
    </row>
    <row r="82" spans="1:8" ht="15" thickBot="1" x14ac:dyDescent="0.35">
      <c r="A82" s="729" t="s">
        <v>338</v>
      </c>
      <c r="B82" s="730"/>
      <c r="C82" s="291">
        <f t="shared" si="3"/>
        <v>2208447</v>
      </c>
      <c r="D82" s="291" t="s">
        <v>373</v>
      </c>
      <c r="E82" s="287">
        <v>0</v>
      </c>
      <c r="F82" s="291">
        <f t="shared" si="4"/>
        <v>1501613</v>
      </c>
      <c r="G82" s="291" t="s">
        <v>373</v>
      </c>
      <c r="H82" s="290" t="s">
        <v>373</v>
      </c>
    </row>
    <row r="83" spans="1:8" ht="15" thickBot="1" x14ac:dyDescent="0.35">
      <c r="A83" s="729" t="s">
        <v>339</v>
      </c>
      <c r="B83" s="730"/>
      <c r="C83" s="291">
        <f t="shared" si="3"/>
        <v>-65608</v>
      </c>
      <c r="D83" s="291" t="s">
        <v>373</v>
      </c>
      <c r="E83" s="287">
        <v>0</v>
      </c>
      <c r="F83" s="291">
        <f t="shared" si="4"/>
        <v>-50768</v>
      </c>
      <c r="G83" s="291" t="s">
        <v>373</v>
      </c>
      <c r="H83" s="290" t="s">
        <v>373</v>
      </c>
    </row>
    <row r="84" spans="1:8" ht="15" thickBot="1" x14ac:dyDescent="0.35">
      <c r="A84" s="729" t="s">
        <v>340</v>
      </c>
      <c r="B84" s="730"/>
      <c r="C84" s="291">
        <f t="shared" si="3"/>
        <v>-8986</v>
      </c>
      <c r="D84" s="291" t="s">
        <v>373</v>
      </c>
      <c r="E84" s="286">
        <v>0</v>
      </c>
      <c r="F84" s="291">
        <f t="shared" si="4"/>
        <v>-8150</v>
      </c>
      <c r="G84" s="291" t="s">
        <v>373</v>
      </c>
      <c r="H84" s="290" t="s">
        <v>373</v>
      </c>
    </row>
    <row r="85" spans="1:8" ht="15" thickBot="1" x14ac:dyDescent="0.35">
      <c r="A85" s="727" t="s">
        <v>342</v>
      </c>
      <c r="B85" s="728"/>
      <c r="C85" s="296">
        <f>C79+C72+SUM(C66:C71)</f>
        <v>9378735</v>
      </c>
      <c r="D85" s="296">
        <f>SUM(D65:D84)</f>
        <v>3980463</v>
      </c>
      <c r="E85" s="296">
        <f>SUM(E65:E84)</f>
        <v>942543</v>
      </c>
      <c r="F85" s="296">
        <f>F72+F79+SUM(F66:F71)</f>
        <v>8874237</v>
      </c>
      <c r="G85" s="296">
        <f>SUM(G65:G84)</f>
        <v>4328284</v>
      </c>
      <c r="H85" s="296">
        <f>SUM(H65:H84)</f>
        <v>927422</v>
      </c>
    </row>
    <row r="86" spans="1:8" ht="15" thickTop="1" x14ac:dyDescent="0.3">
      <c r="D86" s="269"/>
    </row>
    <row r="88" spans="1:8" ht="18.600000000000001" thickBot="1" x14ac:dyDescent="0.4">
      <c r="A88" s="281" t="s">
        <v>374</v>
      </c>
    </row>
    <row r="89" spans="1:8" ht="15.6" thickTop="1" thickBot="1" x14ac:dyDescent="0.35">
      <c r="C89" s="297">
        <v>2005</v>
      </c>
      <c r="D89" s="297">
        <v>2004</v>
      </c>
    </row>
    <row r="90" spans="1:8" ht="15.6" thickTop="1" thickBot="1" x14ac:dyDescent="0.35">
      <c r="A90" s="734" t="s">
        <v>375</v>
      </c>
      <c r="B90" s="735"/>
      <c r="C90" s="298">
        <f>C85-E85</f>
        <v>8436192</v>
      </c>
      <c r="D90" s="298">
        <f>F85-H85</f>
        <v>7946815</v>
      </c>
    </row>
    <row r="91" spans="1:8" ht="15" thickTop="1" x14ac:dyDescent="0.3"/>
    <row r="93" spans="1:8" ht="18" x14ac:dyDescent="0.35">
      <c r="A93" s="281" t="s">
        <v>376</v>
      </c>
    </row>
    <row r="95" spans="1:8" ht="15" thickBot="1" x14ac:dyDescent="0.35">
      <c r="A95" s="736" t="s">
        <v>377</v>
      </c>
      <c r="B95" s="736"/>
      <c r="C95" s="736"/>
    </row>
    <row r="96" spans="1:8" ht="15" thickTop="1" x14ac:dyDescent="0.3">
      <c r="A96" s="299" t="s">
        <v>378</v>
      </c>
      <c r="B96" s="300" t="s">
        <v>379</v>
      </c>
      <c r="C96" s="301" t="s">
        <v>380</v>
      </c>
    </row>
    <row r="97" spans="1:3" x14ac:dyDescent="0.3">
      <c r="A97" s="302" t="s">
        <v>153</v>
      </c>
      <c r="B97" s="303">
        <f>B37</f>
        <v>1465608</v>
      </c>
      <c r="C97" s="303">
        <f>C37</f>
        <v>1612056</v>
      </c>
    </row>
    <row r="98" spans="1:3" x14ac:dyDescent="0.3">
      <c r="A98" s="302" t="s">
        <v>381</v>
      </c>
      <c r="B98" s="303"/>
      <c r="C98" s="303"/>
    </row>
    <row r="99" spans="1:3" x14ac:dyDescent="0.3">
      <c r="A99" s="292" t="s">
        <v>351</v>
      </c>
      <c r="B99" s="303">
        <f t="shared" ref="B99:C101" si="6">B39</f>
        <v>-164359</v>
      </c>
      <c r="C99" s="303">
        <f t="shared" si="6"/>
        <v>-174868</v>
      </c>
    </row>
    <row r="100" spans="1:3" x14ac:dyDescent="0.3">
      <c r="A100" s="292" t="s">
        <v>352</v>
      </c>
      <c r="B100" s="303">
        <f t="shared" si="6"/>
        <v>-93545</v>
      </c>
      <c r="C100" s="303">
        <f t="shared" si="6"/>
        <v>-94250</v>
      </c>
    </row>
    <row r="101" spans="1:3" x14ac:dyDescent="0.3">
      <c r="A101" s="292" t="s">
        <v>353</v>
      </c>
      <c r="B101" s="303">
        <f t="shared" si="6"/>
        <v>-11174</v>
      </c>
      <c r="C101" s="303">
        <f t="shared" si="6"/>
        <v>-11262</v>
      </c>
    </row>
    <row r="102" spans="1:3" x14ac:dyDescent="0.3">
      <c r="A102" s="292" t="s">
        <v>382</v>
      </c>
      <c r="B102" s="303"/>
      <c r="C102" s="303"/>
    </row>
    <row r="103" spans="1:3" x14ac:dyDescent="0.3">
      <c r="A103" s="292" t="s">
        <v>383</v>
      </c>
      <c r="B103" s="303"/>
      <c r="C103" s="303"/>
    </row>
    <row r="104" spans="1:3" x14ac:dyDescent="0.3">
      <c r="A104" s="292" t="s">
        <v>356</v>
      </c>
      <c r="B104" s="303">
        <f>B44</f>
        <v>-3246</v>
      </c>
      <c r="C104" s="303">
        <f>C44</f>
        <v>-73</v>
      </c>
    </row>
    <row r="105" spans="1:3" x14ac:dyDescent="0.3">
      <c r="A105" s="292" t="s">
        <v>357</v>
      </c>
      <c r="B105" s="303">
        <f>B45</f>
        <v>-20322</v>
      </c>
      <c r="C105" s="303">
        <f>C45</f>
        <v>-66725</v>
      </c>
    </row>
    <row r="106" spans="1:3" x14ac:dyDescent="0.3">
      <c r="A106" s="292" t="s">
        <v>358</v>
      </c>
      <c r="B106" s="303"/>
      <c r="C106" s="303"/>
    </row>
    <row r="107" spans="1:3" x14ac:dyDescent="0.3">
      <c r="A107" s="292" t="s">
        <v>384</v>
      </c>
      <c r="B107" s="303">
        <f>B47</f>
        <v>-29219</v>
      </c>
      <c r="C107" s="303">
        <f>C47</f>
        <v>2808</v>
      </c>
    </row>
    <row r="108" spans="1:3" x14ac:dyDescent="0.3">
      <c r="A108" s="302" t="s">
        <v>360</v>
      </c>
      <c r="B108" s="303">
        <f>SUM(B97:B107)</f>
        <v>1143743</v>
      </c>
      <c r="C108" s="303">
        <f>SUM(C97:C107)</f>
        <v>1267686</v>
      </c>
    </row>
    <row r="109" spans="1:3" x14ac:dyDescent="0.3">
      <c r="A109" s="292" t="s">
        <v>361</v>
      </c>
      <c r="B109" s="303" t="s">
        <v>373</v>
      </c>
      <c r="C109" s="304" t="s">
        <v>373</v>
      </c>
    </row>
    <row r="110" spans="1:3" x14ac:dyDescent="0.3">
      <c r="A110" s="302" t="s">
        <v>385</v>
      </c>
      <c r="B110" s="303">
        <v>1143743</v>
      </c>
      <c r="C110" s="304">
        <v>1267686</v>
      </c>
    </row>
    <row r="111" spans="1:3" x14ac:dyDescent="0.3">
      <c r="A111" s="292" t="s">
        <v>321</v>
      </c>
      <c r="B111" s="303">
        <f>-34%*B110</f>
        <v>-388872.62000000005</v>
      </c>
      <c r="C111" s="303">
        <f>-34%*C110</f>
        <v>-431013.24000000005</v>
      </c>
    </row>
    <row r="112" spans="1:3" ht="15" thickBot="1" x14ac:dyDescent="0.35">
      <c r="A112" s="305" t="s">
        <v>386</v>
      </c>
      <c r="B112" s="306">
        <f>B110+B111</f>
        <v>754870.37999999989</v>
      </c>
      <c r="C112" s="307">
        <f>C110+C111</f>
        <v>836672.76</v>
      </c>
    </row>
    <row r="113" spans="1:5" ht="15" thickTop="1" x14ac:dyDescent="0.3"/>
    <row r="115" spans="1:5" ht="21" x14ac:dyDescent="0.4">
      <c r="A115" s="308" t="s">
        <v>387</v>
      </c>
    </row>
    <row r="117" spans="1:5" x14ac:dyDescent="0.3">
      <c r="A117" s="309"/>
    </row>
    <row r="118" spans="1:5" ht="18" x14ac:dyDescent="0.4">
      <c r="A118" s="310" t="s">
        <v>388</v>
      </c>
    </row>
    <row r="119" spans="1:5" ht="15" customHeight="1" x14ac:dyDescent="0.3">
      <c r="A119" s="737" t="s">
        <v>389</v>
      </c>
      <c r="B119" s="738"/>
      <c r="C119" s="738"/>
      <c r="D119" s="738"/>
      <c r="E119" s="738"/>
    </row>
    <row r="120" spans="1:5" ht="15" customHeight="1" x14ac:dyDescent="0.3">
      <c r="A120" s="738"/>
      <c r="B120" s="738"/>
      <c r="C120" s="738"/>
      <c r="D120" s="738"/>
      <c r="E120" s="738"/>
    </row>
    <row r="121" spans="1:5" ht="24.75" customHeight="1" x14ac:dyDescent="0.3">
      <c r="A121" s="738"/>
      <c r="B121" s="738"/>
      <c r="C121" s="738"/>
      <c r="D121" s="738"/>
      <c r="E121" s="738"/>
    </row>
    <row r="122" spans="1:5" ht="15" thickBot="1" x14ac:dyDescent="0.35">
      <c r="A122" s="311"/>
      <c r="B122" s="311"/>
      <c r="C122" s="311"/>
      <c r="D122" s="311"/>
      <c r="E122" s="311"/>
    </row>
    <row r="123" spans="1:5" ht="17.399999999999999" thickTop="1" thickBot="1" x14ac:dyDescent="0.4">
      <c r="A123" s="312" t="s">
        <v>390</v>
      </c>
      <c r="B123" s="313">
        <v>2005</v>
      </c>
      <c r="C123" s="314">
        <v>2004</v>
      </c>
    </row>
    <row r="124" spans="1:5" ht="15" thickBot="1" x14ac:dyDescent="0.35">
      <c r="A124" s="315"/>
      <c r="B124" s="316">
        <f>-B42/D85</f>
        <v>7.1608503834855397E-2</v>
      </c>
      <c r="C124" s="317">
        <f>-C42/G85</f>
        <v>7.9190505983433621E-2</v>
      </c>
    </row>
    <row r="125" spans="1:5" ht="15" thickTop="1" x14ac:dyDescent="0.3"/>
    <row r="126" spans="1:5" x14ac:dyDescent="0.3">
      <c r="A126" s="737" t="s">
        <v>391</v>
      </c>
      <c r="B126" s="738"/>
      <c r="C126" s="738"/>
      <c r="D126" s="738"/>
      <c r="E126" s="738"/>
    </row>
    <row r="127" spans="1:5" x14ac:dyDescent="0.3">
      <c r="A127" s="738"/>
      <c r="B127" s="738"/>
      <c r="C127" s="738"/>
      <c r="D127" s="738"/>
      <c r="E127" s="738"/>
    </row>
    <row r="128" spans="1:5" x14ac:dyDescent="0.3">
      <c r="A128" s="738"/>
      <c r="B128" s="738"/>
      <c r="C128" s="738"/>
      <c r="D128" s="738"/>
      <c r="E128" s="738"/>
    </row>
    <row r="129" spans="1:7" ht="16.2" thickBot="1" x14ac:dyDescent="0.35">
      <c r="A129" s="318"/>
    </row>
    <row r="130" spans="1:7" ht="15.6" thickTop="1" thickBot="1" x14ac:dyDescent="0.35">
      <c r="A130" s="739" t="s">
        <v>312</v>
      </c>
      <c r="B130" s="740"/>
      <c r="C130" s="319"/>
      <c r="D130" s="320">
        <v>2005</v>
      </c>
      <c r="E130" s="320" t="s">
        <v>392</v>
      </c>
      <c r="F130" s="320">
        <v>2004</v>
      </c>
      <c r="G130" s="321" t="s">
        <v>393</v>
      </c>
    </row>
    <row r="131" spans="1:7" x14ac:dyDescent="0.3">
      <c r="A131" s="322" t="s">
        <v>159</v>
      </c>
      <c r="B131" s="323"/>
      <c r="C131" s="323"/>
      <c r="D131" s="324"/>
      <c r="E131" s="325"/>
      <c r="F131" s="324"/>
      <c r="G131" s="326"/>
    </row>
    <row r="132" spans="1:7" x14ac:dyDescent="0.3">
      <c r="A132" s="327" t="s">
        <v>315</v>
      </c>
      <c r="B132" s="323"/>
      <c r="C132" s="323"/>
      <c r="D132" s="328">
        <f>B7</f>
        <v>50809</v>
      </c>
      <c r="E132" s="325"/>
      <c r="F132" s="328">
        <f>C7</f>
        <v>90193</v>
      </c>
      <c r="G132" s="326"/>
    </row>
    <row r="133" spans="1:7" x14ac:dyDescent="0.3">
      <c r="A133" s="731" t="s">
        <v>394</v>
      </c>
      <c r="B133" s="732"/>
      <c r="C133" s="733"/>
      <c r="D133" s="328">
        <f t="shared" ref="D133:D134" si="7">B8</f>
        <v>29374</v>
      </c>
      <c r="E133" s="329">
        <f>D133</f>
        <v>29374</v>
      </c>
      <c r="F133" s="328">
        <f t="shared" ref="F133:F134" si="8">C8</f>
        <v>84931</v>
      </c>
      <c r="G133" s="330">
        <f>F133</f>
        <v>84931</v>
      </c>
    </row>
    <row r="134" spans="1:7" ht="15" thickBot="1" x14ac:dyDescent="0.35">
      <c r="A134" s="331" t="s">
        <v>2</v>
      </c>
      <c r="B134" s="332"/>
      <c r="C134" s="332"/>
      <c r="D134" s="333">
        <f t="shared" si="7"/>
        <v>1220941</v>
      </c>
      <c r="E134" s="334">
        <f>D134</f>
        <v>1220941</v>
      </c>
      <c r="F134" s="333">
        <f t="shared" si="8"/>
        <v>1093905</v>
      </c>
      <c r="G134" s="335">
        <f>F134</f>
        <v>1093905</v>
      </c>
    </row>
    <row r="135" spans="1:7" x14ac:dyDescent="0.3">
      <c r="A135" s="327" t="s">
        <v>395</v>
      </c>
      <c r="B135" s="323"/>
      <c r="C135" s="336"/>
      <c r="D135" s="337">
        <f>D85</f>
        <v>3980463</v>
      </c>
      <c r="E135" s="338"/>
      <c r="F135" s="337">
        <f>G85</f>
        <v>4328284</v>
      </c>
      <c r="G135" s="326"/>
    </row>
    <row r="136" spans="1:7" ht="15" thickBot="1" x14ac:dyDescent="0.35">
      <c r="A136" s="741" t="s">
        <v>396</v>
      </c>
      <c r="B136" s="742"/>
      <c r="C136" s="743"/>
      <c r="D136" s="339">
        <f>D135-D134-D133</f>
        <v>2730148</v>
      </c>
      <c r="E136" s="340"/>
      <c r="F136" s="339">
        <f>F135-F134-F133</f>
        <v>3149448</v>
      </c>
      <c r="G136" s="341"/>
    </row>
    <row r="137" spans="1:7" ht="15" thickTop="1" x14ac:dyDescent="0.3"/>
    <row r="138" spans="1:7" x14ac:dyDescent="0.3">
      <c r="D138" s="269"/>
    </row>
    <row r="139" spans="1:7" ht="15" thickBot="1" x14ac:dyDescent="0.35">
      <c r="A139" s="57" t="s">
        <v>397</v>
      </c>
    </row>
    <row r="140" spans="1:7" ht="17.399999999999999" thickTop="1" thickBot="1" x14ac:dyDescent="0.4">
      <c r="A140" s="312" t="s">
        <v>390</v>
      </c>
      <c r="B140" s="313">
        <v>2005</v>
      </c>
      <c r="C140" s="314">
        <v>2004</v>
      </c>
    </row>
    <row r="141" spans="1:7" ht="15" thickBot="1" x14ac:dyDescent="0.35">
      <c r="A141" s="315"/>
      <c r="B141" s="316">
        <f>-B42/D135</f>
        <v>7.1608503834855397E-2</v>
      </c>
      <c r="C141" s="317">
        <f>-C42/F135</f>
        <v>7.9190505983433621E-2</v>
      </c>
    </row>
    <row r="142" spans="1:7" ht="15" thickTop="1" x14ac:dyDescent="0.3"/>
    <row r="143" spans="1:7" x14ac:dyDescent="0.3">
      <c r="A143" s="57" t="s">
        <v>398</v>
      </c>
    </row>
    <row r="145" spans="1:5" ht="18" x14ac:dyDescent="0.4">
      <c r="A145" s="310" t="s">
        <v>399</v>
      </c>
    </row>
    <row r="147" spans="1:5" x14ac:dyDescent="0.3">
      <c r="A147" s="737" t="s">
        <v>400</v>
      </c>
      <c r="B147" s="737"/>
      <c r="C147" s="737"/>
      <c r="D147" s="737"/>
      <c r="E147" s="737"/>
    </row>
    <row r="148" spans="1:5" x14ac:dyDescent="0.3">
      <c r="A148" s="737"/>
      <c r="B148" s="737"/>
      <c r="C148" s="737"/>
      <c r="D148" s="737"/>
      <c r="E148" s="737"/>
    </row>
    <row r="149" spans="1:5" x14ac:dyDescent="0.3">
      <c r="A149" s="737"/>
      <c r="B149" s="737"/>
      <c r="C149" s="737"/>
      <c r="D149" s="737"/>
      <c r="E149" s="737"/>
    </row>
    <row r="151" spans="1:5" x14ac:dyDescent="0.3">
      <c r="A151" s="57" t="s">
        <v>401</v>
      </c>
      <c r="D151" s="57" t="s">
        <v>402</v>
      </c>
    </row>
    <row r="168" spans="1:5" ht="51" customHeight="1" x14ac:dyDescent="0.4">
      <c r="A168" s="737" t="s">
        <v>403</v>
      </c>
      <c r="B168" s="737"/>
      <c r="C168" s="737"/>
      <c r="D168" s="737"/>
      <c r="E168" s="737"/>
    </row>
    <row r="169" spans="1:5" ht="42" customHeight="1" x14ac:dyDescent="0.3">
      <c r="A169" s="737" t="s">
        <v>404</v>
      </c>
      <c r="B169" s="737"/>
      <c r="C169" s="737"/>
      <c r="D169" s="737"/>
      <c r="E169" s="737"/>
    </row>
    <row r="170" spans="1:5" ht="15" thickBot="1" x14ac:dyDescent="0.35"/>
    <row r="171" spans="1:5" ht="15.6" thickTop="1" thickBot="1" x14ac:dyDescent="0.35">
      <c r="A171" s="342"/>
      <c r="B171" s="343">
        <v>2005</v>
      </c>
      <c r="C171" s="344">
        <v>2004</v>
      </c>
    </row>
    <row r="172" spans="1:5" ht="15" thickBot="1" x14ac:dyDescent="0.35">
      <c r="A172" s="345" t="s">
        <v>405</v>
      </c>
      <c r="B172" s="346">
        <v>4.3900000000000002E-2</v>
      </c>
      <c r="C172" s="347">
        <v>4.2200000000000001E-2</v>
      </c>
    </row>
    <row r="173" spans="1:5" ht="15" thickBot="1" x14ac:dyDescent="0.35">
      <c r="A173" s="345" t="s">
        <v>406</v>
      </c>
      <c r="B173" s="346">
        <v>3.61E-2</v>
      </c>
      <c r="C173" s="347">
        <v>4.1799999999999997E-2</v>
      </c>
    </row>
    <row r="174" spans="1:5" ht="15" thickBot="1" x14ac:dyDescent="0.35">
      <c r="A174" s="345" t="s">
        <v>407</v>
      </c>
      <c r="B174" s="348">
        <v>1.5</v>
      </c>
      <c r="C174" s="349">
        <v>1.5</v>
      </c>
    </row>
    <row r="175" spans="1:5" ht="15" thickBot="1" x14ac:dyDescent="0.35">
      <c r="A175" s="350" t="s">
        <v>408</v>
      </c>
      <c r="B175" s="351">
        <v>0.55215455599999996</v>
      </c>
      <c r="C175" s="352">
        <v>0.55215455599999996</v>
      </c>
      <c r="D175" s="57" t="s">
        <v>409</v>
      </c>
    </row>
    <row r="176" spans="1:5" ht="68.25" customHeight="1" thickTop="1" x14ac:dyDescent="0.3">
      <c r="A176" s="737" t="s">
        <v>410</v>
      </c>
      <c r="B176" s="737"/>
      <c r="C176" s="737"/>
      <c r="D176" s="737"/>
      <c r="E176" s="737"/>
    </row>
    <row r="177" spans="1:5" x14ac:dyDescent="0.3">
      <c r="A177" s="353"/>
    </row>
    <row r="178" spans="1:5" ht="69" customHeight="1" x14ac:dyDescent="0.3">
      <c r="A178" s="737" t="s">
        <v>411</v>
      </c>
      <c r="B178" s="737"/>
      <c r="C178" s="737"/>
      <c r="D178" s="737"/>
      <c r="E178" s="737"/>
    </row>
    <row r="180" spans="1:5" ht="33" customHeight="1" x14ac:dyDescent="0.3">
      <c r="A180" s="737" t="s">
        <v>412</v>
      </c>
      <c r="B180" s="737"/>
      <c r="C180" s="737"/>
      <c r="D180" s="737"/>
      <c r="E180" s="737"/>
    </row>
    <row r="181" spans="1:5" ht="15.6" x14ac:dyDescent="0.3">
      <c r="A181" s="90"/>
      <c r="B181" s="354"/>
      <c r="C181" s="354"/>
      <c r="D181" s="354"/>
      <c r="E181" s="354"/>
    </row>
    <row r="182" spans="1:5" ht="15.6" x14ac:dyDescent="0.3">
      <c r="A182" s="354"/>
      <c r="B182" s="354"/>
      <c r="C182" s="354"/>
      <c r="D182" s="354"/>
      <c r="E182" s="354"/>
    </row>
    <row r="184" spans="1:5" ht="15.6" x14ac:dyDescent="0.3">
      <c r="A184" s="737" t="s">
        <v>413</v>
      </c>
      <c r="B184" s="737"/>
      <c r="C184" s="737"/>
      <c r="D184" s="737"/>
      <c r="E184" s="737"/>
    </row>
    <row r="185" spans="1:5" ht="15" thickBot="1" x14ac:dyDescent="0.35"/>
    <row r="186" spans="1:5" ht="15.6" thickTop="1" thickBot="1" x14ac:dyDescent="0.35">
      <c r="A186" s="342"/>
      <c r="B186" s="343">
        <v>2005</v>
      </c>
      <c r="C186" s="344">
        <v>2004</v>
      </c>
    </row>
    <row r="187" spans="1:5" ht="15" thickBot="1" x14ac:dyDescent="0.35">
      <c r="A187" s="345" t="s">
        <v>414</v>
      </c>
      <c r="B187" s="355">
        <v>0.42932706378993396</v>
      </c>
      <c r="C187" s="356">
        <v>0.44806861753293015</v>
      </c>
      <c r="D187" s="251" t="s">
        <v>415</v>
      </c>
    </row>
    <row r="188" spans="1:5" ht="15" thickBot="1" x14ac:dyDescent="0.35">
      <c r="A188" s="345" t="s">
        <v>416</v>
      </c>
      <c r="B188" s="355">
        <f>B175*(1+(1-0.3)*B187)</f>
        <v>0.71809298200000027</v>
      </c>
      <c r="C188" s="356">
        <f>C175*(1+(1-0.3)*C187)</f>
        <v>0.72533674600000009</v>
      </c>
    </row>
    <row r="189" spans="1:5" ht="15" thickBot="1" x14ac:dyDescent="0.35">
      <c r="A189" s="345" t="s">
        <v>417</v>
      </c>
      <c r="B189" s="346">
        <v>6.4699999999999994E-2</v>
      </c>
      <c r="C189" s="347">
        <v>6.4699999999999994E-2</v>
      </c>
      <c r="D189" s="251" t="s">
        <v>418</v>
      </c>
    </row>
    <row r="190" spans="1:5" x14ac:dyDescent="0.3">
      <c r="D190" s="57" t="s">
        <v>419</v>
      </c>
    </row>
    <row r="191" spans="1:5" x14ac:dyDescent="0.3">
      <c r="B191" s="195"/>
      <c r="D191" s="57" t="s">
        <v>420</v>
      </c>
    </row>
    <row r="193" spans="1:5" x14ac:dyDescent="0.3">
      <c r="A193" s="57" t="s">
        <v>421</v>
      </c>
    </row>
    <row r="195" spans="1:5" ht="16.2" x14ac:dyDescent="0.35">
      <c r="A195" s="57" t="s">
        <v>422</v>
      </c>
    </row>
    <row r="196" spans="1:5" ht="16.2" x14ac:dyDescent="0.35">
      <c r="A196" s="57" t="s">
        <v>423</v>
      </c>
    </row>
    <row r="197" spans="1:5" ht="15" thickBot="1" x14ac:dyDescent="0.35"/>
    <row r="198" spans="1:5" ht="15.6" thickTop="1" thickBot="1" x14ac:dyDescent="0.35">
      <c r="A198" s="357"/>
      <c r="B198" s="358">
        <v>2005</v>
      </c>
      <c r="C198" s="314">
        <v>2004</v>
      </c>
    </row>
    <row r="199" spans="1:5" x14ac:dyDescent="0.3">
      <c r="A199" s="744" t="s">
        <v>424</v>
      </c>
      <c r="B199" s="746">
        <f>B172+B173*B174+B188*B189</f>
        <v>0.14451061593540002</v>
      </c>
      <c r="C199" s="748">
        <f>C172+C173*C174+C188*C189</f>
        <v>0.1518292874662</v>
      </c>
    </row>
    <row r="200" spans="1:5" ht="15" thickBot="1" x14ac:dyDescent="0.35">
      <c r="A200" s="745"/>
      <c r="B200" s="747"/>
      <c r="C200" s="749"/>
    </row>
    <row r="201" spans="1:5" ht="15" thickTop="1" x14ac:dyDescent="0.3"/>
    <row r="203" spans="1:5" x14ac:dyDescent="0.3">
      <c r="A203" s="57" t="s">
        <v>425</v>
      </c>
    </row>
    <row r="205" spans="1:5" ht="89.25" customHeight="1" x14ac:dyDescent="0.3">
      <c r="A205" s="737" t="s">
        <v>426</v>
      </c>
      <c r="B205" s="737"/>
      <c r="C205" s="737"/>
      <c r="D205" s="737"/>
      <c r="E205" s="737"/>
    </row>
    <row r="208" spans="1:5" x14ac:dyDescent="0.3">
      <c r="A208" s="90"/>
    </row>
    <row r="211" spans="1:6" x14ac:dyDescent="0.3">
      <c r="A211" s="90"/>
    </row>
    <row r="214" spans="1:6" x14ac:dyDescent="0.3">
      <c r="A214" s="359" t="s">
        <v>427</v>
      </c>
    </row>
    <row r="215" spans="1:6" x14ac:dyDescent="0.3">
      <c r="A215" s="359" t="s">
        <v>428</v>
      </c>
    </row>
    <row r="216" spans="1:6" ht="16.2" x14ac:dyDescent="0.35">
      <c r="A216" s="359" t="s">
        <v>429</v>
      </c>
    </row>
    <row r="217" spans="1:6" ht="16.2" x14ac:dyDescent="0.35">
      <c r="A217" s="359" t="s">
        <v>430</v>
      </c>
    </row>
    <row r="218" spans="1:6" x14ac:dyDescent="0.3">
      <c r="A218" s="359" t="s">
        <v>431</v>
      </c>
    </row>
    <row r="219" spans="1:6" x14ac:dyDescent="0.3">
      <c r="A219" s="359" t="s">
        <v>432</v>
      </c>
    </row>
    <row r="220" spans="1:6" x14ac:dyDescent="0.3">
      <c r="A220" s="359" t="s">
        <v>433</v>
      </c>
    </row>
    <row r="221" spans="1:6" x14ac:dyDescent="0.3">
      <c r="A221" s="359" t="s">
        <v>434</v>
      </c>
    </row>
    <row r="223" spans="1:6" ht="58.5" customHeight="1" x14ac:dyDescent="0.3">
      <c r="A223" s="737" t="s">
        <v>435</v>
      </c>
      <c r="B223" s="737"/>
      <c r="C223" s="737"/>
      <c r="D223" s="737"/>
      <c r="E223" s="737"/>
      <c r="F223" s="354"/>
    </row>
    <row r="225" spans="1:6" ht="15" thickBot="1" x14ac:dyDescent="0.35">
      <c r="A225" s="360" t="s">
        <v>436</v>
      </c>
    </row>
    <row r="226" spans="1:6" ht="15.6" thickTop="1" thickBot="1" x14ac:dyDescent="0.35">
      <c r="A226" s="361"/>
      <c r="B226" s="751"/>
      <c r="C226" s="751"/>
      <c r="D226" s="362"/>
      <c r="E226" s="363">
        <v>2005</v>
      </c>
      <c r="F226" s="364">
        <v>2004</v>
      </c>
    </row>
    <row r="227" spans="1:6" x14ac:dyDescent="0.3">
      <c r="A227" s="731" t="s">
        <v>333</v>
      </c>
      <c r="B227" s="732"/>
      <c r="C227" s="732"/>
      <c r="D227" s="732"/>
      <c r="E227" s="365">
        <f>C79</f>
        <v>4150570</v>
      </c>
      <c r="F227" s="366">
        <f>F79</f>
        <v>3440060</v>
      </c>
    </row>
    <row r="228" spans="1:6" x14ac:dyDescent="0.3">
      <c r="A228" s="731" t="s">
        <v>437</v>
      </c>
      <c r="B228" s="732"/>
      <c r="C228" s="732"/>
      <c r="D228" s="323"/>
      <c r="E228" s="365">
        <f>D135</f>
        <v>3980463</v>
      </c>
      <c r="F228" s="365">
        <f>F135</f>
        <v>4328284</v>
      </c>
    </row>
    <row r="229" spans="1:6" x14ac:dyDescent="0.3">
      <c r="A229" s="731" t="s">
        <v>438</v>
      </c>
      <c r="B229" s="732"/>
      <c r="C229" s="732"/>
      <c r="D229" s="323"/>
      <c r="E229" s="365">
        <f>D136</f>
        <v>2730148</v>
      </c>
      <c r="F229" s="365">
        <f>F136</f>
        <v>3149448</v>
      </c>
    </row>
    <row r="230" spans="1:6" x14ac:dyDescent="0.3">
      <c r="A230" s="731" t="s">
        <v>439</v>
      </c>
      <c r="B230" s="732"/>
      <c r="C230" s="323"/>
      <c r="D230" s="323"/>
      <c r="E230" s="365">
        <f>E227+E228</f>
        <v>8131033</v>
      </c>
      <c r="F230" s="365">
        <f>F227+F228</f>
        <v>7768344</v>
      </c>
    </row>
    <row r="231" spans="1:6" ht="15" thickBot="1" x14ac:dyDescent="0.35">
      <c r="A231" s="741" t="s">
        <v>440</v>
      </c>
      <c r="B231" s="742"/>
      <c r="C231" s="367"/>
      <c r="D231" s="367"/>
      <c r="E231" s="368">
        <f>B141*E228/E230+B199*E227/E230</f>
        <v>0.1088221419323957</v>
      </c>
      <c r="F231" s="368">
        <f>C141*F228/F230+C199*F227/F230</f>
        <v>0.11135717710762758</v>
      </c>
    </row>
    <row r="232" spans="1:6" ht="15" thickTop="1" x14ac:dyDescent="0.3"/>
    <row r="233" spans="1:6" x14ac:dyDescent="0.3">
      <c r="A233" s="360" t="s">
        <v>441</v>
      </c>
    </row>
    <row r="234" spans="1:6" ht="15" thickBot="1" x14ac:dyDescent="0.35"/>
    <row r="235" spans="1:6" ht="15.6" thickTop="1" thickBot="1" x14ac:dyDescent="0.35">
      <c r="A235" s="361"/>
      <c r="B235" s="751"/>
      <c r="C235" s="751"/>
      <c r="D235" s="362"/>
      <c r="E235" s="363">
        <v>2005</v>
      </c>
      <c r="F235" s="364">
        <v>2004</v>
      </c>
    </row>
    <row r="236" spans="1:6" ht="15" thickBot="1" x14ac:dyDescent="0.35">
      <c r="A236" s="327"/>
      <c r="B236" s="752" t="s">
        <v>442</v>
      </c>
      <c r="C236" s="752"/>
      <c r="D236" s="752"/>
      <c r="E236" s="363" t="s">
        <v>443</v>
      </c>
      <c r="F236" s="364" t="s">
        <v>444</v>
      </c>
    </row>
    <row r="237" spans="1:6" x14ac:dyDescent="0.3">
      <c r="A237" s="369" t="s">
        <v>445</v>
      </c>
      <c r="B237" s="370">
        <v>38022178</v>
      </c>
      <c r="C237" s="371"/>
      <c r="D237" s="371"/>
      <c r="E237" s="372">
        <v>8.2100000000000009</v>
      </c>
      <c r="F237" s="373">
        <v>9.2100000000000009</v>
      </c>
    </row>
    <row r="238" spans="1:6" x14ac:dyDescent="0.3">
      <c r="A238" s="374" t="s">
        <v>446</v>
      </c>
      <c r="B238" s="375">
        <v>539141243</v>
      </c>
      <c r="C238" s="376"/>
      <c r="D238" s="376"/>
      <c r="E238" s="377">
        <v>9.3000000000000007</v>
      </c>
      <c r="F238" s="378">
        <v>10.119999999999999</v>
      </c>
    </row>
    <row r="239" spans="1:6" x14ac:dyDescent="0.3">
      <c r="A239" s="374" t="s">
        <v>447</v>
      </c>
      <c r="B239" s="375">
        <v>455390699</v>
      </c>
      <c r="C239" s="376"/>
      <c r="D239" s="376"/>
      <c r="E239" s="377">
        <v>7.5</v>
      </c>
      <c r="F239" s="378">
        <v>7.25</v>
      </c>
    </row>
    <row r="240" spans="1:6" x14ac:dyDescent="0.3">
      <c r="A240" s="750" t="s">
        <v>448</v>
      </c>
      <c r="B240" s="732"/>
      <c r="C240" s="732"/>
      <c r="D240" s="732"/>
      <c r="E240" s="365">
        <f>SUMPRODUCT($B$237:$B$239,E237:E239)/1000</f>
        <v>8741605.8837800007</v>
      </c>
      <c r="F240" s="365">
        <f>SUMPRODUCT($B$237:$B$239,F237:F239)/1000</f>
        <v>9107876.206290001</v>
      </c>
    </row>
    <row r="241" spans="1:6" x14ac:dyDescent="0.3">
      <c r="A241" s="750" t="s">
        <v>449</v>
      </c>
      <c r="B241" s="732"/>
      <c r="C241" s="732"/>
      <c r="D241" s="732"/>
      <c r="E241" s="365">
        <f>D135</f>
        <v>3980463</v>
      </c>
      <c r="F241" s="365">
        <f>F135</f>
        <v>4328284</v>
      </c>
    </row>
    <row r="242" spans="1:6" ht="15" thickBot="1" x14ac:dyDescent="0.35">
      <c r="A242" s="750" t="s">
        <v>450</v>
      </c>
      <c r="B242" s="732"/>
      <c r="C242" s="732"/>
      <c r="D242" s="732"/>
      <c r="E242" s="365">
        <f>SUM(E240:E241)</f>
        <v>12722068.883780001</v>
      </c>
      <c r="F242" s="365">
        <f>SUM(F240:F241)</f>
        <v>13436160.206290001</v>
      </c>
    </row>
    <row r="243" spans="1:6" ht="15" thickBot="1" x14ac:dyDescent="0.35">
      <c r="A243" s="753" t="s">
        <v>451</v>
      </c>
      <c r="B243" s="754"/>
      <c r="C243" s="379"/>
      <c r="D243" s="379"/>
      <c r="E243" s="380">
        <f>B141*E241/E242+B199*E240/E242</f>
        <v>0.12170110574574522</v>
      </c>
      <c r="F243" s="381">
        <f>C141*F241/F242+C199*F240/F242</f>
        <v>0.12842965015581945</v>
      </c>
    </row>
    <row r="246" spans="1:6" ht="21" x14ac:dyDescent="0.4">
      <c r="A246" s="308" t="s">
        <v>452</v>
      </c>
      <c r="E246" s="382"/>
    </row>
    <row r="247" spans="1:6" ht="21" x14ac:dyDescent="0.4">
      <c r="A247" s="308" t="s">
        <v>453</v>
      </c>
    </row>
    <row r="248" spans="1:6" ht="21" x14ac:dyDescent="0.4">
      <c r="A248" s="308"/>
    </row>
    <row r="249" spans="1:6" ht="116.25" customHeight="1" x14ac:dyDescent="0.3">
      <c r="A249" s="737" t="s">
        <v>454</v>
      </c>
      <c r="B249" s="737"/>
      <c r="C249" s="737"/>
      <c r="D249" s="737"/>
      <c r="E249" s="737"/>
      <c r="F249" s="354"/>
    </row>
    <row r="250" spans="1:6" ht="21" x14ac:dyDescent="0.4">
      <c r="A250" s="308"/>
    </row>
    <row r="251" spans="1:6" ht="65.25" customHeight="1" x14ac:dyDescent="0.3">
      <c r="A251" s="755" t="s">
        <v>455</v>
      </c>
      <c r="B251" s="738"/>
      <c r="C251" s="738"/>
      <c r="D251" s="738"/>
      <c r="E251" s="738"/>
    </row>
    <row r="252" spans="1:6" ht="21" x14ac:dyDescent="0.4">
      <c r="A252" s="308"/>
    </row>
    <row r="253" spans="1:6" ht="31.5" customHeight="1" x14ac:dyDescent="0.3">
      <c r="A253" s="756" t="s">
        <v>456</v>
      </c>
      <c r="B253" s="757"/>
      <c r="C253" s="757"/>
      <c r="D253" s="757"/>
      <c r="E253" s="757"/>
    </row>
    <row r="254" spans="1:6" ht="21.6" thickBot="1" x14ac:dyDescent="0.45">
      <c r="A254" s="308"/>
    </row>
    <row r="255" spans="1:6" ht="22.2" thickTop="1" thickBot="1" x14ac:dyDescent="0.45">
      <c r="A255" s="383" t="s">
        <v>457</v>
      </c>
      <c r="B255" s="384">
        <v>2005</v>
      </c>
      <c r="C255" s="385">
        <v>2004</v>
      </c>
    </row>
    <row r="256" spans="1:6" ht="15" thickTop="1" x14ac:dyDescent="0.3">
      <c r="A256" s="386" t="s">
        <v>458</v>
      </c>
      <c r="B256" s="387">
        <f>E227</f>
        <v>4150570</v>
      </c>
      <c r="C256" s="388">
        <f>F227</f>
        <v>3440060</v>
      </c>
      <c r="D256" s="376"/>
    </row>
    <row r="257" spans="1:6" x14ac:dyDescent="0.3">
      <c r="A257" s="386" t="s">
        <v>459</v>
      </c>
      <c r="B257" s="387">
        <f>E228</f>
        <v>3980463</v>
      </c>
      <c r="C257" s="389">
        <f>F228</f>
        <v>4328284</v>
      </c>
      <c r="D257" s="376"/>
    </row>
    <row r="258" spans="1:6" x14ac:dyDescent="0.3">
      <c r="A258" s="386" t="s">
        <v>460</v>
      </c>
      <c r="B258" s="387">
        <f>B28</f>
        <v>9378735</v>
      </c>
      <c r="C258" s="389">
        <f>C28</f>
        <v>8874237</v>
      </c>
      <c r="D258" s="376"/>
    </row>
    <row r="259" spans="1:6" x14ac:dyDescent="0.3">
      <c r="A259" s="386" t="s">
        <v>461</v>
      </c>
      <c r="B259" s="387">
        <f>E240</f>
        <v>8741605.8837800007</v>
      </c>
      <c r="C259" s="389">
        <f>F240</f>
        <v>9107876.206290001</v>
      </c>
      <c r="D259" s="376"/>
      <c r="E259" s="382"/>
    </row>
    <row r="260" spans="1:6" x14ac:dyDescent="0.3">
      <c r="A260" s="386" t="s">
        <v>462</v>
      </c>
      <c r="B260" s="387">
        <f>E229</f>
        <v>2730148</v>
      </c>
      <c r="C260" s="389">
        <f>F229</f>
        <v>3149448</v>
      </c>
      <c r="D260" s="376"/>
      <c r="E260" s="382"/>
    </row>
    <row r="261" spans="1:6" ht="24.6" x14ac:dyDescent="0.55000000000000004">
      <c r="A261" s="386" t="s">
        <v>463</v>
      </c>
      <c r="B261" s="390">
        <f>E231</f>
        <v>0.1088221419323957</v>
      </c>
      <c r="C261" s="391">
        <f>F231</f>
        <v>0.11135717710762758</v>
      </c>
      <c r="D261" s="376"/>
    </row>
    <row r="262" spans="1:6" x14ac:dyDescent="0.3">
      <c r="A262" s="386" t="s">
        <v>451</v>
      </c>
      <c r="B262" s="390">
        <f>E243</f>
        <v>0.12170110574574522</v>
      </c>
      <c r="C262" s="391">
        <f>F243</f>
        <v>0.12842965015581945</v>
      </c>
      <c r="D262" s="376"/>
    </row>
    <row r="263" spans="1:6" ht="24.6" x14ac:dyDescent="0.55000000000000004">
      <c r="A263" s="386" t="s">
        <v>464</v>
      </c>
      <c r="B263" s="387">
        <f>C90</f>
        <v>8436192</v>
      </c>
      <c r="C263" s="389">
        <f>D90</f>
        <v>7946815</v>
      </c>
      <c r="D263" s="392"/>
    </row>
    <row r="264" spans="1:6" x14ac:dyDescent="0.3">
      <c r="A264" s="386" t="s">
        <v>465</v>
      </c>
      <c r="B264" s="387">
        <f>B112</f>
        <v>754870.37999999989</v>
      </c>
      <c r="C264" s="389">
        <f>C112</f>
        <v>836672.76</v>
      </c>
      <c r="D264" s="376"/>
      <c r="E264" s="382"/>
      <c r="F264" s="382"/>
    </row>
    <row r="265" spans="1:6" ht="24.6" x14ac:dyDescent="0.55000000000000004">
      <c r="A265" s="386" t="s">
        <v>466</v>
      </c>
      <c r="B265" s="389">
        <f>(B272-B261)*B263</f>
        <v>-163174.10319294129</v>
      </c>
      <c r="C265" s="389">
        <f>(C272-C261)*C263</f>
        <v>-48262.125396551441</v>
      </c>
    </row>
    <row r="266" spans="1:6" x14ac:dyDescent="0.3">
      <c r="A266" s="386" t="s">
        <v>467</v>
      </c>
      <c r="B266" s="387">
        <f>B268-B263</f>
        <v>-305159</v>
      </c>
      <c r="C266" s="389">
        <f>C268-C263</f>
        <v>-178471</v>
      </c>
    </row>
    <row r="267" spans="1:6" x14ac:dyDescent="0.3">
      <c r="A267" s="386" t="s">
        <v>468</v>
      </c>
      <c r="B267" s="387">
        <f>B264/B262</f>
        <v>6202658.3519878238</v>
      </c>
      <c r="C267" s="389">
        <f>C264/C262</f>
        <v>6514638.6288905451</v>
      </c>
    </row>
    <row r="268" spans="1:6" x14ac:dyDescent="0.3">
      <c r="A268" s="386" t="s">
        <v>469</v>
      </c>
      <c r="B268" s="387">
        <f>E230</f>
        <v>8131033</v>
      </c>
      <c r="C268" s="389">
        <f>F230</f>
        <v>7768344</v>
      </c>
    </row>
    <row r="269" spans="1:6" x14ac:dyDescent="0.3">
      <c r="A269" s="386" t="s">
        <v>470</v>
      </c>
      <c r="B269" s="393">
        <f>E242</f>
        <v>12722068.883780001</v>
      </c>
      <c r="C269" s="393">
        <f>F242</f>
        <v>13436160.206290001</v>
      </c>
    </row>
    <row r="270" spans="1:6" x14ac:dyDescent="0.3">
      <c r="A270" s="386" t="s">
        <v>211</v>
      </c>
      <c r="B270" s="394">
        <f>B264/B258</f>
        <v>8.048744100350419E-2</v>
      </c>
      <c r="C270" s="395">
        <f>C264/C258</f>
        <v>9.4281092560408286E-2</v>
      </c>
    </row>
    <row r="271" spans="1:6" x14ac:dyDescent="0.3">
      <c r="A271" s="386" t="s">
        <v>215</v>
      </c>
      <c r="B271" s="394">
        <f>B55/B256</f>
        <v>0.20286225747306996</v>
      </c>
      <c r="C271" s="395">
        <f>C55/C256</f>
        <v>0.23546013732318621</v>
      </c>
      <c r="E271" s="217"/>
    </row>
    <row r="272" spans="1:6" x14ac:dyDescent="0.3">
      <c r="A272" s="386" t="s">
        <v>213</v>
      </c>
      <c r="B272" s="394">
        <f>B264/B263</f>
        <v>8.9479990498082529E-2</v>
      </c>
      <c r="C272" s="395">
        <f>C264/C263</f>
        <v>0.10528403643472259</v>
      </c>
    </row>
    <row r="273" spans="1:6" ht="15" thickBot="1" x14ac:dyDescent="0.35">
      <c r="A273" s="396" t="s">
        <v>471</v>
      </c>
      <c r="B273" s="397">
        <f>B271/B270</f>
        <v>2.5204212600601617</v>
      </c>
      <c r="C273" s="398">
        <f>C271/C270</f>
        <v>2.4974269063791441</v>
      </c>
    </row>
    <row r="274" spans="1:6" ht="15" thickTop="1" x14ac:dyDescent="0.3"/>
    <row r="275" spans="1:6" x14ac:dyDescent="0.3">
      <c r="D275" s="217"/>
      <c r="F275" s="217"/>
    </row>
    <row r="276" spans="1:6" ht="21" x14ac:dyDescent="0.4">
      <c r="A276" s="308" t="s">
        <v>472</v>
      </c>
    </row>
    <row r="277" spans="1:6" ht="21" x14ac:dyDescent="0.4">
      <c r="A277" s="308"/>
    </row>
    <row r="278" spans="1:6" ht="34.5" customHeight="1" x14ac:dyDescent="0.3">
      <c r="A278" s="737" t="s">
        <v>473</v>
      </c>
      <c r="B278" s="737"/>
      <c r="C278" s="737"/>
      <c r="D278" s="737"/>
      <c r="E278" s="737"/>
    </row>
    <row r="280" spans="1:6" x14ac:dyDescent="0.3">
      <c r="A280" s="90"/>
    </row>
    <row r="281" spans="1:6" x14ac:dyDescent="0.3">
      <c r="C281" s="217"/>
    </row>
    <row r="283" spans="1:6" ht="15" thickBot="1" x14ac:dyDescent="0.35"/>
    <row r="284" spans="1:6" ht="15" thickBot="1" x14ac:dyDescent="0.35">
      <c r="A284" s="399" t="s">
        <v>474</v>
      </c>
      <c r="B284" s="363">
        <v>2005</v>
      </c>
      <c r="C284" s="364">
        <v>2004</v>
      </c>
      <c r="D284" s="363" t="s">
        <v>475</v>
      </c>
    </row>
    <row r="285" spans="1:6" x14ac:dyDescent="0.3">
      <c r="A285" s="400" t="s">
        <v>211</v>
      </c>
      <c r="B285" s="401">
        <f>B288*B289</f>
        <v>8.048744100350419E-2</v>
      </c>
      <c r="C285" s="401">
        <f>C288*C289</f>
        <v>9.42810925604083E-2</v>
      </c>
      <c r="D285" s="402">
        <f>B285/C285-1</f>
        <v>-0.14630347593889159</v>
      </c>
    </row>
    <row r="286" spans="1:6" x14ac:dyDescent="0.3">
      <c r="A286" s="400" t="s">
        <v>476</v>
      </c>
      <c r="B286" s="403">
        <f>B33+B34</f>
        <v>3784409</v>
      </c>
      <c r="C286" s="403">
        <f>C33+C34</f>
        <v>3866495</v>
      </c>
      <c r="D286" s="402">
        <f t="shared" ref="D286:D295" si="9">B286/C286-1</f>
        <v>-2.1230080473400359E-2</v>
      </c>
    </row>
    <row r="287" spans="1:6" x14ac:dyDescent="0.3">
      <c r="A287" s="400" t="s">
        <v>465</v>
      </c>
      <c r="B287" s="403">
        <f>B264</f>
        <v>754870.37999999989</v>
      </c>
      <c r="C287" s="403">
        <f>C264</f>
        <v>836672.76</v>
      </c>
      <c r="D287" s="402">
        <f t="shared" si="9"/>
        <v>-9.7771056870550099E-2</v>
      </c>
    </row>
    <row r="288" spans="1:6" x14ac:dyDescent="0.3">
      <c r="A288" s="400" t="s">
        <v>477</v>
      </c>
      <c r="B288" s="401">
        <f>B287/B286</f>
        <v>0.19946849825164242</v>
      </c>
      <c r="C288" s="401">
        <f>C287/C286</f>
        <v>0.21639049319862047</v>
      </c>
      <c r="D288" s="402">
        <f t="shared" si="9"/>
        <v>-7.820119403972936E-2</v>
      </c>
    </row>
    <row r="289" spans="1:7" x14ac:dyDescent="0.3">
      <c r="A289" s="400" t="s">
        <v>478</v>
      </c>
      <c r="B289" s="404">
        <f>B286/B290</f>
        <v>0.40350953513453575</v>
      </c>
      <c r="C289" s="404">
        <f>C286/C290</f>
        <v>0.43569886627999682</v>
      </c>
      <c r="D289" s="402">
        <f t="shared" si="9"/>
        <v>-7.3879767969777022E-2</v>
      </c>
    </row>
    <row r="290" spans="1:7" x14ac:dyDescent="0.3">
      <c r="A290" s="400" t="s">
        <v>460</v>
      </c>
      <c r="B290" s="403">
        <f>B258</f>
        <v>9378735</v>
      </c>
      <c r="C290" s="403">
        <f>C258</f>
        <v>8874237</v>
      </c>
      <c r="D290" s="402">
        <f t="shared" si="9"/>
        <v>5.6849732546020659E-2</v>
      </c>
    </row>
    <row r="291" spans="1:7" x14ac:dyDescent="0.3">
      <c r="A291" s="400" t="s">
        <v>479</v>
      </c>
      <c r="B291" s="403">
        <f>B6</f>
        <v>2659420</v>
      </c>
      <c r="C291" s="403">
        <f>C6</f>
        <v>2293688</v>
      </c>
      <c r="D291" s="402">
        <f t="shared" si="9"/>
        <v>0.15945150343028347</v>
      </c>
    </row>
    <row r="292" spans="1:7" x14ac:dyDescent="0.3">
      <c r="A292" s="400" t="s">
        <v>480</v>
      </c>
      <c r="B292" s="403">
        <f>B24+B16</f>
        <v>6719315</v>
      </c>
      <c r="C292" s="403">
        <f>C24+C16</f>
        <v>6580549</v>
      </c>
      <c r="D292" s="402">
        <f t="shared" si="9"/>
        <v>2.1087298339393934E-2</v>
      </c>
      <c r="E292" s="217"/>
    </row>
    <row r="293" spans="1:7" x14ac:dyDescent="0.3">
      <c r="A293" s="400" t="s">
        <v>124</v>
      </c>
      <c r="B293" s="403">
        <f>B294+B295</f>
        <v>-2640666</v>
      </c>
      <c r="C293" s="405">
        <f>C294+C295</f>
        <v>-2598809</v>
      </c>
      <c r="D293" s="402">
        <f t="shared" si="9"/>
        <v>1.6106224043398232E-2</v>
      </c>
    </row>
    <row r="294" spans="1:7" x14ac:dyDescent="0.3">
      <c r="A294" s="400" t="s">
        <v>481</v>
      </c>
      <c r="B294" s="403">
        <f>B36+B35</f>
        <v>-2318801</v>
      </c>
      <c r="C294" s="405">
        <f>C36+C35</f>
        <v>-2254439</v>
      </c>
      <c r="D294" s="402">
        <f t="shared" si="9"/>
        <v>2.8549009310076645E-2</v>
      </c>
    </row>
    <row r="295" spans="1:7" ht="15" thickBot="1" x14ac:dyDescent="0.35">
      <c r="A295" s="406" t="s">
        <v>381</v>
      </c>
      <c r="B295" s="407">
        <f>SUM(B99:B107)</f>
        <v>-321865</v>
      </c>
      <c r="C295" s="408">
        <f>SUM(C99:C107)</f>
        <v>-344370</v>
      </c>
      <c r="D295" s="409">
        <f t="shared" si="9"/>
        <v>-6.5351221070360399E-2</v>
      </c>
      <c r="F295" s="410"/>
    </row>
    <row r="297" spans="1:7" ht="15.6" x14ac:dyDescent="0.3">
      <c r="A297" s="737" t="s">
        <v>482</v>
      </c>
      <c r="B297" s="737"/>
      <c r="C297" s="737"/>
      <c r="D297" s="737"/>
      <c r="E297" s="737"/>
    </row>
    <row r="298" spans="1:7" x14ac:dyDescent="0.3">
      <c r="A298" s="269"/>
      <c r="B298" s="269"/>
      <c r="C298" s="269"/>
      <c r="G298" s="90"/>
    </row>
    <row r="299" spans="1:7" x14ac:dyDescent="0.3">
      <c r="B299" s="217"/>
    </row>
    <row r="326" spans="1:5" ht="33.75" customHeight="1" x14ac:dyDescent="0.3">
      <c r="A326" s="737" t="s">
        <v>483</v>
      </c>
      <c r="B326" s="737"/>
      <c r="C326" s="737"/>
      <c r="D326" s="737"/>
      <c r="E326" s="737"/>
    </row>
    <row r="328" spans="1:5" ht="105" customHeight="1" x14ac:dyDescent="0.3">
      <c r="A328" s="737" t="s">
        <v>484</v>
      </c>
      <c r="B328" s="737"/>
      <c r="C328" s="737"/>
      <c r="D328" s="737"/>
      <c r="E328" s="737"/>
    </row>
    <row r="330" spans="1:5" ht="48" customHeight="1" x14ac:dyDescent="0.3">
      <c r="A330" s="737" t="s">
        <v>485</v>
      </c>
      <c r="B330" s="737"/>
      <c r="C330" s="737"/>
      <c r="D330" s="737"/>
      <c r="E330" s="737"/>
    </row>
    <row r="332" spans="1:5" ht="72" customHeight="1" x14ac:dyDescent="0.3">
      <c r="A332" s="737" t="s">
        <v>486</v>
      </c>
      <c r="B332" s="737"/>
      <c r="C332" s="737"/>
      <c r="D332" s="737"/>
      <c r="E332" s="737"/>
    </row>
  </sheetData>
  <mergeCells count="64">
    <mergeCell ref="A326:E326"/>
    <mergeCell ref="A328:E328"/>
    <mergeCell ref="A330:E330"/>
    <mergeCell ref="A332:E332"/>
    <mergeCell ref="A243:B243"/>
    <mergeCell ref="A249:E249"/>
    <mergeCell ref="A251:E251"/>
    <mergeCell ref="A253:E253"/>
    <mergeCell ref="A278:E278"/>
    <mergeCell ref="A297:E297"/>
    <mergeCell ref="A242:D242"/>
    <mergeCell ref="A223:E223"/>
    <mergeCell ref="B226:C226"/>
    <mergeCell ref="A227:D227"/>
    <mergeCell ref="A228:C228"/>
    <mergeCell ref="A229:C229"/>
    <mergeCell ref="A230:B230"/>
    <mergeCell ref="A231:B231"/>
    <mergeCell ref="B235:C235"/>
    <mergeCell ref="B236:D236"/>
    <mergeCell ref="A240:D240"/>
    <mergeCell ref="A241:D241"/>
    <mergeCell ref="A205:E205"/>
    <mergeCell ref="A136:C136"/>
    <mergeCell ref="A147:E149"/>
    <mergeCell ref="A168:E168"/>
    <mergeCell ref="A169:E169"/>
    <mergeCell ref="A176:E176"/>
    <mergeCell ref="A178:E178"/>
    <mergeCell ref="A180:E180"/>
    <mergeCell ref="A184:E184"/>
    <mergeCell ref="A199:A200"/>
    <mergeCell ref="B199:B200"/>
    <mergeCell ref="C199:C200"/>
    <mergeCell ref="A133:C133"/>
    <mergeCell ref="A80:B80"/>
    <mergeCell ref="A81:B81"/>
    <mergeCell ref="A82:B82"/>
    <mergeCell ref="A83:B83"/>
    <mergeCell ref="A84:B84"/>
    <mergeCell ref="A85:B85"/>
    <mergeCell ref="A90:B90"/>
    <mergeCell ref="A95:C95"/>
    <mergeCell ref="A119:E121"/>
    <mergeCell ref="A126:E128"/>
    <mergeCell ref="A130:B130"/>
    <mergeCell ref="A79:B79"/>
    <mergeCell ref="A65:B65"/>
    <mergeCell ref="A66:B66"/>
    <mergeCell ref="A67:B67"/>
    <mergeCell ref="A68:B68"/>
    <mergeCell ref="A69:B69"/>
    <mergeCell ref="A70:B70"/>
    <mergeCell ref="A72:B72"/>
    <mergeCell ref="A73:B73"/>
    <mergeCell ref="A74:B74"/>
    <mergeCell ref="A75:B75"/>
    <mergeCell ref="A76:B76"/>
    <mergeCell ref="A2:H2"/>
    <mergeCell ref="A3:H3"/>
    <mergeCell ref="A30:C30"/>
    <mergeCell ref="A63:B64"/>
    <mergeCell ref="C63:C64"/>
    <mergeCell ref="F63:F64"/>
  </mergeCells>
  <pageMargins left="0.51181102362204722" right="0.51181102362204722" top="0.78740157480314965" bottom="0.78740157480314965" header="0.31496062992125984" footer="0.31496062992125984"/>
  <pageSetup paperSize="9" orientation="landscape" r:id="rId1"/>
  <drawing r:id="rId2"/>
  <legacyDrawing r:id="rId3"/>
  <oleObjects>
    <mc:AlternateContent xmlns:mc="http://schemas.openxmlformats.org/markup-compatibility/2006">
      <mc:Choice Requires="x14">
        <oleObject progId="Equation.DSMT4" shapeId="2049" r:id="rId4">
          <objectPr defaultSize="0" autoPict="0" r:id="rId5">
            <anchor moveWithCells="1" sizeWithCells="1">
              <from>
                <xdr:col>0</xdr:col>
                <xdr:colOff>1668780</xdr:colOff>
                <xdr:row>175</xdr:row>
                <xdr:rowOff>266700</xdr:rowOff>
              </from>
              <to>
                <xdr:col>0</xdr:col>
                <xdr:colOff>1866900</xdr:colOff>
                <xdr:row>175</xdr:row>
                <xdr:rowOff>502920</xdr:rowOff>
              </to>
            </anchor>
          </objectPr>
        </oleObject>
      </mc:Choice>
      <mc:Fallback>
        <oleObject progId="Equation.DSMT4" shapeId="2049" r:id="rId4"/>
      </mc:Fallback>
    </mc:AlternateContent>
    <mc:AlternateContent xmlns:mc="http://schemas.openxmlformats.org/markup-compatibility/2006">
      <mc:Choice Requires="x14">
        <oleObject progId="Equation.DSMT4" shapeId="2050" r:id="rId6">
          <objectPr defaultSize="0" autoPict="0" r:id="rId5">
            <anchor moveWithCells="1" sizeWithCells="1">
              <from>
                <xdr:col>0</xdr:col>
                <xdr:colOff>1173480</xdr:colOff>
                <xdr:row>174</xdr:row>
                <xdr:rowOff>38100</xdr:rowOff>
              </from>
              <to>
                <xdr:col>0</xdr:col>
                <xdr:colOff>1371600</xdr:colOff>
                <xdr:row>175</xdr:row>
                <xdr:rowOff>0</xdr:rowOff>
              </to>
            </anchor>
          </objectPr>
        </oleObject>
      </mc:Choice>
      <mc:Fallback>
        <oleObject progId="Equation.DSMT4" shapeId="2050" r:id="rId6"/>
      </mc:Fallback>
    </mc:AlternateContent>
    <mc:AlternateContent xmlns:mc="http://schemas.openxmlformats.org/markup-compatibility/2006">
      <mc:Choice Requires="x14">
        <oleObject progId="Unknown" shapeId="2051" r:id="rId7">
          <objectPr defaultSize="0" autoPict="0" r:id="rId8">
            <anchor moveWithCells="1" sizeWithCells="1">
              <from>
                <xdr:col>0</xdr:col>
                <xdr:colOff>2674620</xdr:colOff>
                <xdr:row>180</xdr:row>
                <xdr:rowOff>0</xdr:rowOff>
              </from>
              <to>
                <xdr:col>2</xdr:col>
                <xdr:colOff>640080</xdr:colOff>
                <xdr:row>182</xdr:row>
                <xdr:rowOff>76200</xdr:rowOff>
              </to>
            </anchor>
          </objectPr>
        </oleObject>
      </mc:Choice>
      <mc:Fallback>
        <oleObject progId="Unknown" shapeId="2051" r:id="rId7"/>
      </mc:Fallback>
    </mc:AlternateContent>
    <mc:AlternateContent xmlns:mc="http://schemas.openxmlformats.org/markup-compatibility/2006">
      <mc:Choice Requires="x14">
        <oleObject progId="Unknown" shapeId="2052" r:id="rId9">
          <objectPr defaultSize="0" autoPict="0" r:id="rId10">
            <anchor moveWithCells="1" sizeWithCells="1">
              <from>
                <xdr:col>0</xdr:col>
                <xdr:colOff>0</xdr:colOff>
                <xdr:row>207</xdr:row>
                <xdr:rowOff>0</xdr:rowOff>
              </from>
              <to>
                <xdr:col>3</xdr:col>
                <xdr:colOff>137160</xdr:colOff>
                <xdr:row>208</xdr:row>
                <xdr:rowOff>182880</xdr:rowOff>
              </to>
            </anchor>
          </objectPr>
        </oleObject>
      </mc:Choice>
      <mc:Fallback>
        <oleObject progId="Unknown" shapeId="2052" r:id="rId9"/>
      </mc:Fallback>
    </mc:AlternateContent>
    <mc:AlternateContent xmlns:mc="http://schemas.openxmlformats.org/markup-compatibility/2006">
      <mc:Choice Requires="x14">
        <oleObject progId="Unknown" shapeId="2053" r:id="rId11">
          <objectPr defaultSize="0" autoPict="0" r:id="rId12">
            <anchor moveWithCells="1" sizeWithCells="1">
              <from>
                <xdr:col>0</xdr:col>
                <xdr:colOff>0</xdr:colOff>
                <xdr:row>210</xdr:row>
                <xdr:rowOff>0</xdr:rowOff>
              </from>
              <to>
                <xdr:col>0</xdr:col>
                <xdr:colOff>1897380</xdr:colOff>
                <xdr:row>212</xdr:row>
                <xdr:rowOff>7620</xdr:rowOff>
              </to>
            </anchor>
          </objectPr>
        </oleObject>
      </mc:Choice>
      <mc:Fallback>
        <oleObject progId="Unknown" shapeId="2053" r:id="rId11"/>
      </mc:Fallback>
    </mc:AlternateContent>
    <mc:AlternateContent xmlns:mc="http://schemas.openxmlformats.org/markup-compatibility/2006">
      <mc:Choice Requires="x14">
        <oleObject progId="Equation.3" shapeId="2054" r:id="rId13">
          <objectPr defaultSize="0" autoPict="0" r:id="rId14">
            <anchor moveWithCells="1" sizeWithCells="1">
              <from>
                <xdr:col>0</xdr:col>
                <xdr:colOff>0</xdr:colOff>
                <xdr:row>279</xdr:row>
                <xdr:rowOff>0</xdr:rowOff>
              </from>
              <to>
                <xdr:col>1</xdr:col>
                <xdr:colOff>76200</xdr:colOff>
                <xdr:row>281</xdr:row>
                <xdr:rowOff>160020</xdr:rowOff>
              </to>
            </anchor>
          </objectPr>
        </oleObject>
      </mc:Choice>
      <mc:Fallback>
        <oleObject progId="Equation.3" shapeId="2054" r:id="rId13"/>
      </mc:Fallback>
    </mc:AlternateContent>
    <mc:AlternateContent xmlns:mc="http://schemas.openxmlformats.org/markup-compatibility/2006">
      <mc:Choice Requires="x14">
        <oleObject progId="Word.Document.8" shapeId="2055" r:id="rId15">
          <objectPr defaultSize="0" autoPict="0" r:id="rId16">
            <anchor moveWithCells="1" sizeWithCells="1">
              <from>
                <xdr:col>0</xdr:col>
                <xdr:colOff>0</xdr:colOff>
                <xdr:row>299</xdr:row>
                <xdr:rowOff>0</xdr:rowOff>
              </from>
              <to>
                <xdr:col>4</xdr:col>
                <xdr:colOff>251460</xdr:colOff>
                <xdr:row>324</xdr:row>
                <xdr:rowOff>106680</xdr:rowOff>
              </to>
            </anchor>
          </objectPr>
        </oleObject>
      </mc:Choice>
      <mc:Fallback>
        <oleObject progId="Word.Document.8" shapeId="2055" r:id="rId15"/>
      </mc:Fallback>
    </mc:AlternateContent>
  </oleObjec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2" x14ac:dyDescent="0.25"/>
  <sheetData/>
  <pageMargins left="0.511811024" right="0.511811024" top="0.78740157499999996" bottom="0.78740157499999996" header="0.31496062000000002" footer="0.3149606200000000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L17"/>
  <sheetViews>
    <sheetView tabSelected="1" topLeftCell="A5" zoomScale="130" zoomScaleNormal="130" workbookViewId="0">
      <selection activeCell="C15" sqref="C15"/>
    </sheetView>
  </sheetViews>
  <sheetFormatPr defaultColWidth="9.109375" defaultRowHeight="14.4" x14ac:dyDescent="0.3"/>
  <cols>
    <col min="1" max="1" width="9.109375" style="440"/>
    <col min="2" max="2" width="18.44140625" style="440" bestFit="1" customWidth="1"/>
    <col min="3" max="16384" width="9.109375" style="440"/>
  </cols>
  <sheetData>
    <row r="2" spans="2:12" x14ac:dyDescent="0.3">
      <c r="C2" s="485">
        <v>0</v>
      </c>
      <c r="D2" s="485">
        <v>1</v>
      </c>
      <c r="E2" s="485">
        <v>2</v>
      </c>
      <c r="F2" s="485">
        <v>3</v>
      </c>
      <c r="G2" s="485">
        <v>4</v>
      </c>
      <c r="H2" s="485">
        <v>5</v>
      </c>
      <c r="I2" s="485">
        <v>6</v>
      </c>
      <c r="J2" s="485">
        <v>7</v>
      </c>
      <c r="K2" s="485">
        <v>8</v>
      </c>
      <c r="L2" s="485">
        <v>9</v>
      </c>
    </row>
    <row r="3" spans="2:12" x14ac:dyDescent="0.3">
      <c r="B3" s="441" t="s">
        <v>1590</v>
      </c>
      <c r="C3" s="484">
        <v>-30</v>
      </c>
      <c r="D3" s="484">
        <v>7</v>
      </c>
      <c r="E3" s="484">
        <v>7</v>
      </c>
      <c r="F3" s="484">
        <v>7</v>
      </c>
      <c r="G3" s="484">
        <v>8</v>
      </c>
      <c r="H3" s="484">
        <v>8</v>
      </c>
      <c r="I3" s="484">
        <v>8</v>
      </c>
      <c r="J3" s="484">
        <v>8</v>
      </c>
      <c r="K3" s="484">
        <v>9</v>
      </c>
      <c r="L3" s="484">
        <v>9</v>
      </c>
    </row>
    <row r="4" spans="2:12" x14ac:dyDescent="0.3">
      <c r="B4" s="441" t="s">
        <v>1591</v>
      </c>
      <c r="C4" s="589">
        <f>C3/(1+$C$8)^C2</f>
        <v>-30</v>
      </c>
      <c r="D4" s="589">
        <f t="shared" ref="D4:L4" si="0">D3/(1+$C$8)^D2</f>
        <v>6.3636363636363633</v>
      </c>
      <c r="E4" s="589">
        <f t="shared" si="0"/>
        <v>5.7851239669421481</v>
      </c>
      <c r="F4" s="589">
        <f t="shared" si="0"/>
        <v>5.2592036063110426</v>
      </c>
      <c r="G4" s="589">
        <f t="shared" si="0"/>
        <v>5.4641076429205642</v>
      </c>
      <c r="H4" s="589">
        <f t="shared" si="0"/>
        <v>4.9673705844732394</v>
      </c>
      <c r="I4" s="589">
        <f t="shared" si="0"/>
        <v>4.5157914404302177</v>
      </c>
      <c r="J4" s="589">
        <f t="shared" si="0"/>
        <v>4.1052649458456516</v>
      </c>
      <c r="K4" s="589">
        <f t="shared" si="0"/>
        <v>4.1985664218875982</v>
      </c>
      <c r="L4" s="589">
        <f t="shared" si="0"/>
        <v>3.8168785653523618</v>
      </c>
    </row>
    <row r="5" spans="2:12" x14ac:dyDescent="0.3">
      <c r="B5" s="441" t="s">
        <v>509</v>
      </c>
      <c r="C5" s="635">
        <f>SUM($C$4:C4)</f>
        <v>-30</v>
      </c>
      <c r="D5" s="635">
        <f>SUM($C$4:D4)</f>
        <v>-23.636363636363637</v>
      </c>
      <c r="E5" s="635">
        <f>SUM($C$4:E4)</f>
        <v>-17.851239669421489</v>
      </c>
      <c r="F5" s="635">
        <f>SUM($C$4:F4)</f>
        <v>-12.592036063110445</v>
      </c>
      <c r="G5" s="635">
        <f>SUM($C$4:G4)</f>
        <v>-7.1279284201898809</v>
      </c>
      <c r="H5" s="635">
        <f>SUM($C$4:H4)</f>
        <v>-2.1605578357166415</v>
      </c>
      <c r="I5" s="635">
        <f>SUM($C$4:I4)</f>
        <v>2.3552336047135762</v>
      </c>
      <c r="J5" s="635">
        <f>SUM($C$4:J4)</f>
        <v>6.4604985505592278</v>
      </c>
      <c r="K5" s="635">
        <f>SUM($C$4:K4)</f>
        <v>10.659064972446826</v>
      </c>
      <c r="L5" s="635">
        <f>SUM($C$4:L4)</f>
        <v>14.475943537799187</v>
      </c>
    </row>
    <row r="6" spans="2:12" x14ac:dyDescent="0.3">
      <c r="B6" s="441"/>
    </row>
    <row r="7" spans="2:12" x14ac:dyDescent="0.3">
      <c r="B7" s="441" t="s">
        <v>512</v>
      </c>
    </row>
    <row r="8" spans="2:12" x14ac:dyDescent="0.3">
      <c r="B8" s="441" t="s">
        <v>510</v>
      </c>
      <c r="C8" s="486">
        <v>0.1</v>
      </c>
    </row>
    <row r="9" spans="2:12" x14ac:dyDescent="0.3">
      <c r="B9" s="441" t="s">
        <v>514</v>
      </c>
      <c r="C9" s="489">
        <f>-C3</f>
        <v>30</v>
      </c>
      <c r="D9" s="442" t="s">
        <v>515</v>
      </c>
    </row>
    <row r="10" spans="2:12" x14ac:dyDescent="0.3">
      <c r="B10" s="441"/>
    </row>
    <row r="11" spans="2:12" x14ac:dyDescent="0.3">
      <c r="B11" s="441" t="s">
        <v>513</v>
      </c>
    </row>
    <row r="12" spans="2:12" x14ac:dyDescent="0.3">
      <c r="B12" s="441" t="s">
        <v>23</v>
      </c>
      <c r="C12" s="487"/>
    </row>
    <row r="13" spans="2:12" x14ac:dyDescent="0.3">
      <c r="B13" s="441" t="s">
        <v>25</v>
      </c>
      <c r="C13" s="486"/>
    </row>
    <row r="14" spans="2:12" x14ac:dyDescent="0.3">
      <c r="B14" s="441" t="s">
        <v>1657</v>
      </c>
      <c r="C14" s="487">
        <f>INTERCEPT(C2:L2,C5:L5)</f>
        <v>5.7004796978747247</v>
      </c>
    </row>
    <row r="15" spans="2:12" x14ac:dyDescent="0.3">
      <c r="B15" s="441" t="s">
        <v>1656</v>
      </c>
      <c r="C15" s="634">
        <f>(0-INDEX(C5:L5,1,MATCH(0,C5:L5,1)))*(INDEX(C2:L5,1,MATCH(0,C5:L5,1)+1)-INDEX(C2:L5,1,MATCH(0,C5:L5,1)))/(INDEX(C5:L5,1,MATCH(0,C5:L5,1)+1)-INDEX(C5:L5,1,MATCH(0,C5:L5,1)))+INDEX(C2:L5,1,MATCH(0,C5:L5,1))</f>
        <v>5.4784450000000016</v>
      </c>
    </row>
    <row r="17" spans="2:3" x14ac:dyDescent="0.3">
      <c r="B17" s="441" t="s">
        <v>511</v>
      </c>
      <c r="C17" s="488">
        <f>C12/C9</f>
        <v>0</v>
      </c>
    </row>
  </sheetData>
  <pageMargins left="0.511811024" right="0.511811024" top="0.78740157499999996" bottom="0.78740157499999996" header="0.31496062000000002" footer="0.31496062000000002"/>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143"/>
  <sheetViews>
    <sheetView zoomScale="60" zoomScaleNormal="60" workbookViewId="0">
      <selection activeCell="S26" sqref="S26"/>
    </sheetView>
  </sheetViews>
  <sheetFormatPr defaultColWidth="9.109375" defaultRowHeight="13.2" x14ac:dyDescent="0.25"/>
  <cols>
    <col min="1" max="1" width="9.109375" style="4"/>
    <col min="2" max="2" width="37.88671875" style="4" customWidth="1"/>
    <col min="3" max="5" width="9.44140625" style="4" bestFit="1" customWidth="1"/>
    <col min="6" max="6" width="9.5546875" style="4" bestFit="1" customWidth="1"/>
    <col min="7" max="7" width="9.109375" style="4"/>
    <col min="8" max="8" width="9.88671875" style="4" bestFit="1" customWidth="1"/>
    <col min="9" max="12" width="9.109375" style="4"/>
    <col min="13" max="13" width="9.44140625" style="4" customWidth="1"/>
    <col min="14" max="14" width="12.5546875" style="4" bestFit="1" customWidth="1"/>
    <col min="15" max="15" width="9.109375" style="4"/>
    <col min="16" max="16" width="23.88671875" style="4" customWidth="1"/>
    <col min="17" max="17" width="11.44140625" style="4" bestFit="1" customWidth="1"/>
    <col min="18" max="16384" width="9.109375" style="4"/>
  </cols>
  <sheetData>
    <row r="1" spans="2:22" x14ac:dyDescent="0.25">
      <c r="C1" s="6"/>
    </row>
    <row r="2" spans="2:22" ht="43.5" customHeight="1" x14ac:dyDescent="0.25">
      <c r="B2" s="651" t="s">
        <v>36</v>
      </c>
      <c r="C2" s="652"/>
      <c r="D2" s="652"/>
      <c r="E2" s="652"/>
      <c r="F2" s="652"/>
      <c r="G2" s="652"/>
      <c r="H2" s="652"/>
      <c r="I2" s="652"/>
      <c r="J2" s="652"/>
      <c r="K2" s="652"/>
      <c r="L2" s="652"/>
      <c r="M2" s="652"/>
      <c r="N2" s="652"/>
    </row>
    <row r="3" spans="2:22" ht="29.25" customHeight="1" x14ac:dyDescent="0.25">
      <c r="B3" s="649" t="s">
        <v>0</v>
      </c>
      <c r="C3" s="649">
        <v>2012</v>
      </c>
      <c r="D3" s="649">
        <f>C3+1</f>
        <v>2013</v>
      </c>
      <c r="E3" s="649">
        <f t="shared" ref="E3:M3" si="0">D3+1</f>
        <v>2014</v>
      </c>
      <c r="F3" s="649">
        <f t="shared" si="0"/>
        <v>2015</v>
      </c>
      <c r="G3" s="649">
        <f t="shared" si="0"/>
        <v>2016</v>
      </c>
      <c r="H3" s="649">
        <f t="shared" si="0"/>
        <v>2017</v>
      </c>
      <c r="I3" s="649">
        <f t="shared" si="0"/>
        <v>2018</v>
      </c>
      <c r="J3" s="649">
        <f t="shared" si="0"/>
        <v>2019</v>
      </c>
      <c r="K3" s="649">
        <f t="shared" si="0"/>
        <v>2020</v>
      </c>
      <c r="L3" s="649">
        <f t="shared" si="0"/>
        <v>2021</v>
      </c>
      <c r="M3" s="653">
        <f t="shared" si="0"/>
        <v>2022</v>
      </c>
      <c r="N3" s="653"/>
    </row>
    <row r="4" spans="2:22" ht="29.25" customHeight="1" x14ac:dyDescent="0.25">
      <c r="B4" s="650"/>
      <c r="C4" s="650"/>
      <c r="D4" s="650"/>
      <c r="E4" s="650"/>
      <c r="F4" s="650"/>
      <c r="G4" s="650"/>
      <c r="H4" s="650"/>
      <c r="I4" s="650"/>
      <c r="J4" s="650"/>
      <c r="K4" s="650"/>
      <c r="L4" s="650"/>
      <c r="M4" s="8" t="s">
        <v>40</v>
      </c>
      <c r="N4" s="8" t="s">
        <v>60</v>
      </c>
      <c r="P4" s="9" t="s">
        <v>65</v>
      </c>
    </row>
    <row r="5" spans="2:22" ht="21" customHeight="1" x14ac:dyDescent="0.25">
      <c r="B5" s="10" t="s">
        <v>1</v>
      </c>
      <c r="C5" s="11">
        <v>0</v>
      </c>
      <c r="D5" s="2">
        <v>3.5</v>
      </c>
      <c r="E5" s="2">
        <v>3.5</v>
      </c>
      <c r="F5" s="2">
        <v>3.5</v>
      </c>
      <c r="G5" s="2">
        <v>3.5</v>
      </c>
      <c r="H5" s="2">
        <v>3.5</v>
      </c>
      <c r="I5" s="2">
        <v>3.5</v>
      </c>
      <c r="J5" s="2">
        <v>3.5</v>
      </c>
      <c r="K5" s="2">
        <v>3.5</v>
      </c>
      <c r="L5" s="2">
        <v>3.5</v>
      </c>
      <c r="M5" s="2">
        <v>3.5</v>
      </c>
      <c r="N5" s="13"/>
      <c r="P5" s="14" t="s">
        <v>10</v>
      </c>
      <c r="Q5" s="50">
        <v>0.08</v>
      </c>
    </row>
    <row r="6" spans="2:22" ht="21" customHeight="1" x14ac:dyDescent="0.25">
      <c r="B6" s="10" t="s">
        <v>2</v>
      </c>
      <c r="C6" s="11">
        <f t="shared" ref="C6:N6" si="1">SUM(C7:C9)</f>
        <v>-8.5250000000000004</v>
      </c>
      <c r="D6" s="15">
        <f t="shared" si="1"/>
        <v>0</v>
      </c>
      <c r="E6" s="15">
        <f t="shared" si="1"/>
        <v>0</v>
      </c>
      <c r="F6" s="15">
        <f t="shared" si="1"/>
        <v>0</v>
      </c>
      <c r="G6" s="15">
        <f t="shared" si="1"/>
        <v>0</v>
      </c>
      <c r="H6" s="15">
        <f t="shared" si="1"/>
        <v>0</v>
      </c>
      <c r="I6" s="15">
        <f t="shared" si="1"/>
        <v>0</v>
      </c>
      <c r="J6" s="15">
        <f t="shared" si="1"/>
        <v>0</v>
      </c>
      <c r="K6" s="15">
        <f t="shared" si="1"/>
        <v>0</v>
      </c>
      <c r="L6" s="15">
        <f t="shared" si="1"/>
        <v>0</v>
      </c>
      <c r="M6" s="15">
        <f t="shared" si="1"/>
        <v>0</v>
      </c>
      <c r="N6" s="16">
        <f t="shared" si="1"/>
        <v>3.625</v>
      </c>
      <c r="P6" s="10" t="s">
        <v>23</v>
      </c>
      <c r="Q6" s="3">
        <f>NPV(Q5,D19:N19)+C19</f>
        <v>-0.42275554528628057</v>
      </c>
      <c r="R6" s="6"/>
    </row>
    <row r="7" spans="2:22" ht="21" customHeight="1" x14ac:dyDescent="0.25">
      <c r="B7" s="17" t="s">
        <v>28</v>
      </c>
      <c r="C7" s="1">
        <v>-7</v>
      </c>
      <c r="D7" s="1"/>
      <c r="E7" s="1"/>
      <c r="F7" s="1"/>
      <c r="G7" s="1"/>
      <c r="H7" s="1"/>
      <c r="I7" s="1"/>
      <c r="J7" s="1"/>
      <c r="K7" s="1"/>
      <c r="L7" s="1"/>
      <c r="M7" s="1"/>
      <c r="N7" s="19">
        <f>-30%*C7</f>
        <v>2.1</v>
      </c>
      <c r="P7" s="10" t="s">
        <v>24</v>
      </c>
      <c r="Q7" s="54">
        <f>Q6/C6</f>
        <v>4.9590093288713263E-2</v>
      </c>
    </row>
    <row r="8" spans="2:22" ht="21" customHeight="1" x14ac:dyDescent="0.25">
      <c r="B8" s="17" t="s">
        <v>3</v>
      </c>
      <c r="C8" s="1">
        <v>-1</v>
      </c>
      <c r="D8" s="1"/>
      <c r="E8" s="1"/>
      <c r="F8" s="1"/>
      <c r="G8" s="1"/>
      <c r="H8" s="1"/>
      <c r="I8" s="1"/>
      <c r="J8" s="1"/>
      <c r="K8" s="1"/>
      <c r="L8" s="1"/>
      <c r="M8" s="1"/>
      <c r="N8" s="19">
        <f>-C8</f>
        <v>1</v>
      </c>
      <c r="P8" s="10" t="s">
        <v>25</v>
      </c>
      <c r="Q8" s="51">
        <f>IRR(C19:N19)</f>
        <v>6.9775315497251356E-2</v>
      </c>
    </row>
    <row r="9" spans="2:22" ht="21" customHeight="1" x14ac:dyDescent="0.25">
      <c r="B9" s="17" t="s">
        <v>29</v>
      </c>
      <c r="C9" s="18">
        <f>-0.15*(D5-C5)</f>
        <v>-0.52500000000000002</v>
      </c>
      <c r="D9" s="18">
        <f t="shared" ref="D9:L9" si="2">0.15*(E5-D5)</f>
        <v>0</v>
      </c>
      <c r="E9" s="18">
        <f>0.15*(F5-E5)</f>
        <v>0</v>
      </c>
      <c r="F9" s="18">
        <f t="shared" si="2"/>
        <v>0</v>
      </c>
      <c r="G9" s="18">
        <f t="shared" si="2"/>
        <v>0</v>
      </c>
      <c r="H9" s="18">
        <f t="shared" si="2"/>
        <v>0</v>
      </c>
      <c r="I9" s="18">
        <f t="shared" si="2"/>
        <v>0</v>
      </c>
      <c r="J9" s="18">
        <f t="shared" si="2"/>
        <v>0</v>
      </c>
      <c r="K9" s="18">
        <f t="shared" si="2"/>
        <v>0</v>
      </c>
      <c r="L9" s="18">
        <f t="shared" si="2"/>
        <v>0</v>
      </c>
      <c r="M9" s="18"/>
      <c r="N9" s="19">
        <f>-0.15*(N5-M5)</f>
        <v>0.52500000000000002</v>
      </c>
      <c r="P9" s="20" t="s">
        <v>26</v>
      </c>
      <c r="Q9" s="49">
        <f>INTERCEPT(C3:M3,C20:M20)</f>
        <v>2019.4162054605977</v>
      </c>
      <c r="V9" s="21"/>
    </row>
    <row r="10" spans="2:22" ht="21" customHeight="1" x14ac:dyDescent="0.25">
      <c r="B10" s="10" t="s">
        <v>12</v>
      </c>
      <c r="C10" s="11">
        <f t="shared" ref="C10:N10" si="3">SUM(C11:C13)</f>
        <v>0</v>
      </c>
      <c r="D10" s="12">
        <f>SUM(D11:D13)</f>
        <v>-2.5</v>
      </c>
      <c r="E10" s="12">
        <f t="shared" si="3"/>
        <v>-2.5</v>
      </c>
      <c r="F10" s="12">
        <f t="shared" si="3"/>
        <v>-2.5</v>
      </c>
      <c r="G10" s="12">
        <f t="shared" si="3"/>
        <v>-2.5</v>
      </c>
      <c r="H10" s="12">
        <f t="shared" si="3"/>
        <v>-2.5</v>
      </c>
      <c r="I10" s="12">
        <f t="shared" si="3"/>
        <v>-2.5</v>
      </c>
      <c r="J10" s="12">
        <f t="shared" si="3"/>
        <v>-2.5</v>
      </c>
      <c r="K10" s="12">
        <f t="shared" si="3"/>
        <v>-2.5</v>
      </c>
      <c r="L10" s="12">
        <f t="shared" si="3"/>
        <v>-2.5</v>
      </c>
      <c r="M10" s="12">
        <f t="shared" si="3"/>
        <v>-2.5</v>
      </c>
      <c r="N10" s="13">
        <f t="shared" si="3"/>
        <v>0</v>
      </c>
      <c r="P10" s="20" t="s">
        <v>79</v>
      </c>
      <c r="Q10" s="49"/>
      <c r="T10" s="22"/>
      <c r="V10" s="23"/>
    </row>
    <row r="11" spans="2:22" ht="21" customHeight="1" x14ac:dyDescent="0.25">
      <c r="B11" s="17" t="s">
        <v>9</v>
      </c>
      <c r="C11" s="18"/>
      <c r="D11" s="1">
        <v>-1.2</v>
      </c>
      <c r="E11" s="1">
        <v>-1.2</v>
      </c>
      <c r="F11" s="1">
        <v>-1.2</v>
      </c>
      <c r="G11" s="1">
        <v>-1.2</v>
      </c>
      <c r="H11" s="1">
        <v>-1.2</v>
      </c>
      <c r="I11" s="1">
        <v>-1.2</v>
      </c>
      <c r="J11" s="1">
        <v>-1.2</v>
      </c>
      <c r="K11" s="1">
        <v>-1.2</v>
      </c>
      <c r="L11" s="1">
        <v>-1.2</v>
      </c>
      <c r="M11" s="1">
        <v>-1.2</v>
      </c>
      <c r="N11" s="19"/>
      <c r="V11" s="24"/>
    </row>
    <row r="12" spans="2:22" ht="21" customHeight="1" x14ac:dyDescent="0.25">
      <c r="B12" s="17" t="s">
        <v>4</v>
      </c>
      <c r="C12" s="18"/>
      <c r="D12" s="1">
        <v>-0.6</v>
      </c>
      <c r="E12" s="1">
        <v>-0.6</v>
      </c>
      <c r="F12" s="1">
        <v>-0.6</v>
      </c>
      <c r="G12" s="1">
        <v>-0.6</v>
      </c>
      <c r="H12" s="1">
        <v>-0.6</v>
      </c>
      <c r="I12" s="1">
        <v>-0.6</v>
      </c>
      <c r="J12" s="1">
        <v>-0.6</v>
      </c>
      <c r="K12" s="1">
        <v>-0.6</v>
      </c>
      <c r="L12" s="1">
        <v>-0.6</v>
      </c>
      <c r="M12" s="1">
        <v>-0.6</v>
      </c>
      <c r="N12" s="19"/>
      <c r="P12" s="5" t="s">
        <v>75</v>
      </c>
      <c r="Q12" s="5" t="s">
        <v>76</v>
      </c>
    </row>
    <row r="13" spans="2:22" ht="21" customHeight="1" x14ac:dyDescent="0.25">
      <c r="B13" s="17" t="s">
        <v>30</v>
      </c>
      <c r="C13" s="18"/>
      <c r="D13" s="1">
        <v>-0.7</v>
      </c>
      <c r="E13" s="1">
        <v>-0.7</v>
      </c>
      <c r="F13" s="1">
        <v>-0.7</v>
      </c>
      <c r="G13" s="1">
        <v>-0.7</v>
      </c>
      <c r="H13" s="1">
        <v>-0.7</v>
      </c>
      <c r="I13" s="1">
        <v>-0.7</v>
      </c>
      <c r="J13" s="1">
        <v>-0.7</v>
      </c>
      <c r="K13" s="1">
        <v>-0.7</v>
      </c>
      <c r="L13" s="1">
        <v>-0.7</v>
      </c>
      <c r="M13" s="1">
        <v>-0.7</v>
      </c>
      <c r="N13" s="19"/>
      <c r="P13" s="52">
        <v>0</v>
      </c>
      <c r="Q13" s="53">
        <f>NPV(P13,$D$19:$M$19)+$N$19/(1+P13)^($M$3-$C$3)+$C$19</f>
        <v>4.004999999999999</v>
      </c>
    </row>
    <row r="14" spans="2:22" ht="21" customHeight="1" x14ac:dyDescent="0.25">
      <c r="B14" s="10" t="s">
        <v>11</v>
      </c>
      <c r="C14" s="11">
        <f>-12%*C5</f>
        <v>0</v>
      </c>
      <c r="D14" s="12">
        <f t="shared" ref="D14:N14" si="4">-12%*D5</f>
        <v>-0.42</v>
      </c>
      <c r="E14" s="12">
        <f t="shared" si="4"/>
        <v>-0.42</v>
      </c>
      <c r="F14" s="12">
        <f t="shared" si="4"/>
        <v>-0.42</v>
      </c>
      <c r="G14" s="12">
        <f t="shared" si="4"/>
        <v>-0.42</v>
      </c>
      <c r="H14" s="12">
        <f t="shared" si="4"/>
        <v>-0.42</v>
      </c>
      <c r="I14" s="12">
        <f t="shared" si="4"/>
        <v>-0.42</v>
      </c>
      <c r="J14" s="12">
        <f t="shared" si="4"/>
        <v>-0.42</v>
      </c>
      <c r="K14" s="12">
        <f t="shared" si="4"/>
        <v>-0.42</v>
      </c>
      <c r="L14" s="12">
        <f t="shared" si="4"/>
        <v>-0.42</v>
      </c>
      <c r="M14" s="12">
        <f t="shared" si="4"/>
        <v>-0.42</v>
      </c>
      <c r="N14" s="16">
        <f t="shared" si="4"/>
        <v>0</v>
      </c>
      <c r="P14" s="6">
        <f t="shared" ref="P14:P21" si="5">P13+2%</f>
        <v>0.02</v>
      </c>
      <c r="Q14" s="53">
        <f>NPV(P14,$D$19:$M$19)+$N$19/(1+P14)^($M$3-$C$3)+$C$19</f>
        <v>2.6156510177203884</v>
      </c>
    </row>
    <row r="15" spans="2:22" ht="21" customHeight="1" x14ac:dyDescent="0.25">
      <c r="B15" s="10" t="s">
        <v>5</v>
      </c>
      <c r="C15" s="18">
        <f>C5+C6+C10+C14</f>
        <v>-8.5250000000000004</v>
      </c>
      <c r="D15" s="18">
        <f>D5+D6+D10+D14</f>
        <v>0.58000000000000007</v>
      </c>
      <c r="E15" s="18">
        <f t="shared" ref="E15:M15" si="6">E5+E6+E10+E14</f>
        <v>0.58000000000000007</v>
      </c>
      <c r="F15" s="18">
        <f t="shared" si="6"/>
        <v>0.58000000000000007</v>
      </c>
      <c r="G15" s="18">
        <f t="shared" si="6"/>
        <v>0.58000000000000007</v>
      </c>
      <c r="H15" s="18">
        <f t="shared" si="6"/>
        <v>0.58000000000000007</v>
      </c>
      <c r="I15" s="18">
        <f t="shared" si="6"/>
        <v>0.58000000000000007</v>
      </c>
      <c r="J15" s="18">
        <f t="shared" si="6"/>
        <v>0.58000000000000007</v>
      </c>
      <c r="K15" s="18">
        <f t="shared" si="6"/>
        <v>0.58000000000000007</v>
      </c>
      <c r="L15" s="18">
        <f t="shared" si="6"/>
        <v>0.58000000000000007</v>
      </c>
      <c r="M15" s="18">
        <f t="shared" si="6"/>
        <v>0.58000000000000007</v>
      </c>
      <c r="N15" s="19">
        <f>N7</f>
        <v>2.1</v>
      </c>
      <c r="P15" s="6">
        <f t="shared" si="5"/>
        <v>0.04</v>
      </c>
      <c r="Q15" s="53">
        <f t="shared" ref="Q15:Q21" si="7">NPV(P15,$D$19:$M$19)+$N$19/(1+P15)^($M$3-$C$3)+$C$19</f>
        <v>1.4387300601405801</v>
      </c>
      <c r="R15" s="25"/>
    </row>
    <row r="16" spans="2:22" ht="21" customHeight="1" x14ac:dyDescent="0.25">
      <c r="B16" s="17" t="s">
        <v>6</v>
      </c>
      <c r="C16" s="11">
        <f>IF(C15&lt;0,0,-30%*C15)</f>
        <v>0</v>
      </c>
      <c r="D16" s="12">
        <f t="shared" ref="D16:N16" si="8">IF(D15&lt;0,0,-30%*D15)</f>
        <v>-0.17400000000000002</v>
      </c>
      <c r="E16" s="12">
        <f t="shared" si="8"/>
        <v>-0.17400000000000002</v>
      </c>
      <c r="F16" s="12">
        <f t="shared" si="8"/>
        <v>-0.17400000000000002</v>
      </c>
      <c r="G16" s="12">
        <f t="shared" si="8"/>
        <v>-0.17400000000000002</v>
      </c>
      <c r="H16" s="12">
        <f t="shared" si="8"/>
        <v>-0.17400000000000002</v>
      </c>
      <c r="I16" s="12">
        <f t="shared" si="8"/>
        <v>-0.17400000000000002</v>
      </c>
      <c r="J16" s="12">
        <f t="shared" si="8"/>
        <v>-0.17400000000000002</v>
      </c>
      <c r="K16" s="12">
        <f t="shared" si="8"/>
        <v>-0.17400000000000002</v>
      </c>
      <c r="L16" s="12">
        <f t="shared" si="8"/>
        <v>-0.17400000000000002</v>
      </c>
      <c r="M16" s="12">
        <f t="shared" si="8"/>
        <v>-0.17400000000000002</v>
      </c>
      <c r="N16" s="13">
        <f t="shared" si="8"/>
        <v>-0.63</v>
      </c>
      <c r="P16" s="6">
        <f t="shared" si="5"/>
        <v>0.06</v>
      </c>
      <c r="Q16" s="53">
        <f t="shared" si="7"/>
        <v>0.43609660092987568</v>
      </c>
    </row>
    <row r="17" spans="2:17" ht="21" customHeight="1" x14ac:dyDescent="0.25">
      <c r="B17" s="10" t="s">
        <v>525</v>
      </c>
      <c r="C17" s="11">
        <f>C15+C16</f>
        <v>-8.5250000000000004</v>
      </c>
      <c r="D17" s="12">
        <f>D15+D16</f>
        <v>0.40600000000000003</v>
      </c>
      <c r="E17" s="12">
        <f t="shared" ref="E17:N17" si="9">E15+E16</f>
        <v>0.40600000000000003</v>
      </c>
      <c r="F17" s="12">
        <f t="shared" si="9"/>
        <v>0.40600000000000003</v>
      </c>
      <c r="G17" s="12">
        <f t="shared" si="9"/>
        <v>0.40600000000000003</v>
      </c>
      <c r="H17" s="12">
        <f t="shared" si="9"/>
        <v>0.40600000000000003</v>
      </c>
      <c r="I17" s="12">
        <f t="shared" si="9"/>
        <v>0.40600000000000003</v>
      </c>
      <c r="J17" s="12">
        <f t="shared" si="9"/>
        <v>0.40600000000000003</v>
      </c>
      <c r="K17" s="12">
        <f t="shared" si="9"/>
        <v>0.40600000000000003</v>
      </c>
      <c r="L17" s="12">
        <f t="shared" si="9"/>
        <v>0.40600000000000003</v>
      </c>
      <c r="M17" s="12">
        <f t="shared" si="9"/>
        <v>0.40600000000000003</v>
      </c>
      <c r="N17" s="13">
        <f t="shared" si="9"/>
        <v>1.4700000000000002</v>
      </c>
      <c r="P17" s="6">
        <f t="shared" si="5"/>
        <v>0.08</v>
      </c>
      <c r="Q17" s="53">
        <f t="shared" si="7"/>
        <v>-0.42275554528628057</v>
      </c>
    </row>
    <row r="18" spans="2:17" ht="21" customHeight="1" x14ac:dyDescent="0.25">
      <c r="B18" s="17" t="s">
        <v>31</v>
      </c>
      <c r="C18" s="18">
        <f>-C13</f>
        <v>0</v>
      </c>
      <c r="D18" s="18">
        <f>-D13</f>
        <v>0.7</v>
      </c>
      <c r="E18" s="18">
        <f t="shared" ref="E18:M18" si="10">-E13</f>
        <v>0.7</v>
      </c>
      <c r="F18" s="18">
        <f t="shared" si="10"/>
        <v>0.7</v>
      </c>
      <c r="G18" s="18">
        <f t="shared" si="10"/>
        <v>0.7</v>
      </c>
      <c r="H18" s="18">
        <f t="shared" si="10"/>
        <v>0.7</v>
      </c>
      <c r="I18" s="18">
        <f t="shared" si="10"/>
        <v>0.7</v>
      </c>
      <c r="J18" s="18">
        <f t="shared" si="10"/>
        <v>0.7</v>
      </c>
      <c r="K18" s="18">
        <f t="shared" si="10"/>
        <v>0.7</v>
      </c>
      <c r="L18" s="18">
        <f t="shared" si="10"/>
        <v>0.7</v>
      </c>
      <c r="M18" s="18">
        <f t="shared" si="10"/>
        <v>0.7</v>
      </c>
      <c r="N18" s="19"/>
      <c r="P18" s="6">
        <f t="shared" si="5"/>
        <v>0.1</v>
      </c>
      <c r="Q18" s="53">
        <f t="shared" si="7"/>
        <v>-1.1623601456292141</v>
      </c>
    </row>
    <row r="19" spans="2:17" ht="21" customHeight="1" x14ac:dyDescent="0.25">
      <c r="B19" s="26" t="s">
        <v>7</v>
      </c>
      <c r="C19" s="12">
        <f>C17+C18</f>
        <v>-8.5250000000000004</v>
      </c>
      <c r="D19" s="12">
        <f>D17+D18</f>
        <v>1.1059999999999999</v>
      </c>
      <c r="E19" s="12">
        <f>E17+E18</f>
        <v>1.1059999999999999</v>
      </c>
      <c r="F19" s="12">
        <f t="shared" ref="F19:L19" si="11">F17+F18</f>
        <v>1.1059999999999999</v>
      </c>
      <c r="G19" s="12">
        <f t="shared" si="11"/>
        <v>1.1059999999999999</v>
      </c>
      <c r="H19" s="12">
        <f t="shared" si="11"/>
        <v>1.1059999999999999</v>
      </c>
      <c r="I19" s="12">
        <f t="shared" si="11"/>
        <v>1.1059999999999999</v>
      </c>
      <c r="J19" s="12">
        <f t="shared" si="11"/>
        <v>1.1059999999999999</v>
      </c>
      <c r="K19" s="12">
        <f t="shared" si="11"/>
        <v>1.1059999999999999</v>
      </c>
      <c r="L19" s="12">
        <f t="shared" si="11"/>
        <v>1.1059999999999999</v>
      </c>
      <c r="M19" s="12">
        <f>M17+M18+N17</f>
        <v>2.5760000000000001</v>
      </c>
      <c r="N19" s="13"/>
      <c r="O19" s="439"/>
      <c r="P19" s="6">
        <f t="shared" si="5"/>
        <v>0.12000000000000001</v>
      </c>
      <c r="Q19" s="53">
        <f t="shared" si="7"/>
        <v>-1.8025526727892647</v>
      </c>
    </row>
    <row r="20" spans="2:17" ht="21" customHeight="1" x14ac:dyDescent="0.25">
      <c r="B20" s="26" t="s">
        <v>8</v>
      </c>
      <c r="C20" s="12">
        <f>C19</f>
        <v>-8.5250000000000004</v>
      </c>
      <c r="D20" s="12">
        <f t="shared" ref="D20:M20" si="12">D19+C20</f>
        <v>-7.4190000000000005</v>
      </c>
      <c r="E20" s="12">
        <f>E19+D20</f>
        <v>-6.3130000000000006</v>
      </c>
      <c r="F20" s="12">
        <f t="shared" si="12"/>
        <v>-5.2070000000000007</v>
      </c>
      <c r="G20" s="12">
        <f t="shared" si="12"/>
        <v>-4.1010000000000009</v>
      </c>
      <c r="H20" s="12">
        <f t="shared" si="12"/>
        <v>-2.995000000000001</v>
      </c>
      <c r="I20" s="12">
        <f t="shared" si="12"/>
        <v>-1.8890000000000011</v>
      </c>
      <c r="J20" s="12">
        <f t="shared" si="12"/>
        <v>-0.78300000000000125</v>
      </c>
      <c r="K20" s="12">
        <f t="shared" si="12"/>
        <v>0.32299999999999862</v>
      </c>
      <c r="L20" s="12">
        <f t="shared" si="12"/>
        <v>1.4289999999999985</v>
      </c>
      <c r="M20" s="12">
        <f t="shared" si="12"/>
        <v>4.004999999999999</v>
      </c>
      <c r="N20" s="13"/>
      <c r="P20" s="6">
        <f t="shared" si="5"/>
        <v>0.14000000000000001</v>
      </c>
      <c r="Q20" s="53">
        <f t="shared" si="7"/>
        <v>-2.3594526952065218</v>
      </c>
    </row>
    <row r="21" spans="2:17" ht="20.25" customHeight="1" x14ac:dyDescent="0.25">
      <c r="B21" s="640" t="s">
        <v>61</v>
      </c>
      <c r="C21" s="641"/>
      <c r="D21" s="641"/>
      <c r="E21" s="641"/>
      <c r="F21" s="641"/>
      <c r="G21" s="641"/>
      <c r="H21" s="641"/>
      <c r="I21" s="641"/>
      <c r="J21" s="641"/>
      <c r="K21" s="641"/>
      <c r="L21" s="641"/>
      <c r="M21" s="641"/>
      <c r="N21" s="642"/>
      <c r="P21" s="6">
        <f t="shared" si="5"/>
        <v>0.16</v>
      </c>
      <c r="Q21" s="53">
        <f t="shared" si="7"/>
        <v>-2.8462255117592328</v>
      </c>
    </row>
    <row r="22" spans="2:17" ht="22.5" customHeight="1" x14ac:dyDescent="0.25">
      <c r="B22" s="643" t="s">
        <v>62</v>
      </c>
      <c r="C22" s="644"/>
      <c r="D22" s="644"/>
      <c r="E22" s="644"/>
      <c r="F22" s="644"/>
      <c r="G22" s="644"/>
      <c r="H22" s="644"/>
      <c r="I22" s="644"/>
      <c r="J22" s="644"/>
      <c r="K22" s="644"/>
      <c r="L22" s="644"/>
      <c r="M22" s="644"/>
      <c r="N22" s="645"/>
    </row>
    <row r="23" spans="2:17" ht="18" customHeight="1" x14ac:dyDescent="0.25">
      <c r="B23" s="646" t="s">
        <v>27</v>
      </c>
      <c r="C23" s="647"/>
      <c r="D23" s="647"/>
      <c r="E23" s="647"/>
      <c r="F23" s="647"/>
      <c r="G23" s="647"/>
      <c r="H23" s="647"/>
      <c r="I23" s="647"/>
      <c r="J23" s="647"/>
      <c r="K23" s="647"/>
      <c r="L23" s="647"/>
      <c r="M23" s="647"/>
      <c r="N23" s="648"/>
      <c r="P23" s="443" t="s">
        <v>25</v>
      </c>
      <c r="Q23" s="443" t="s">
        <v>23</v>
      </c>
    </row>
    <row r="24" spans="2:17" ht="18" customHeight="1" x14ac:dyDescent="0.25">
      <c r="B24" s="646" t="s">
        <v>64</v>
      </c>
      <c r="C24" s="647"/>
      <c r="D24" s="647"/>
      <c r="E24" s="647"/>
      <c r="F24" s="647"/>
      <c r="G24" s="647"/>
      <c r="H24" s="647"/>
      <c r="I24" s="647"/>
      <c r="J24" s="647"/>
      <c r="K24" s="647"/>
      <c r="L24" s="647"/>
      <c r="M24" s="647"/>
      <c r="N24" s="648"/>
      <c r="P24" s="48">
        <f>Q8</f>
        <v>6.9775315497251356E-2</v>
      </c>
      <c r="Q24" s="53">
        <f t="shared" ref="Q24" si="13">NPV(P24,$D$19:$M$19)+$N$19/(1+P24)^($M$3-$C$3)+$C$19</f>
        <v>-3.1441516057384433E-13</v>
      </c>
    </row>
    <row r="25" spans="2:17" ht="34.5" customHeight="1" x14ac:dyDescent="0.25">
      <c r="B25" s="637" t="s">
        <v>63</v>
      </c>
      <c r="C25" s="638"/>
      <c r="D25" s="638"/>
      <c r="E25" s="638"/>
      <c r="F25" s="638"/>
      <c r="G25" s="638"/>
      <c r="H25" s="638"/>
      <c r="I25" s="638"/>
      <c r="J25" s="638"/>
      <c r="K25" s="638"/>
      <c r="L25" s="638"/>
      <c r="M25" s="638"/>
      <c r="N25" s="639"/>
    </row>
    <row r="88" spans="2:13" x14ac:dyDescent="0.25">
      <c r="C88" s="4">
        <v>0</v>
      </c>
      <c r="D88" s="4">
        <v>1</v>
      </c>
      <c r="E88" s="4">
        <v>2</v>
      </c>
      <c r="F88" s="4">
        <v>3</v>
      </c>
      <c r="G88" s="4">
        <v>4</v>
      </c>
      <c r="H88" s="4">
        <v>5</v>
      </c>
      <c r="I88" s="4">
        <v>6</v>
      </c>
      <c r="J88" s="4">
        <v>7</v>
      </c>
      <c r="K88" s="4">
        <v>8</v>
      </c>
      <c r="L88" s="4">
        <v>9</v>
      </c>
      <c r="M88" s="4">
        <v>10</v>
      </c>
    </row>
    <row r="89" spans="2:13" x14ac:dyDescent="0.25">
      <c r="B89" s="5" t="s">
        <v>40</v>
      </c>
      <c r="C89" s="4">
        <f t="shared" ref="C89:M89" si="14">C3</f>
        <v>2012</v>
      </c>
      <c r="D89" s="4">
        <f t="shared" si="14"/>
        <v>2013</v>
      </c>
      <c r="E89" s="4">
        <f t="shared" si="14"/>
        <v>2014</v>
      </c>
      <c r="F89" s="4">
        <f t="shared" si="14"/>
        <v>2015</v>
      </c>
      <c r="G89" s="4">
        <f t="shared" si="14"/>
        <v>2016</v>
      </c>
      <c r="H89" s="4">
        <f t="shared" si="14"/>
        <v>2017</v>
      </c>
      <c r="I89" s="4">
        <f t="shared" si="14"/>
        <v>2018</v>
      </c>
      <c r="J89" s="4">
        <f t="shared" si="14"/>
        <v>2019</v>
      </c>
      <c r="K89" s="4">
        <f t="shared" si="14"/>
        <v>2020</v>
      </c>
      <c r="L89" s="4">
        <f t="shared" si="14"/>
        <v>2021</v>
      </c>
      <c r="M89" s="4">
        <f t="shared" si="14"/>
        <v>2022</v>
      </c>
    </row>
    <row r="90" spans="2:13" x14ac:dyDescent="0.25">
      <c r="B90" s="5" t="s">
        <v>74</v>
      </c>
      <c r="C90" s="37">
        <f t="shared" ref="C90:L90" si="15">C20</f>
        <v>-8.5250000000000004</v>
      </c>
      <c r="D90" s="37">
        <f t="shared" si="15"/>
        <v>-7.4190000000000005</v>
      </c>
      <c r="E90" s="37">
        <f t="shared" si="15"/>
        <v>-6.3130000000000006</v>
      </c>
      <c r="F90" s="37">
        <f t="shared" si="15"/>
        <v>-5.2070000000000007</v>
      </c>
      <c r="G90" s="37">
        <f t="shared" si="15"/>
        <v>-4.1010000000000009</v>
      </c>
      <c r="H90" s="37">
        <f t="shared" si="15"/>
        <v>-2.995000000000001</v>
      </c>
      <c r="I90" s="37">
        <f t="shared" si="15"/>
        <v>-1.8890000000000011</v>
      </c>
      <c r="J90" s="37">
        <f t="shared" si="15"/>
        <v>-0.78300000000000125</v>
      </c>
      <c r="K90" s="37">
        <f t="shared" si="15"/>
        <v>0.32299999999999862</v>
      </c>
      <c r="L90" s="37">
        <f t="shared" si="15"/>
        <v>1.4289999999999985</v>
      </c>
      <c r="M90" s="37">
        <f>M20+N19</f>
        <v>4.004999999999999</v>
      </c>
    </row>
    <row r="91" spans="2:13" x14ac:dyDescent="0.25">
      <c r="B91" s="5" t="s">
        <v>78</v>
      </c>
      <c r="C91" s="4">
        <f>(1+$Q$5)^-C88</f>
        <v>1</v>
      </c>
      <c r="D91" s="4">
        <f t="shared" ref="D91:L91" si="16">(1+$Q$5)^-D88</f>
        <v>0.92592592592592582</v>
      </c>
      <c r="E91" s="4">
        <f t="shared" si="16"/>
        <v>0.85733882030178321</v>
      </c>
      <c r="F91" s="4">
        <f t="shared" si="16"/>
        <v>0.79383224102016958</v>
      </c>
      <c r="G91" s="4">
        <f t="shared" si="16"/>
        <v>0.73502985279645328</v>
      </c>
      <c r="H91" s="4">
        <f t="shared" si="16"/>
        <v>0.68058319703375303</v>
      </c>
      <c r="I91" s="4">
        <f t="shared" si="16"/>
        <v>0.63016962688310452</v>
      </c>
      <c r="J91" s="4">
        <f t="shared" si="16"/>
        <v>0.58349039526213387</v>
      </c>
      <c r="K91" s="4">
        <f t="shared" si="16"/>
        <v>0.54026888450197574</v>
      </c>
      <c r="L91" s="4">
        <f t="shared" si="16"/>
        <v>0.50024896713145905</v>
      </c>
      <c r="M91" s="4">
        <f>(1+$Q$5)^-M88</f>
        <v>0.46319348808468425</v>
      </c>
    </row>
    <row r="92" spans="2:13" x14ac:dyDescent="0.25">
      <c r="B92" s="5" t="s">
        <v>77</v>
      </c>
      <c r="C92" s="37">
        <f>C90*C91</f>
        <v>-8.5250000000000004</v>
      </c>
      <c r="D92" s="37">
        <f t="shared" ref="D92:M92" si="17">D90*D91</f>
        <v>-6.8694444444444445</v>
      </c>
      <c r="E92" s="37">
        <f t="shared" si="17"/>
        <v>-5.4123799725651578</v>
      </c>
      <c r="F92" s="37">
        <f t="shared" si="17"/>
        <v>-4.133484478992024</v>
      </c>
      <c r="G92" s="37">
        <f t="shared" si="17"/>
        <v>-3.0143574263182553</v>
      </c>
      <c r="H92" s="37">
        <f t="shared" si="17"/>
        <v>-2.0383466751160908</v>
      </c>
      <c r="I92" s="37">
        <f t="shared" si="17"/>
        <v>-1.1903904251821851</v>
      </c>
      <c r="J92" s="37">
        <f t="shared" si="17"/>
        <v>-0.45687297949025152</v>
      </c>
      <c r="K92" s="37">
        <f t="shared" si="17"/>
        <v>0.17450684969413743</v>
      </c>
      <c r="L92" s="37">
        <f t="shared" si="17"/>
        <v>0.71485577403085421</v>
      </c>
      <c r="M92" s="37">
        <f t="shared" si="17"/>
        <v>1.8550899197791599</v>
      </c>
    </row>
    <row r="107" spans="2:14" x14ac:dyDescent="0.25">
      <c r="B107" s="4" t="s">
        <v>16</v>
      </c>
    </row>
    <row r="108" spans="2:14" x14ac:dyDescent="0.25">
      <c r="B108" s="27" t="s">
        <v>0</v>
      </c>
      <c r="C108" s="28">
        <v>2009</v>
      </c>
      <c r="D108" s="28">
        <v>2010</v>
      </c>
      <c r="E108" s="28">
        <v>2011</v>
      </c>
      <c r="F108" s="28">
        <v>2012</v>
      </c>
      <c r="G108" s="28">
        <v>2013</v>
      </c>
      <c r="H108" s="28">
        <v>2014</v>
      </c>
      <c r="I108" s="28">
        <v>2015</v>
      </c>
      <c r="J108" s="28">
        <v>2016</v>
      </c>
      <c r="K108" s="28">
        <v>2017</v>
      </c>
      <c r="L108" s="28">
        <v>2018</v>
      </c>
      <c r="M108" s="28">
        <v>2019</v>
      </c>
      <c r="N108" s="29">
        <v>2020</v>
      </c>
    </row>
    <row r="109" spans="2:14" x14ac:dyDescent="0.25">
      <c r="B109" s="30" t="s">
        <v>15</v>
      </c>
      <c r="C109" s="31">
        <f t="shared" ref="C109:M109" si="18">C5</f>
        <v>0</v>
      </c>
      <c r="D109" s="32">
        <f t="shared" si="18"/>
        <v>3.5</v>
      </c>
      <c r="E109" s="32">
        <f t="shared" si="18"/>
        <v>3.5</v>
      </c>
      <c r="F109" s="32">
        <f t="shared" si="18"/>
        <v>3.5</v>
      </c>
      <c r="G109" s="32">
        <f t="shared" si="18"/>
        <v>3.5</v>
      </c>
      <c r="H109" s="32">
        <f t="shared" si="18"/>
        <v>3.5</v>
      </c>
      <c r="I109" s="32">
        <f t="shared" si="18"/>
        <v>3.5</v>
      </c>
      <c r="J109" s="32">
        <f t="shared" si="18"/>
        <v>3.5</v>
      </c>
      <c r="K109" s="32">
        <f t="shared" si="18"/>
        <v>3.5</v>
      </c>
      <c r="L109" s="32">
        <f t="shared" si="18"/>
        <v>3.5</v>
      </c>
      <c r="M109" s="32">
        <f t="shared" si="18"/>
        <v>3.5</v>
      </c>
      <c r="N109" s="33">
        <f>SUM(N7:N9)</f>
        <v>3.625</v>
      </c>
    </row>
    <row r="110" spans="2:14" x14ac:dyDescent="0.25">
      <c r="B110" s="30" t="s">
        <v>2</v>
      </c>
      <c r="C110" s="31">
        <f>-C6</f>
        <v>8.5250000000000004</v>
      </c>
      <c r="D110" s="32">
        <f t="shared" ref="D110:N110" si="19">D6</f>
        <v>0</v>
      </c>
      <c r="E110" s="32">
        <f t="shared" si="19"/>
        <v>0</v>
      </c>
      <c r="F110" s="32">
        <f t="shared" si="19"/>
        <v>0</v>
      </c>
      <c r="G110" s="32">
        <f t="shared" si="19"/>
        <v>0</v>
      </c>
      <c r="H110" s="32">
        <f t="shared" si="19"/>
        <v>0</v>
      </c>
      <c r="I110" s="32">
        <f t="shared" si="19"/>
        <v>0</v>
      </c>
      <c r="J110" s="32">
        <f t="shared" si="19"/>
        <v>0</v>
      </c>
      <c r="K110" s="32">
        <f t="shared" si="19"/>
        <v>0</v>
      </c>
      <c r="L110" s="32">
        <f t="shared" si="19"/>
        <v>0</v>
      </c>
      <c r="M110" s="32">
        <f t="shared" si="19"/>
        <v>0</v>
      </c>
      <c r="N110" s="33">
        <f t="shared" si="19"/>
        <v>3.625</v>
      </c>
    </row>
    <row r="111" spans="2:14" x14ac:dyDescent="0.25">
      <c r="B111" s="30" t="s">
        <v>12</v>
      </c>
      <c r="C111" s="31">
        <f t="shared" ref="C111:M111" si="20">-C10</f>
        <v>0</v>
      </c>
      <c r="D111" s="32">
        <f t="shared" si="20"/>
        <v>2.5</v>
      </c>
      <c r="E111" s="32">
        <f t="shared" si="20"/>
        <v>2.5</v>
      </c>
      <c r="F111" s="32">
        <f t="shared" si="20"/>
        <v>2.5</v>
      </c>
      <c r="G111" s="32">
        <f t="shared" si="20"/>
        <v>2.5</v>
      </c>
      <c r="H111" s="32">
        <f t="shared" si="20"/>
        <v>2.5</v>
      </c>
      <c r="I111" s="32">
        <f t="shared" si="20"/>
        <v>2.5</v>
      </c>
      <c r="J111" s="32">
        <f t="shared" si="20"/>
        <v>2.5</v>
      </c>
      <c r="K111" s="32">
        <f t="shared" si="20"/>
        <v>2.5</v>
      </c>
      <c r="L111" s="32">
        <f t="shared" si="20"/>
        <v>2.5</v>
      </c>
      <c r="M111" s="32">
        <f t="shared" si="20"/>
        <v>2.5</v>
      </c>
      <c r="N111" s="33">
        <f>N10</f>
        <v>0</v>
      </c>
    </row>
    <row r="112" spans="2:14" x14ac:dyDescent="0.25">
      <c r="B112" s="30" t="s">
        <v>11</v>
      </c>
      <c r="C112" s="31">
        <f t="shared" ref="C112:M112" si="21">-C14</f>
        <v>0</v>
      </c>
      <c r="D112" s="32">
        <f t="shared" si="21"/>
        <v>0.42</v>
      </c>
      <c r="E112" s="32">
        <f t="shared" si="21"/>
        <v>0.42</v>
      </c>
      <c r="F112" s="32">
        <f t="shared" si="21"/>
        <v>0.42</v>
      </c>
      <c r="G112" s="32">
        <f t="shared" si="21"/>
        <v>0.42</v>
      </c>
      <c r="H112" s="32">
        <f t="shared" si="21"/>
        <v>0.42</v>
      </c>
      <c r="I112" s="32">
        <f t="shared" si="21"/>
        <v>0.42</v>
      </c>
      <c r="J112" s="32">
        <f t="shared" si="21"/>
        <v>0.42</v>
      </c>
      <c r="K112" s="32">
        <f t="shared" si="21"/>
        <v>0.42</v>
      </c>
      <c r="L112" s="32">
        <f t="shared" si="21"/>
        <v>0.42</v>
      </c>
      <c r="M112" s="32">
        <f t="shared" si="21"/>
        <v>0.42</v>
      </c>
      <c r="N112" s="33">
        <f>+N14</f>
        <v>0</v>
      </c>
    </row>
    <row r="113" spans="2:14" x14ac:dyDescent="0.25">
      <c r="B113" s="30" t="s">
        <v>14</v>
      </c>
      <c r="C113" s="34">
        <f>C16</f>
        <v>0</v>
      </c>
      <c r="D113" s="34">
        <f t="shared" ref="D113:N113" si="22">-D16</f>
        <v>0.17400000000000002</v>
      </c>
      <c r="E113" s="34">
        <f t="shared" si="22"/>
        <v>0.17400000000000002</v>
      </c>
      <c r="F113" s="34">
        <f t="shared" si="22"/>
        <v>0.17400000000000002</v>
      </c>
      <c r="G113" s="34">
        <f t="shared" si="22"/>
        <v>0.17400000000000002</v>
      </c>
      <c r="H113" s="34">
        <f t="shared" si="22"/>
        <v>0.17400000000000002</v>
      </c>
      <c r="I113" s="34">
        <f t="shared" si="22"/>
        <v>0.17400000000000002</v>
      </c>
      <c r="J113" s="34">
        <f t="shared" si="22"/>
        <v>0.17400000000000002</v>
      </c>
      <c r="K113" s="34">
        <f t="shared" si="22"/>
        <v>0.17400000000000002</v>
      </c>
      <c r="L113" s="34">
        <f t="shared" si="22"/>
        <v>0.17400000000000002</v>
      </c>
      <c r="M113" s="34">
        <f t="shared" si="22"/>
        <v>0.17400000000000002</v>
      </c>
      <c r="N113" s="35">
        <f t="shared" si="22"/>
        <v>0.63</v>
      </c>
    </row>
    <row r="114" spans="2:14" x14ac:dyDescent="0.25">
      <c r="B114" s="36" t="s">
        <v>7</v>
      </c>
      <c r="C114" s="32">
        <f t="shared" ref="C114:N114" si="23">C19</f>
        <v>-8.5250000000000004</v>
      </c>
      <c r="D114" s="32">
        <f t="shared" si="23"/>
        <v>1.1059999999999999</v>
      </c>
      <c r="E114" s="32">
        <f t="shared" si="23"/>
        <v>1.1059999999999999</v>
      </c>
      <c r="F114" s="32">
        <f t="shared" si="23"/>
        <v>1.1059999999999999</v>
      </c>
      <c r="G114" s="32">
        <f t="shared" si="23"/>
        <v>1.1059999999999999</v>
      </c>
      <c r="H114" s="32">
        <f t="shared" si="23"/>
        <v>1.1059999999999999</v>
      </c>
      <c r="I114" s="32">
        <f t="shared" si="23"/>
        <v>1.1059999999999999</v>
      </c>
      <c r="J114" s="32">
        <f t="shared" si="23"/>
        <v>1.1059999999999999</v>
      </c>
      <c r="K114" s="32">
        <f t="shared" si="23"/>
        <v>1.1059999999999999</v>
      </c>
      <c r="L114" s="32">
        <f t="shared" si="23"/>
        <v>1.1059999999999999</v>
      </c>
      <c r="M114" s="32">
        <f t="shared" si="23"/>
        <v>2.5760000000000001</v>
      </c>
      <c r="N114" s="33">
        <f t="shared" si="23"/>
        <v>0</v>
      </c>
    </row>
    <row r="115" spans="2:14" x14ac:dyDescent="0.25">
      <c r="B115" s="36" t="s">
        <v>8</v>
      </c>
      <c r="C115" s="32">
        <f t="shared" ref="C115:N115" si="24">C20</f>
        <v>-8.5250000000000004</v>
      </c>
      <c r="D115" s="32">
        <f t="shared" si="24"/>
        <v>-7.4190000000000005</v>
      </c>
      <c r="E115" s="32">
        <f t="shared" si="24"/>
        <v>-6.3130000000000006</v>
      </c>
      <c r="F115" s="32">
        <f t="shared" si="24"/>
        <v>-5.2070000000000007</v>
      </c>
      <c r="G115" s="32">
        <f t="shared" si="24"/>
        <v>-4.1010000000000009</v>
      </c>
      <c r="H115" s="32">
        <f t="shared" si="24"/>
        <v>-2.995000000000001</v>
      </c>
      <c r="I115" s="32">
        <f t="shared" si="24"/>
        <v>-1.8890000000000011</v>
      </c>
      <c r="J115" s="32">
        <f t="shared" si="24"/>
        <v>-0.78300000000000125</v>
      </c>
      <c r="K115" s="32">
        <f t="shared" si="24"/>
        <v>0.32299999999999862</v>
      </c>
      <c r="L115" s="32">
        <f t="shared" si="24"/>
        <v>1.4289999999999985</v>
      </c>
      <c r="M115" s="32">
        <f t="shared" si="24"/>
        <v>4.004999999999999</v>
      </c>
      <c r="N115" s="33">
        <f t="shared" si="24"/>
        <v>0</v>
      </c>
    </row>
    <row r="117" spans="2:14" x14ac:dyDescent="0.25">
      <c r="B117" s="4" t="s">
        <v>13</v>
      </c>
      <c r="C117" s="4">
        <f t="shared" ref="C117:N117" si="25">IF(C114&gt;0,C114,0)</f>
        <v>0</v>
      </c>
      <c r="D117" s="21">
        <f t="shared" si="25"/>
        <v>1.1059999999999999</v>
      </c>
      <c r="E117" s="21">
        <f t="shared" si="25"/>
        <v>1.1059999999999999</v>
      </c>
      <c r="F117" s="21">
        <f t="shared" si="25"/>
        <v>1.1059999999999999</v>
      </c>
      <c r="G117" s="21">
        <f t="shared" si="25"/>
        <v>1.1059999999999999</v>
      </c>
      <c r="H117" s="21">
        <f t="shared" si="25"/>
        <v>1.1059999999999999</v>
      </c>
      <c r="I117" s="21">
        <f t="shared" si="25"/>
        <v>1.1059999999999999</v>
      </c>
      <c r="J117" s="21">
        <f t="shared" si="25"/>
        <v>1.1059999999999999</v>
      </c>
      <c r="K117" s="21">
        <f t="shared" si="25"/>
        <v>1.1059999999999999</v>
      </c>
      <c r="L117" s="21">
        <f t="shared" si="25"/>
        <v>1.1059999999999999</v>
      </c>
      <c r="M117" s="21">
        <f t="shared" si="25"/>
        <v>2.5760000000000001</v>
      </c>
      <c r="N117" s="21">
        <f t="shared" si="25"/>
        <v>0</v>
      </c>
    </row>
    <row r="119" spans="2:14" x14ac:dyDescent="0.25">
      <c r="B119" s="4" t="s">
        <v>8</v>
      </c>
    </row>
    <row r="120" spans="2:14" x14ac:dyDescent="0.25">
      <c r="B120" s="27" t="s">
        <v>0</v>
      </c>
      <c r="C120" s="28">
        <v>2009</v>
      </c>
      <c r="D120" s="28">
        <v>2010</v>
      </c>
      <c r="E120" s="28">
        <v>2011</v>
      </c>
      <c r="F120" s="28">
        <v>2012</v>
      </c>
      <c r="G120" s="28">
        <v>2013</v>
      </c>
      <c r="H120" s="28">
        <v>2014</v>
      </c>
      <c r="I120" s="28">
        <v>2015</v>
      </c>
      <c r="J120" s="28">
        <v>2016</v>
      </c>
      <c r="K120" s="28">
        <v>2017</v>
      </c>
      <c r="L120" s="28">
        <v>2018</v>
      </c>
      <c r="M120" s="28">
        <v>2019</v>
      </c>
      <c r="N120" s="29">
        <v>2020</v>
      </c>
    </row>
    <row r="121" spans="2:14" x14ac:dyDescent="0.25">
      <c r="B121" s="30" t="s">
        <v>17</v>
      </c>
      <c r="C121" s="31">
        <f>C109</f>
        <v>0</v>
      </c>
      <c r="D121" s="32">
        <f t="shared" ref="D121:N121" si="26">D109+C121</f>
        <v>3.5</v>
      </c>
      <c r="E121" s="32">
        <f t="shared" si="26"/>
        <v>7</v>
      </c>
      <c r="F121" s="32">
        <f t="shared" si="26"/>
        <v>10.5</v>
      </c>
      <c r="G121" s="32">
        <f t="shared" si="26"/>
        <v>14</v>
      </c>
      <c r="H121" s="32">
        <f t="shared" si="26"/>
        <v>17.5</v>
      </c>
      <c r="I121" s="32">
        <f t="shared" si="26"/>
        <v>21</v>
      </c>
      <c r="J121" s="32">
        <f t="shared" si="26"/>
        <v>24.5</v>
      </c>
      <c r="K121" s="32">
        <f t="shared" si="26"/>
        <v>28</v>
      </c>
      <c r="L121" s="32">
        <f t="shared" si="26"/>
        <v>31.5</v>
      </c>
      <c r="M121" s="32">
        <f t="shared" si="26"/>
        <v>35</v>
      </c>
      <c r="N121" s="33">
        <f t="shared" si="26"/>
        <v>38.625</v>
      </c>
    </row>
    <row r="122" spans="2:14" x14ac:dyDescent="0.25">
      <c r="B122" s="30" t="s">
        <v>18</v>
      </c>
      <c r="C122" s="31">
        <f>C110</f>
        <v>8.5250000000000004</v>
      </c>
      <c r="D122" s="32">
        <f t="shared" ref="D122:N122" si="27">C122+D110</f>
        <v>8.5250000000000004</v>
      </c>
      <c r="E122" s="32">
        <f t="shared" si="27"/>
        <v>8.5250000000000004</v>
      </c>
      <c r="F122" s="32">
        <f t="shared" si="27"/>
        <v>8.5250000000000004</v>
      </c>
      <c r="G122" s="32">
        <f t="shared" si="27"/>
        <v>8.5250000000000004</v>
      </c>
      <c r="H122" s="32">
        <f t="shared" si="27"/>
        <v>8.5250000000000004</v>
      </c>
      <c r="I122" s="32">
        <f t="shared" si="27"/>
        <v>8.5250000000000004</v>
      </c>
      <c r="J122" s="32">
        <f t="shared" si="27"/>
        <v>8.5250000000000004</v>
      </c>
      <c r="K122" s="32">
        <f t="shared" si="27"/>
        <v>8.5250000000000004</v>
      </c>
      <c r="L122" s="32">
        <f t="shared" si="27"/>
        <v>8.5250000000000004</v>
      </c>
      <c r="M122" s="32">
        <f t="shared" si="27"/>
        <v>8.5250000000000004</v>
      </c>
      <c r="N122" s="33">
        <f t="shared" si="27"/>
        <v>12.15</v>
      </c>
    </row>
    <row r="123" spans="2:14" x14ac:dyDescent="0.25">
      <c r="B123" s="30" t="s">
        <v>19</v>
      </c>
      <c r="C123" s="31">
        <f>-C111</f>
        <v>0</v>
      </c>
      <c r="D123" s="32">
        <f t="shared" ref="D123:N123" si="28">-D111+C123</f>
        <v>-2.5</v>
      </c>
      <c r="E123" s="32">
        <f t="shared" si="28"/>
        <v>-5</v>
      </c>
      <c r="F123" s="32">
        <f t="shared" si="28"/>
        <v>-7.5</v>
      </c>
      <c r="G123" s="32">
        <f t="shared" si="28"/>
        <v>-10</v>
      </c>
      <c r="H123" s="32">
        <f t="shared" si="28"/>
        <v>-12.5</v>
      </c>
      <c r="I123" s="32">
        <f t="shared" si="28"/>
        <v>-15</v>
      </c>
      <c r="J123" s="32">
        <f t="shared" si="28"/>
        <v>-17.5</v>
      </c>
      <c r="K123" s="32">
        <f t="shared" si="28"/>
        <v>-20</v>
      </c>
      <c r="L123" s="32">
        <f t="shared" si="28"/>
        <v>-22.5</v>
      </c>
      <c r="M123" s="32">
        <f t="shared" si="28"/>
        <v>-25</v>
      </c>
      <c r="N123" s="33">
        <f t="shared" si="28"/>
        <v>-25</v>
      </c>
    </row>
    <row r="124" spans="2:14" x14ac:dyDescent="0.25">
      <c r="B124" s="30" t="s">
        <v>20</v>
      </c>
      <c r="C124" s="31">
        <f>-C112</f>
        <v>0</v>
      </c>
      <c r="D124" s="32">
        <f t="shared" ref="D124:N124" si="29">-D112+C124</f>
        <v>-0.42</v>
      </c>
      <c r="E124" s="32">
        <f t="shared" si="29"/>
        <v>-0.84</v>
      </c>
      <c r="F124" s="32">
        <f t="shared" si="29"/>
        <v>-1.26</v>
      </c>
      <c r="G124" s="32">
        <f t="shared" si="29"/>
        <v>-1.68</v>
      </c>
      <c r="H124" s="32">
        <f t="shared" si="29"/>
        <v>-2.1</v>
      </c>
      <c r="I124" s="32">
        <f t="shared" si="29"/>
        <v>-2.52</v>
      </c>
      <c r="J124" s="32">
        <f t="shared" si="29"/>
        <v>-2.94</v>
      </c>
      <c r="K124" s="32">
        <f t="shared" si="29"/>
        <v>-3.36</v>
      </c>
      <c r="L124" s="32">
        <f t="shared" si="29"/>
        <v>-3.78</v>
      </c>
      <c r="M124" s="32">
        <f t="shared" si="29"/>
        <v>-4.2</v>
      </c>
      <c r="N124" s="33">
        <f t="shared" si="29"/>
        <v>-4.2</v>
      </c>
    </row>
    <row r="125" spans="2:14" x14ac:dyDescent="0.25">
      <c r="B125" s="30" t="s">
        <v>21</v>
      </c>
      <c r="C125" s="34">
        <f>-C113</f>
        <v>0</v>
      </c>
      <c r="D125" s="34">
        <f t="shared" ref="D125:N125" si="30">-D113+C125</f>
        <v>-0.17400000000000002</v>
      </c>
      <c r="E125" s="34">
        <f t="shared" si="30"/>
        <v>-0.34800000000000003</v>
      </c>
      <c r="F125" s="34">
        <f t="shared" si="30"/>
        <v>-0.52200000000000002</v>
      </c>
      <c r="G125" s="34">
        <f t="shared" si="30"/>
        <v>-0.69600000000000006</v>
      </c>
      <c r="H125" s="34">
        <f t="shared" si="30"/>
        <v>-0.87000000000000011</v>
      </c>
      <c r="I125" s="34">
        <f t="shared" si="30"/>
        <v>-1.044</v>
      </c>
      <c r="J125" s="34">
        <f t="shared" si="30"/>
        <v>-1.218</v>
      </c>
      <c r="K125" s="34">
        <f t="shared" si="30"/>
        <v>-1.3919999999999999</v>
      </c>
      <c r="L125" s="34">
        <f t="shared" si="30"/>
        <v>-1.5659999999999998</v>
      </c>
      <c r="M125" s="34">
        <f t="shared" si="30"/>
        <v>-1.7399999999999998</v>
      </c>
      <c r="N125" s="35">
        <f t="shared" si="30"/>
        <v>-2.3699999999999997</v>
      </c>
    </row>
    <row r="126" spans="2:14" x14ac:dyDescent="0.25">
      <c r="B126" s="36" t="s">
        <v>22</v>
      </c>
      <c r="C126" s="32">
        <f>C114</f>
        <v>-8.5250000000000004</v>
      </c>
      <c r="D126" s="32">
        <f t="shared" ref="D126:N126" si="31">D114+C126</f>
        <v>-7.4190000000000005</v>
      </c>
      <c r="E126" s="32">
        <f t="shared" si="31"/>
        <v>-6.3130000000000006</v>
      </c>
      <c r="F126" s="32">
        <f t="shared" si="31"/>
        <v>-5.2070000000000007</v>
      </c>
      <c r="G126" s="32">
        <f t="shared" si="31"/>
        <v>-4.1010000000000009</v>
      </c>
      <c r="H126" s="32">
        <f t="shared" si="31"/>
        <v>-2.995000000000001</v>
      </c>
      <c r="I126" s="32">
        <f t="shared" si="31"/>
        <v>-1.8890000000000011</v>
      </c>
      <c r="J126" s="32">
        <f t="shared" si="31"/>
        <v>-0.78300000000000125</v>
      </c>
      <c r="K126" s="32">
        <f t="shared" si="31"/>
        <v>0.32299999999999862</v>
      </c>
      <c r="L126" s="32">
        <f t="shared" si="31"/>
        <v>1.4289999999999985</v>
      </c>
      <c r="M126" s="32">
        <f t="shared" si="31"/>
        <v>4.004999999999999</v>
      </c>
      <c r="N126" s="33">
        <f t="shared" si="31"/>
        <v>4.004999999999999</v>
      </c>
    </row>
    <row r="128" spans="2:14" x14ac:dyDescent="0.25">
      <c r="C128" s="37"/>
      <c r="D128" s="21"/>
      <c r="E128" s="21"/>
      <c r="F128" s="21"/>
      <c r="G128" s="21"/>
      <c r="H128" s="21"/>
      <c r="I128" s="21"/>
      <c r="J128" s="21"/>
      <c r="K128" s="21"/>
      <c r="L128" s="21"/>
      <c r="M128" s="21"/>
      <c r="N128" s="21"/>
    </row>
    <row r="132" spans="3:15" x14ac:dyDescent="0.25">
      <c r="C132" s="37"/>
      <c r="D132" s="37"/>
      <c r="E132" s="37"/>
      <c r="F132" s="37"/>
      <c r="G132" s="37"/>
      <c r="H132" s="37"/>
      <c r="I132" s="37"/>
      <c r="J132" s="37"/>
      <c r="K132" s="37"/>
      <c r="L132" s="37"/>
      <c r="M132" s="37"/>
      <c r="N132" s="37"/>
      <c r="O132" s="38"/>
    </row>
    <row r="133" spans="3:15" x14ac:dyDescent="0.25">
      <c r="C133" s="37"/>
      <c r="D133" s="37"/>
      <c r="E133" s="37"/>
      <c r="F133" s="37"/>
      <c r="G133" s="37"/>
      <c r="H133" s="37"/>
      <c r="I133" s="37"/>
      <c r="J133" s="37"/>
      <c r="K133" s="37"/>
      <c r="L133" s="37"/>
      <c r="M133" s="37"/>
      <c r="N133" s="37"/>
      <c r="O133" s="38"/>
    </row>
    <row r="134" spans="3:15" x14ac:dyDescent="0.25">
      <c r="C134" s="37"/>
      <c r="D134" s="37"/>
      <c r="E134" s="37"/>
      <c r="F134" s="37"/>
      <c r="G134" s="37"/>
      <c r="H134" s="37"/>
      <c r="I134" s="37"/>
      <c r="J134" s="37"/>
      <c r="K134" s="37"/>
      <c r="L134" s="37"/>
      <c r="M134" s="37"/>
      <c r="N134" s="37"/>
      <c r="O134" s="38"/>
    </row>
    <row r="135" spans="3:15" x14ac:dyDescent="0.25">
      <c r="C135" s="37"/>
      <c r="D135" s="37"/>
      <c r="E135" s="37"/>
      <c r="F135" s="37"/>
      <c r="G135" s="37"/>
      <c r="H135" s="37"/>
      <c r="I135" s="37"/>
      <c r="J135" s="37"/>
      <c r="K135" s="37"/>
      <c r="L135" s="37"/>
      <c r="M135" s="37"/>
      <c r="N135" s="37"/>
      <c r="O135" s="38"/>
    </row>
    <row r="136" spans="3:15" x14ac:dyDescent="0.25">
      <c r="C136" s="37"/>
      <c r="D136" s="37"/>
      <c r="E136" s="37"/>
      <c r="F136" s="37"/>
      <c r="G136" s="37"/>
      <c r="H136" s="37"/>
      <c r="I136" s="37"/>
      <c r="J136" s="37"/>
      <c r="K136" s="37"/>
      <c r="L136" s="37"/>
      <c r="M136" s="37"/>
      <c r="N136" s="37"/>
      <c r="O136" s="38"/>
    </row>
    <row r="138" spans="3:15" x14ac:dyDescent="0.25">
      <c r="N138" s="37">
        <f>N136-N135+N134+N132+N133</f>
        <v>0</v>
      </c>
    </row>
    <row r="139" spans="3:15" x14ac:dyDescent="0.25">
      <c r="C139" s="39"/>
    </row>
    <row r="143" spans="3:15" x14ac:dyDescent="0.25">
      <c r="C143" s="4">
        <f>INTERCEPT(C120:N120,C126:N126)-C120</f>
        <v>7.4478688415688339</v>
      </c>
    </row>
  </sheetData>
  <mergeCells count="18">
    <mergeCell ref="F3:F4"/>
    <mergeCell ref="E3:E4"/>
    <mergeCell ref="D3:D4"/>
    <mergeCell ref="C3:C4"/>
    <mergeCell ref="B2:N2"/>
    <mergeCell ref="L3:L4"/>
    <mergeCell ref="K3:K4"/>
    <mergeCell ref="J3:J4"/>
    <mergeCell ref="I3:I4"/>
    <mergeCell ref="B3:B4"/>
    <mergeCell ref="M3:N3"/>
    <mergeCell ref="H3:H4"/>
    <mergeCell ref="G3:G4"/>
    <mergeCell ref="B25:N25"/>
    <mergeCell ref="B21:N21"/>
    <mergeCell ref="B22:N22"/>
    <mergeCell ref="B23:N23"/>
    <mergeCell ref="B24:N24"/>
  </mergeCells>
  <phoneticPr fontId="0" type="noConversion"/>
  <pageMargins left="0.78740157499999996" right="0.78740157499999996" top="0.984251969" bottom="0.984251969" header="0.5" footer="0.5"/>
  <pageSetup paperSize="9" orientation="portrait" r:id="rId1"/>
  <headerFooter alignWithMargins="0"/>
  <ignoredErrors>
    <ignoredError sqref="C18:M18" 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zoomScale="90" zoomScaleNormal="90" workbookViewId="0">
      <selection activeCell="G3" sqref="G3"/>
    </sheetView>
  </sheetViews>
  <sheetFormatPr defaultColWidth="9.109375" defaultRowHeight="13.2" x14ac:dyDescent="0.25"/>
  <cols>
    <col min="1" max="1" width="51.6640625" style="4" bestFit="1" customWidth="1"/>
    <col min="2" max="2" width="15.88671875" style="4" bestFit="1" customWidth="1"/>
    <col min="3" max="6" width="12.33203125" style="4" bestFit="1" customWidth="1"/>
    <col min="7" max="7" width="15.33203125" style="4" bestFit="1" customWidth="1"/>
    <col min="8" max="8" width="10.33203125" style="4" bestFit="1" customWidth="1"/>
    <col min="9" max="9" width="9.5546875" style="4" bestFit="1" customWidth="1"/>
    <col min="10" max="16384" width="9.109375" style="4"/>
  </cols>
  <sheetData>
    <row r="1" spans="1:9" ht="15.75" customHeight="1" x14ac:dyDescent="0.25">
      <c r="A1" s="617"/>
      <c r="B1" s="654" t="s">
        <v>40</v>
      </c>
      <c r="C1" s="654"/>
      <c r="D1" s="654"/>
      <c r="E1" s="654"/>
      <c r="F1" s="654"/>
      <c r="G1" s="655"/>
    </row>
    <row r="2" spans="1:9" x14ac:dyDescent="0.25">
      <c r="A2" s="618"/>
      <c r="B2" s="620">
        <v>0</v>
      </c>
      <c r="C2" s="621">
        <v>1</v>
      </c>
      <c r="D2" s="621">
        <v>2</v>
      </c>
      <c r="E2" s="621">
        <v>3</v>
      </c>
      <c r="F2" s="621">
        <v>4</v>
      </c>
      <c r="G2" s="622" t="s">
        <v>38</v>
      </c>
    </row>
    <row r="3" spans="1:9" x14ac:dyDescent="0.25">
      <c r="A3" s="612" t="s">
        <v>2</v>
      </c>
      <c r="B3" s="619">
        <f>SUM(B4:B5)</f>
        <v>-205000</v>
      </c>
      <c r="C3" s="619">
        <f t="shared" ref="C3:G3" si="0">SUM(C4:C5)</f>
        <v>0</v>
      </c>
      <c r="D3" s="619">
        <f t="shared" si="0"/>
        <v>0</v>
      </c>
      <c r="E3" s="619">
        <f t="shared" si="0"/>
        <v>0</v>
      </c>
      <c r="F3" s="619">
        <f t="shared" si="0"/>
        <v>0</v>
      </c>
      <c r="G3" s="619">
        <f t="shared" si="0"/>
        <v>161000</v>
      </c>
    </row>
    <row r="4" spans="1:9" x14ac:dyDescent="0.25">
      <c r="A4" s="611" t="s">
        <v>41</v>
      </c>
      <c r="B4" s="492">
        <f>-B23</f>
        <v>-200000</v>
      </c>
      <c r="C4" s="491"/>
      <c r="D4" s="491"/>
      <c r="E4" s="491"/>
      <c r="F4" s="491"/>
      <c r="G4" s="492">
        <f>(B4/10*4-B4)*1.3</f>
        <v>156000</v>
      </c>
      <c r="H4" s="443"/>
    </row>
    <row r="5" spans="1:9" x14ac:dyDescent="0.25">
      <c r="A5" s="611" t="s">
        <v>42</v>
      </c>
      <c r="B5" s="491">
        <v>-5000</v>
      </c>
      <c r="C5" s="491"/>
      <c r="D5" s="491"/>
      <c r="E5" s="491"/>
      <c r="F5" s="491"/>
      <c r="G5" s="492">
        <f>-B5</f>
        <v>5000</v>
      </c>
    </row>
    <row r="6" spans="1:9" x14ac:dyDescent="0.25">
      <c r="A6" s="613" t="s">
        <v>15</v>
      </c>
      <c r="B6" s="614">
        <f>SUM(B7:B8)</f>
        <v>21000</v>
      </c>
      <c r="C6" s="614">
        <f>SUM(C7:C8)</f>
        <v>30000</v>
      </c>
      <c r="D6" s="614">
        <f t="shared" ref="D6:G6" si="1">SUM(D7:D8)</f>
        <v>30000</v>
      </c>
      <c r="E6" s="614">
        <f t="shared" si="1"/>
        <v>30000</v>
      </c>
      <c r="F6" s="614">
        <f t="shared" si="1"/>
        <v>30000</v>
      </c>
      <c r="G6" s="614">
        <f t="shared" si="1"/>
        <v>0</v>
      </c>
    </row>
    <row r="7" spans="1:9" x14ac:dyDescent="0.25">
      <c r="A7" s="611" t="s">
        <v>43</v>
      </c>
      <c r="B7" s="491">
        <v>21000</v>
      </c>
      <c r="C7" s="491"/>
      <c r="D7" s="491"/>
      <c r="E7" s="491"/>
      <c r="F7" s="491"/>
      <c r="G7" s="491"/>
    </row>
    <row r="8" spans="1:9" x14ac:dyDescent="0.25">
      <c r="A8" s="611" t="s">
        <v>44</v>
      </c>
      <c r="B8" s="492"/>
      <c r="C8" s="492">
        <f>B24</f>
        <v>30000</v>
      </c>
      <c r="D8" s="492">
        <f>B24</f>
        <v>30000</v>
      </c>
      <c r="E8" s="492">
        <f>B24</f>
        <v>30000</v>
      </c>
      <c r="F8" s="492">
        <f>B24</f>
        <v>30000</v>
      </c>
      <c r="G8" s="492"/>
    </row>
    <row r="9" spans="1:9" x14ac:dyDescent="0.25">
      <c r="A9" s="613" t="s">
        <v>45</v>
      </c>
      <c r="B9" s="614">
        <f>B10</f>
        <v>0</v>
      </c>
      <c r="C9" s="614">
        <f t="shared" ref="C9:G9" si="2">C10</f>
        <v>-13000</v>
      </c>
      <c r="D9" s="614">
        <f t="shared" si="2"/>
        <v>-13000</v>
      </c>
      <c r="E9" s="614">
        <f t="shared" si="2"/>
        <v>-13000</v>
      </c>
      <c r="F9" s="614">
        <f t="shared" si="2"/>
        <v>-20000</v>
      </c>
      <c r="G9" s="614">
        <f t="shared" si="2"/>
        <v>0</v>
      </c>
    </row>
    <row r="10" spans="1:9" x14ac:dyDescent="0.25">
      <c r="A10" s="611" t="s">
        <v>46</v>
      </c>
      <c r="B10" s="491"/>
      <c r="C10" s="491">
        <v>-13000</v>
      </c>
      <c r="D10" s="491">
        <v>-13000</v>
      </c>
      <c r="E10" s="491">
        <v>-13000</v>
      </c>
      <c r="F10" s="491">
        <v>-20000</v>
      </c>
      <c r="G10" s="491"/>
    </row>
    <row r="11" spans="1:9" x14ac:dyDescent="0.25">
      <c r="A11" s="613" t="s">
        <v>47</v>
      </c>
      <c r="B11" s="614">
        <f t="shared" ref="B11:G11" si="3">B3+B6+B9</f>
        <v>-184000</v>
      </c>
      <c r="C11" s="614">
        <f>C3+C6+C9</f>
        <v>17000</v>
      </c>
      <c r="D11" s="614">
        <f t="shared" si="3"/>
        <v>17000</v>
      </c>
      <c r="E11" s="614">
        <f t="shared" si="3"/>
        <v>17000</v>
      </c>
      <c r="F11" s="614">
        <f>F3+F6+F9</f>
        <v>10000</v>
      </c>
      <c r="G11" s="614">
        <f t="shared" si="3"/>
        <v>161000</v>
      </c>
    </row>
    <row r="12" spans="1:9" x14ac:dyDescent="0.25">
      <c r="A12" s="611" t="s">
        <v>39</v>
      </c>
      <c r="B12" s="490"/>
      <c r="C12" s="490">
        <f>-30%*C11</f>
        <v>-5100</v>
      </c>
      <c r="D12" s="490">
        <f t="shared" ref="D12:F12" si="4">-30%*D11</f>
        <v>-5100</v>
      </c>
      <c r="E12" s="490">
        <f t="shared" si="4"/>
        <v>-5100</v>
      </c>
      <c r="F12" s="490">
        <f t="shared" si="4"/>
        <v>-3000</v>
      </c>
      <c r="G12" s="490">
        <f>-30%*(G4+(-B4/10*4+B4))</f>
        <v>-10800</v>
      </c>
      <c r="H12" s="493"/>
      <c r="I12" s="493"/>
    </row>
    <row r="13" spans="1:9" x14ac:dyDescent="0.25">
      <c r="A13" s="613" t="s">
        <v>48</v>
      </c>
      <c r="B13" s="614">
        <f>B11+B12</f>
        <v>-184000</v>
      </c>
      <c r="C13" s="614">
        <f>C11+C12</f>
        <v>11900</v>
      </c>
      <c r="D13" s="614">
        <f t="shared" ref="D13:G13" si="5">D11+D12</f>
        <v>11900</v>
      </c>
      <c r="E13" s="614">
        <f t="shared" si="5"/>
        <v>11900</v>
      </c>
      <c r="F13" s="614">
        <f t="shared" si="5"/>
        <v>7000</v>
      </c>
      <c r="G13" s="614">
        <f t="shared" si="5"/>
        <v>150200</v>
      </c>
    </row>
    <row r="14" spans="1:9" x14ac:dyDescent="0.25">
      <c r="A14" s="611" t="s">
        <v>37</v>
      </c>
      <c r="B14" s="490">
        <f t="shared" ref="B14:G14" si="6">-B10</f>
        <v>0</v>
      </c>
      <c r="C14" s="490">
        <f t="shared" si="6"/>
        <v>13000</v>
      </c>
      <c r="D14" s="490">
        <f t="shared" si="6"/>
        <v>13000</v>
      </c>
      <c r="E14" s="490">
        <f t="shared" si="6"/>
        <v>13000</v>
      </c>
      <c r="F14" s="490">
        <f t="shared" si="6"/>
        <v>20000</v>
      </c>
      <c r="G14" s="490">
        <f t="shared" si="6"/>
        <v>0</v>
      </c>
    </row>
    <row r="15" spans="1:9" x14ac:dyDescent="0.25">
      <c r="A15" s="613" t="s">
        <v>49</v>
      </c>
      <c r="B15" s="614">
        <f t="shared" ref="B15:G15" si="7">B13+B14</f>
        <v>-184000</v>
      </c>
      <c r="C15" s="614">
        <f t="shared" si="7"/>
        <v>24900</v>
      </c>
      <c r="D15" s="614">
        <f t="shared" si="7"/>
        <v>24900</v>
      </c>
      <c r="E15" s="614">
        <f t="shared" si="7"/>
        <v>24900</v>
      </c>
      <c r="F15" s="614">
        <f t="shared" si="7"/>
        <v>27000</v>
      </c>
      <c r="G15" s="614">
        <f t="shared" si="7"/>
        <v>150200</v>
      </c>
    </row>
    <row r="16" spans="1:9" x14ac:dyDescent="0.25">
      <c r="A16" s="611" t="s">
        <v>50</v>
      </c>
      <c r="B16" s="492">
        <f>'Tornos - Amortizacao'!B3</f>
        <v>160000</v>
      </c>
      <c r="C16" s="492">
        <v>0</v>
      </c>
      <c r="D16" s="492">
        <v>0</v>
      </c>
      <c r="E16" s="492">
        <v>0</v>
      </c>
      <c r="F16" s="492">
        <v>0</v>
      </c>
      <c r="G16" s="492">
        <v>0</v>
      </c>
    </row>
    <row r="17" spans="1:7" x14ac:dyDescent="0.25">
      <c r="A17" s="611" t="s">
        <v>51</v>
      </c>
      <c r="B17" s="492"/>
      <c r="C17" s="492">
        <f>'Tornos - Amortizacao'!E12</f>
        <v>-64338.368580060443</v>
      </c>
      <c r="D17" s="492">
        <f>'Tornos - Amortizacao'!E13</f>
        <v>-64338.368580060443</v>
      </c>
      <c r="E17" s="492">
        <f>'Tornos - Amortizacao'!E14</f>
        <v>-64338.368580060443</v>
      </c>
      <c r="F17" s="492">
        <v>0</v>
      </c>
      <c r="G17" s="492">
        <v>0</v>
      </c>
    </row>
    <row r="18" spans="1:7" x14ac:dyDescent="0.25">
      <c r="A18" s="611" t="s">
        <v>52</v>
      </c>
      <c r="B18" s="492"/>
      <c r="C18" s="492">
        <f>-30%*'Tornos - Amortizacao'!D12</f>
        <v>4800</v>
      </c>
      <c r="D18" s="492">
        <f>-30%*'Tornos - Amortizacao'!D13</f>
        <v>3349.848942598187</v>
      </c>
      <c r="E18" s="492">
        <f>-30%*'Tornos - Amortizacao'!D14</f>
        <v>1754.6827794561921</v>
      </c>
      <c r="F18" s="492">
        <v>0</v>
      </c>
      <c r="G18" s="492">
        <v>0</v>
      </c>
    </row>
    <row r="19" spans="1:7" x14ac:dyDescent="0.25">
      <c r="A19" s="615" t="s">
        <v>53</v>
      </c>
      <c r="B19" s="616">
        <f t="shared" ref="B19:G19" si="8">B15+B16+B17+B18</f>
        <v>-24000</v>
      </c>
      <c r="C19" s="616">
        <f t="shared" si="8"/>
        <v>-34638.368580060443</v>
      </c>
      <c r="D19" s="616">
        <f t="shared" si="8"/>
        <v>-36088.519637462254</v>
      </c>
      <c r="E19" s="616">
        <f t="shared" si="8"/>
        <v>-37683.685800604253</v>
      </c>
      <c r="F19" s="616">
        <f t="shared" si="8"/>
        <v>27000</v>
      </c>
      <c r="G19" s="616">
        <f t="shared" si="8"/>
        <v>150200</v>
      </c>
    </row>
    <row r="21" spans="1:7" x14ac:dyDescent="0.25">
      <c r="A21" s="7" t="s">
        <v>67</v>
      </c>
    </row>
    <row r="23" spans="1:7" x14ac:dyDescent="0.25">
      <c r="A23" s="443" t="s">
        <v>1646</v>
      </c>
      <c r="B23" s="47">
        <v>200000</v>
      </c>
    </row>
    <row r="24" spans="1:7" x14ac:dyDescent="0.25">
      <c r="A24" s="443" t="s">
        <v>516</v>
      </c>
      <c r="B24" s="47">
        <v>30000</v>
      </c>
    </row>
    <row r="25" spans="1:7" x14ac:dyDescent="0.25">
      <c r="A25" s="5" t="s">
        <v>73</v>
      </c>
      <c r="B25" s="610">
        <v>0.09</v>
      </c>
    </row>
    <row r="26" spans="1:7" x14ac:dyDescent="0.25">
      <c r="A26" s="5" t="s">
        <v>72</v>
      </c>
      <c r="B26" s="610">
        <v>0.14000000000000001</v>
      </c>
      <c r="G26" s="48"/>
    </row>
    <row r="27" spans="1:7" x14ac:dyDescent="0.25">
      <c r="A27" s="5"/>
      <c r="G27" s="6"/>
    </row>
    <row r="28" spans="1:7" x14ac:dyDescent="0.25">
      <c r="A28" s="5" t="s">
        <v>70</v>
      </c>
      <c r="B28" s="42">
        <f>NPV(B25,C15:F15)+B15+G15/(1+B25)^4</f>
        <v>4562.184583858354</v>
      </c>
    </row>
    <row r="29" spans="1:7" x14ac:dyDescent="0.25">
      <c r="A29" s="5" t="s">
        <v>71</v>
      </c>
      <c r="B29" s="42">
        <f>NPV(B26,C19:F19)+B19+G19/((1+B26)^4)</f>
        <v>-2672.2672446648503</v>
      </c>
    </row>
  </sheetData>
  <mergeCells count="1">
    <mergeCell ref="B1:G1"/>
  </mergeCells>
  <pageMargins left="0.511811024" right="0.511811024" top="0.78740157499999996" bottom="0.78740157499999996" header="0.31496062000000002" footer="0.31496062000000002"/>
  <pageSetup paperSize="9" orientation="portrait" r:id="rId1"/>
  <ignoredErrors>
    <ignoredError sqref="B3 C3:G3 B6 G6" formulaRange="1"/>
    <ignoredError sqref="B14:G14"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zoomScale="110" zoomScaleNormal="110" workbookViewId="0">
      <selection activeCell="F21" sqref="F21"/>
    </sheetView>
  </sheetViews>
  <sheetFormatPr defaultColWidth="9.109375" defaultRowHeight="13.2" x14ac:dyDescent="0.25"/>
  <cols>
    <col min="1" max="1" width="14.44140625" style="4" bestFit="1" customWidth="1"/>
    <col min="2" max="2" width="13" style="4" bestFit="1" customWidth="1"/>
    <col min="3" max="4" width="11.44140625" style="4" bestFit="1" customWidth="1"/>
    <col min="5" max="5" width="13" style="4" bestFit="1" customWidth="1"/>
    <col min="6" max="16384" width="9.109375" style="4"/>
  </cols>
  <sheetData>
    <row r="1" spans="1:5" x14ac:dyDescent="0.25">
      <c r="A1" s="5" t="s">
        <v>68</v>
      </c>
    </row>
    <row r="3" spans="1:5" x14ac:dyDescent="0.25">
      <c r="A3" s="40" t="s">
        <v>50</v>
      </c>
      <c r="B3" s="43">
        <v>160000</v>
      </c>
    </row>
    <row r="4" spans="1:5" x14ac:dyDescent="0.25">
      <c r="A4" s="40" t="s">
        <v>54</v>
      </c>
      <c r="B4" s="44">
        <v>0.1</v>
      </c>
    </row>
    <row r="5" spans="1:5" x14ac:dyDescent="0.25">
      <c r="A5" s="40" t="s">
        <v>69</v>
      </c>
      <c r="B5" s="45">
        <v>3</v>
      </c>
    </row>
    <row r="6" spans="1:5" x14ac:dyDescent="0.25">
      <c r="C6" s="4">
        <f>SUM(C7:C8)</f>
        <v>0</v>
      </c>
    </row>
    <row r="7" spans="1:5" x14ac:dyDescent="0.25">
      <c r="A7" s="40" t="s">
        <v>55</v>
      </c>
      <c r="B7" s="46">
        <f>PMT(B4,B5,B3)</f>
        <v>-64338.368580060443</v>
      </c>
    </row>
    <row r="10" spans="1:5" x14ac:dyDescent="0.25">
      <c r="A10" s="40" t="s">
        <v>57</v>
      </c>
      <c r="B10" s="40" t="s">
        <v>56</v>
      </c>
      <c r="C10" s="40" t="s">
        <v>59</v>
      </c>
      <c r="D10" s="40" t="s">
        <v>58</v>
      </c>
      <c r="E10" s="40" t="s">
        <v>51</v>
      </c>
    </row>
    <row r="11" spans="1:5" x14ac:dyDescent="0.25">
      <c r="A11" s="41">
        <v>0</v>
      </c>
      <c r="B11" s="42">
        <f>B3</f>
        <v>160000</v>
      </c>
      <c r="C11" s="41"/>
      <c r="D11" s="41"/>
      <c r="E11" s="41"/>
    </row>
    <row r="12" spans="1:5" x14ac:dyDescent="0.25">
      <c r="A12" s="41">
        <v>1</v>
      </c>
      <c r="B12" s="55">
        <f>B11+C12</f>
        <v>111661.63141993956</v>
      </c>
      <c r="C12" s="56">
        <f>E12-D12</f>
        <v>-48338.368580060443</v>
      </c>
      <c r="D12" s="56">
        <f>-$B$4*B11</f>
        <v>-16000</v>
      </c>
      <c r="E12" s="56">
        <f>PMT($B$4,$B$5,$B$3)</f>
        <v>-64338.368580060443</v>
      </c>
    </row>
    <row r="13" spans="1:5" x14ac:dyDescent="0.25">
      <c r="A13" s="41">
        <v>2</v>
      </c>
      <c r="B13" s="55">
        <f>B12+C13</f>
        <v>58489.425981873072</v>
      </c>
      <c r="C13" s="56">
        <f>E13-D13</f>
        <v>-53172.205438066485</v>
      </c>
      <c r="D13" s="56">
        <f>-$B$4*B12</f>
        <v>-11166.163141993957</v>
      </c>
      <c r="E13" s="56">
        <f>PMT($B$4,$B$5,$B$3)</f>
        <v>-64338.368580060443</v>
      </c>
    </row>
    <row r="14" spans="1:5" x14ac:dyDescent="0.25">
      <c r="A14" s="41">
        <v>3</v>
      </c>
      <c r="B14" s="55">
        <f>B13+C14</f>
        <v>-6.5483618527650833E-11</v>
      </c>
      <c r="C14" s="56">
        <f>E14-D14</f>
        <v>-58489.425981873137</v>
      </c>
      <c r="D14" s="56">
        <f>-$B$4*B13</f>
        <v>-5848.9425981873073</v>
      </c>
      <c r="E14" s="56">
        <f>PMT($B$4,$B$5,$B$3)</f>
        <v>-64338.368580060443</v>
      </c>
    </row>
  </sheetData>
  <pageMargins left="0.511811024" right="0.511811024" top="0.78740157499999996" bottom="0.78740157499999996" header="0.31496062000000002" footer="0.3149606200000000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workbookViewId="0">
      <selection activeCell="L14" sqref="L14"/>
    </sheetView>
  </sheetViews>
  <sheetFormatPr defaultColWidth="9.109375" defaultRowHeight="13.2" x14ac:dyDescent="0.25"/>
  <cols>
    <col min="1" max="1" width="24.5546875" style="4" bestFit="1" customWidth="1"/>
    <col min="2" max="16384" width="9.109375" style="4"/>
  </cols>
  <sheetData>
    <row r="1" spans="1:9" x14ac:dyDescent="0.25">
      <c r="B1" s="656" t="s">
        <v>40</v>
      </c>
      <c r="C1" s="656"/>
      <c r="D1" s="656"/>
      <c r="E1" s="656"/>
      <c r="F1" s="656"/>
      <c r="G1" s="656"/>
      <c r="H1" s="656"/>
      <c r="I1" s="656"/>
    </row>
    <row r="2" spans="1:9" ht="13.8" thickBot="1" x14ac:dyDescent="0.3">
      <c r="B2" s="516">
        <v>0</v>
      </c>
      <c r="C2" s="516">
        <v>1</v>
      </c>
      <c r="D2" s="516">
        <v>2</v>
      </c>
      <c r="E2" s="516">
        <v>3</v>
      </c>
      <c r="F2" s="516">
        <v>4</v>
      </c>
      <c r="G2" s="516">
        <v>5</v>
      </c>
      <c r="H2" s="516">
        <v>6</v>
      </c>
      <c r="I2" s="516">
        <v>7</v>
      </c>
    </row>
    <row r="3" spans="1:9" x14ac:dyDescent="0.25">
      <c r="A3" s="443" t="s">
        <v>519</v>
      </c>
      <c r="B3" s="526">
        <v>-10</v>
      </c>
      <c r="C3" s="526"/>
      <c r="D3" s="526"/>
      <c r="E3" s="526"/>
      <c r="F3" s="526"/>
      <c r="G3" s="526"/>
      <c r="H3" s="526"/>
      <c r="I3" s="526"/>
    </row>
    <row r="4" spans="1:9" x14ac:dyDescent="0.25">
      <c r="A4" s="443" t="s">
        <v>543</v>
      </c>
      <c r="B4" s="526"/>
      <c r="C4" s="526">
        <v>3</v>
      </c>
      <c r="D4" s="526">
        <v>6</v>
      </c>
      <c r="E4" s="526">
        <v>10</v>
      </c>
      <c r="F4" s="526">
        <v>10</v>
      </c>
      <c r="G4" s="526">
        <v>10</v>
      </c>
      <c r="H4" s="526">
        <v>6</v>
      </c>
      <c r="I4" s="526">
        <v>5</v>
      </c>
    </row>
    <row r="5" spans="1:9" x14ac:dyDescent="0.25">
      <c r="A5" s="443" t="s">
        <v>544</v>
      </c>
      <c r="B5" s="526"/>
      <c r="C5" s="526">
        <v>-2</v>
      </c>
      <c r="D5" s="526">
        <v>-2.5</v>
      </c>
      <c r="E5" s="526">
        <v>-3</v>
      </c>
      <c r="F5" s="526">
        <v>-3</v>
      </c>
      <c r="G5" s="526">
        <v>-3</v>
      </c>
      <c r="H5" s="526">
        <v>-2.5</v>
      </c>
      <c r="I5" s="526">
        <v>-2.5</v>
      </c>
    </row>
    <row r="6" spans="1:9" ht="15.6" x14ac:dyDescent="0.25">
      <c r="A6" s="443" t="s">
        <v>550</v>
      </c>
      <c r="B6" s="4">
        <f>SUM(B3:B5)</f>
        <v>-10</v>
      </c>
      <c r="C6" s="4">
        <f>SUM(C3:C5)</f>
        <v>1</v>
      </c>
      <c r="D6" s="4">
        <f t="shared" ref="D6:I6" si="0">SUM(D3:D5)</f>
        <v>3.5</v>
      </c>
      <c r="E6" s="4">
        <f t="shared" si="0"/>
        <v>7</v>
      </c>
      <c r="F6" s="4">
        <f t="shared" si="0"/>
        <v>7</v>
      </c>
      <c r="G6" s="4">
        <f t="shared" si="0"/>
        <v>7</v>
      </c>
      <c r="H6" s="4">
        <f t="shared" si="0"/>
        <v>3.5</v>
      </c>
      <c r="I6" s="4">
        <f t="shared" si="0"/>
        <v>2.5</v>
      </c>
    </row>
    <row r="7" spans="1:9" x14ac:dyDescent="0.25">
      <c r="A7" s="443" t="s">
        <v>10</v>
      </c>
      <c r="B7" s="527">
        <v>0.25</v>
      </c>
      <c r="C7" s="527">
        <v>0.25</v>
      </c>
      <c r="D7" s="527">
        <v>0.25</v>
      </c>
      <c r="E7" s="527">
        <v>0.25</v>
      </c>
      <c r="F7" s="527">
        <v>0.25</v>
      </c>
      <c r="G7" s="527">
        <v>0.25</v>
      </c>
      <c r="H7" s="527">
        <v>0.25</v>
      </c>
      <c r="I7" s="527">
        <v>0.25</v>
      </c>
    </row>
    <row r="8" spans="1:9" ht="15.6" x14ac:dyDescent="0.25">
      <c r="A8" s="443" t="s">
        <v>551</v>
      </c>
      <c r="B8" s="517">
        <f>1/(1+B7)^B2</f>
        <v>1</v>
      </c>
      <c r="C8" s="517">
        <f>1/(1+C7)^C2</f>
        <v>0.8</v>
      </c>
      <c r="D8" s="517">
        <f t="shared" ref="D8:I8" si="1">1/(1+D7)^D2</f>
        <v>0.64</v>
      </c>
      <c r="E8" s="517">
        <f t="shared" si="1"/>
        <v>0.51200000000000001</v>
      </c>
      <c r="F8" s="517">
        <f t="shared" si="1"/>
        <v>0.40960000000000002</v>
      </c>
      <c r="G8" s="517">
        <f t="shared" si="1"/>
        <v>0.32768000000000003</v>
      </c>
      <c r="H8" s="517">
        <f t="shared" si="1"/>
        <v>0.26214399999999999</v>
      </c>
      <c r="I8" s="517">
        <f t="shared" si="1"/>
        <v>0.20971519999999999</v>
      </c>
    </row>
    <row r="9" spans="1:9" x14ac:dyDescent="0.25">
      <c r="A9" s="518" t="s">
        <v>545</v>
      </c>
      <c r="B9" s="519">
        <f>B6*B8</f>
        <v>-10</v>
      </c>
      <c r="C9" s="519">
        <f t="shared" ref="C9:I9" si="2">C6*C8</f>
        <v>0.8</v>
      </c>
      <c r="D9" s="519">
        <f t="shared" si="2"/>
        <v>2.2400000000000002</v>
      </c>
      <c r="E9" s="519">
        <f t="shared" si="2"/>
        <v>3.5840000000000001</v>
      </c>
      <c r="F9" s="519">
        <f t="shared" si="2"/>
        <v>2.8672</v>
      </c>
      <c r="G9" s="519">
        <f t="shared" si="2"/>
        <v>2.2937600000000002</v>
      </c>
      <c r="H9" s="519">
        <f t="shared" si="2"/>
        <v>0.91750399999999999</v>
      </c>
      <c r="I9" s="519">
        <f t="shared" si="2"/>
        <v>0.52428799999999998</v>
      </c>
    </row>
    <row r="10" spans="1:9" x14ac:dyDescent="0.25">
      <c r="A10" s="521" t="s">
        <v>546</v>
      </c>
      <c r="B10" s="522">
        <f>SUM(C9:I9)</f>
        <v>13.226752000000001</v>
      </c>
      <c r="C10" s="523"/>
      <c r="D10" s="523"/>
      <c r="E10" s="523"/>
      <c r="F10" s="523"/>
      <c r="G10" s="523"/>
      <c r="H10" s="523"/>
      <c r="I10" s="523"/>
    </row>
    <row r="11" spans="1:9" x14ac:dyDescent="0.25">
      <c r="A11" s="518" t="s">
        <v>547</v>
      </c>
      <c r="B11" s="519">
        <f>B10+B3</f>
        <v>3.2267520000000012</v>
      </c>
      <c r="C11" s="524"/>
      <c r="D11" s="524"/>
      <c r="E11" s="524"/>
      <c r="F11" s="524"/>
      <c r="G11" s="524"/>
      <c r="H11" s="524"/>
      <c r="I11" s="524"/>
    </row>
    <row r="12" spans="1:9" ht="27.75" customHeight="1" x14ac:dyDescent="0.25">
      <c r="A12" s="657" t="s">
        <v>548</v>
      </c>
      <c r="B12" s="657"/>
      <c r="C12" s="657"/>
      <c r="D12" s="657"/>
      <c r="E12" s="657"/>
      <c r="F12" s="657"/>
      <c r="G12" s="657"/>
      <c r="H12" s="657"/>
      <c r="I12" s="657"/>
    </row>
    <row r="13" spans="1:9" x14ac:dyDescent="0.25">
      <c r="A13" s="525" t="s">
        <v>549</v>
      </c>
      <c r="B13" s="520"/>
      <c r="C13" s="520"/>
      <c r="D13" s="520"/>
      <c r="E13" s="520"/>
      <c r="F13" s="520"/>
      <c r="G13" s="520"/>
      <c r="H13" s="520"/>
      <c r="I13" s="520"/>
    </row>
  </sheetData>
  <mergeCells count="2">
    <mergeCell ref="B1:I1"/>
    <mergeCell ref="A12:I12"/>
  </mergeCells>
  <pageMargins left="0.511811024" right="0.511811024" top="0.78740157499999996" bottom="0.78740157499999996" header="0.31496062000000002" footer="0.31496062000000002"/>
  <ignoredErrors>
    <ignoredError sqref="B6:I6"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G33"/>
  <sheetViews>
    <sheetView zoomScale="90" zoomScaleNormal="90" workbookViewId="0">
      <selection activeCell="L14" sqref="L14"/>
    </sheetView>
  </sheetViews>
  <sheetFormatPr defaultRowHeight="13.2" x14ac:dyDescent="0.25"/>
  <cols>
    <col min="1" max="2" width="9.109375" style="528"/>
    <col min="3" max="3" width="22.44140625" style="528" customWidth="1"/>
    <col min="4" max="7" width="11.109375" style="528" customWidth="1"/>
    <col min="8" max="258" width="9.109375" style="528"/>
    <col min="259" max="259" width="22.44140625" style="528" customWidth="1"/>
    <col min="260" max="263" width="11.109375" style="528" customWidth="1"/>
    <col min="264" max="514" width="9.109375" style="528"/>
    <col min="515" max="515" width="22.44140625" style="528" customWidth="1"/>
    <col min="516" max="519" width="11.109375" style="528" customWidth="1"/>
    <col min="520" max="770" width="9.109375" style="528"/>
    <col min="771" max="771" width="22.44140625" style="528" customWidth="1"/>
    <col min="772" max="775" width="11.109375" style="528" customWidth="1"/>
    <col min="776" max="1026" width="9.109375" style="528"/>
    <col min="1027" max="1027" width="22.44140625" style="528" customWidth="1"/>
    <col min="1028" max="1031" width="11.109375" style="528" customWidth="1"/>
    <col min="1032" max="1282" width="9.109375" style="528"/>
    <col min="1283" max="1283" width="22.44140625" style="528" customWidth="1"/>
    <col min="1284" max="1287" width="11.109375" style="528" customWidth="1"/>
    <col min="1288" max="1538" width="9.109375" style="528"/>
    <col min="1539" max="1539" width="22.44140625" style="528" customWidth="1"/>
    <col min="1540" max="1543" width="11.109375" style="528" customWidth="1"/>
    <col min="1544" max="1794" width="9.109375" style="528"/>
    <col min="1795" max="1795" width="22.44140625" style="528" customWidth="1"/>
    <col min="1796" max="1799" width="11.109375" style="528" customWidth="1"/>
    <col min="1800" max="2050" width="9.109375" style="528"/>
    <col min="2051" max="2051" width="22.44140625" style="528" customWidth="1"/>
    <col min="2052" max="2055" width="11.109375" style="528" customWidth="1"/>
    <col min="2056" max="2306" width="9.109375" style="528"/>
    <col min="2307" max="2307" width="22.44140625" style="528" customWidth="1"/>
    <col min="2308" max="2311" width="11.109375" style="528" customWidth="1"/>
    <col min="2312" max="2562" width="9.109375" style="528"/>
    <col min="2563" max="2563" width="22.44140625" style="528" customWidth="1"/>
    <col min="2564" max="2567" width="11.109375" style="528" customWidth="1"/>
    <col min="2568" max="2818" width="9.109375" style="528"/>
    <col min="2819" max="2819" width="22.44140625" style="528" customWidth="1"/>
    <col min="2820" max="2823" width="11.109375" style="528" customWidth="1"/>
    <col min="2824" max="3074" width="9.109375" style="528"/>
    <col min="3075" max="3075" width="22.44140625" style="528" customWidth="1"/>
    <col min="3076" max="3079" width="11.109375" style="528" customWidth="1"/>
    <col min="3080" max="3330" width="9.109375" style="528"/>
    <col min="3331" max="3331" width="22.44140625" style="528" customWidth="1"/>
    <col min="3332" max="3335" width="11.109375" style="528" customWidth="1"/>
    <col min="3336" max="3586" width="9.109375" style="528"/>
    <col min="3587" max="3587" width="22.44140625" style="528" customWidth="1"/>
    <col min="3588" max="3591" width="11.109375" style="528" customWidth="1"/>
    <col min="3592" max="3842" width="9.109375" style="528"/>
    <col min="3843" max="3843" width="22.44140625" style="528" customWidth="1"/>
    <col min="3844" max="3847" width="11.109375" style="528" customWidth="1"/>
    <col min="3848" max="4098" width="9.109375" style="528"/>
    <col min="4099" max="4099" width="22.44140625" style="528" customWidth="1"/>
    <col min="4100" max="4103" width="11.109375" style="528" customWidth="1"/>
    <col min="4104" max="4354" width="9.109375" style="528"/>
    <col min="4355" max="4355" width="22.44140625" style="528" customWidth="1"/>
    <col min="4356" max="4359" width="11.109375" style="528" customWidth="1"/>
    <col min="4360" max="4610" width="9.109375" style="528"/>
    <col min="4611" max="4611" width="22.44140625" style="528" customWidth="1"/>
    <col min="4612" max="4615" width="11.109375" style="528" customWidth="1"/>
    <col min="4616" max="4866" width="9.109375" style="528"/>
    <col min="4867" max="4867" width="22.44140625" style="528" customWidth="1"/>
    <col min="4868" max="4871" width="11.109375" style="528" customWidth="1"/>
    <col min="4872" max="5122" width="9.109375" style="528"/>
    <col min="5123" max="5123" width="22.44140625" style="528" customWidth="1"/>
    <col min="5124" max="5127" width="11.109375" style="528" customWidth="1"/>
    <col min="5128" max="5378" width="9.109375" style="528"/>
    <col min="5379" max="5379" width="22.44140625" style="528" customWidth="1"/>
    <col min="5380" max="5383" width="11.109375" style="528" customWidth="1"/>
    <col min="5384" max="5634" width="9.109375" style="528"/>
    <col min="5635" max="5635" width="22.44140625" style="528" customWidth="1"/>
    <col min="5636" max="5639" width="11.109375" style="528" customWidth="1"/>
    <col min="5640" max="5890" width="9.109375" style="528"/>
    <col min="5891" max="5891" width="22.44140625" style="528" customWidth="1"/>
    <col min="5892" max="5895" width="11.109375" style="528" customWidth="1"/>
    <col min="5896" max="6146" width="9.109375" style="528"/>
    <col min="6147" max="6147" width="22.44140625" style="528" customWidth="1"/>
    <col min="6148" max="6151" width="11.109375" style="528" customWidth="1"/>
    <col min="6152" max="6402" width="9.109375" style="528"/>
    <col min="6403" max="6403" width="22.44140625" style="528" customWidth="1"/>
    <col min="6404" max="6407" width="11.109375" style="528" customWidth="1"/>
    <col min="6408" max="6658" width="9.109375" style="528"/>
    <col min="6659" max="6659" width="22.44140625" style="528" customWidth="1"/>
    <col min="6660" max="6663" width="11.109375" style="528" customWidth="1"/>
    <col min="6664" max="6914" width="9.109375" style="528"/>
    <col min="6915" max="6915" width="22.44140625" style="528" customWidth="1"/>
    <col min="6916" max="6919" width="11.109375" style="528" customWidth="1"/>
    <col min="6920" max="7170" width="9.109375" style="528"/>
    <col min="7171" max="7171" width="22.44140625" style="528" customWidth="1"/>
    <col min="7172" max="7175" width="11.109375" style="528" customWidth="1"/>
    <col min="7176" max="7426" width="9.109375" style="528"/>
    <col min="7427" max="7427" width="22.44140625" style="528" customWidth="1"/>
    <col min="7428" max="7431" width="11.109375" style="528" customWidth="1"/>
    <col min="7432" max="7682" width="9.109375" style="528"/>
    <col min="7683" max="7683" width="22.44140625" style="528" customWidth="1"/>
    <col min="7684" max="7687" width="11.109375" style="528" customWidth="1"/>
    <col min="7688" max="7938" width="9.109375" style="528"/>
    <col min="7939" max="7939" width="22.44140625" style="528" customWidth="1"/>
    <col min="7940" max="7943" width="11.109375" style="528" customWidth="1"/>
    <col min="7944" max="8194" width="9.109375" style="528"/>
    <col min="8195" max="8195" width="22.44140625" style="528" customWidth="1"/>
    <col min="8196" max="8199" width="11.109375" style="528" customWidth="1"/>
    <col min="8200" max="8450" width="9.109375" style="528"/>
    <col min="8451" max="8451" width="22.44140625" style="528" customWidth="1"/>
    <col min="8452" max="8455" width="11.109375" style="528" customWidth="1"/>
    <col min="8456" max="8706" width="9.109375" style="528"/>
    <col min="8707" max="8707" width="22.44140625" style="528" customWidth="1"/>
    <col min="8708" max="8711" width="11.109375" style="528" customWidth="1"/>
    <col min="8712" max="8962" width="9.109375" style="528"/>
    <col min="8963" max="8963" width="22.44140625" style="528" customWidth="1"/>
    <col min="8964" max="8967" width="11.109375" style="528" customWidth="1"/>
    <col min="8968" max="9218" width="9.109375" style="528"/>
    <col min="9219" max="9219" width="22.44140625" style="528" customWidth="1"/>
    <col min="9220" max="9223" width="11.109375" style="528" customWidth="1"/>
    <col min="9224" max="9474" width="9.109375" style="528"/>
    <col min="9475" max="9475" width="22.44140625" style="528" customWidth="1"/>
    <col min="9476" max="9479" width="11.109375" style="528" customWidth="1"/>
    <col min="9480" max="9730" width="9.109375" style="528"/>
    <col min="9731" max="9731" width="22.44140625" style="528" customWidth="1"/>
    <col min="9732" max="9735" width="11.109375" style="528" customWidth="1"/>
    <col min="9736" max="9986" width="9.109375" style="528"/>
    <col min="9987" max="9987" width="22.44140625" style="528" customWidth="1"/>
    <col min="9988" max="9991" width="11.109375" style="528" customWidth="1"/>
    <col min="9992" max="10242" width="9.109375" style="528"/>
    <col min="10243" max="10243" width="22.44140625" style="528" customWidth="1"/>
    <col min="10244" max="10247" width="11.109375" style="528" customWidth="1"/>
    <col min="10248" max="10498" width="9.109375" style="528"/>
    <col min="10499" max="10499" width="22.44140625" style="528" customWidth="1"/>
    <col min="10500" max="10503" width="11.109375" style="528" customWidth="1"/>
    <col min="10504" max="10754" width="9.109375" style="528"/>
    <col min="10755" max="10755" width="22.44140625" style="528" customWidth="1"/>
    <col min="10756" max="10759" width="11.109375" style="528" customWidth="1"/>
    <col min="10760" max="11010" width="9.109375" style="528"/>
    <col min="11011" max="11011" width="22.44140625" style="528" customWidth="1"/>
    <col min="11012" max="11015" width="11.109375" style="528" customWidth="1"/>
    <col min="11016" max="11266" width="9.109375" style="528"/>
    <col min="11267" max="11267" width="22.44140625" style="528" customWidth="1"/>
    <col min="11268" max="11271" width="11.109375" style="528" customWidth="1"/>
    <col min="11272" max="11522" width="9.109375" style="528"/>
    <col min="11523" max="11523" width="22.44140625" style="528" customWidth="1"/>
    <col min="11524" max="11527" width="11.109375" style="528" customWidth="1"/>
    <col min="11528" max="11778" width="9.109375" style="528"/>
    <col min="11779" max="11779" width="22.44140625" style="528" customWidth="1"/>
    <col min="11780" max="11783" width="11.109375" style="528" customWidth="1"/>
    <col min="11784" max="12034" width="9.109375" style="528"/>
    <col min="12035" max="12035" width="22.44140625" style="528" customWidth="1"/>
    <col min="12036" max="12039" width="11.109375" style="528" customWidth="1"/>
    <col min="12040" max="12290" width="9.109375" style="528"/>
    <col min="12291" max="12291" width="22.44140625" style="528" customWidth="1"/>
    <col min="12292" max="12295" width="11.109375" style="528" customWidth="1"/>
    <col min="12296" max="12546" width="9.109375" style="528"/>
    <col min="12547" max="12547" width="22.44140625" style="528" customWidth="1"/>
    <col min="12548" max="12551" width="11.109375" style="528" customWidth="1"/>
    <col min="12552" max="12802" width="9.109375" style="528"/>
    <col min="12803" max="12803" width="22.44140625" style="528" customWidth="1"/>
    <col min="12804" max="12807" width="11.109375" style="528" customWidth="1"/>
    <col min="12808" max="13058" width="9.109375" style="528"/>
    <col min="13059" max="13059" width="22.44140625" style="528" customWidth="1"/>
    <col min="13060" max="13063" width="11.109375" style="528" customWidth="1"/>
    <col min="13064" max="13314" width="9.109375" style="528"/>
    <col min="13315" max="13315" width="22.44140625" style="528" customWidth="1"/>
    <col min="13316" max="13319" width="11.109375" style="528" customWidth="1"/>
    <col min="13320" max="13570" width="9.109375" style="528"/>
    <col min="13571" max="13571" width="22.44140625" style="528" customWidth="1"/>
    <col min="13572" max="13575" width="11.109375" style="528" customWidth="1"/>
    <col min="13576" max="13826" width="9.109375" style="528"/>
    <col min="13827" max="13827" width="22.44140625" style="528" customWidth="1"/>
    <col min="13828" max="13831" width="11.109375" style="528" customWidth="1"/>
    <col min="13832" max="14082" width="9.109375" style="528"/>
    <col min="14083" max="14083" width="22.44140625" style="528" customWidth="1"/>
    <col min="14084" max="14087" width="11.109375" style="528" customWidth="1"/>
    <col min="14088" max="14338" width="9.109375" style="528"/>
    <col min="14339" max="14339" width="22.44140625" style="528" customWidth="1"/>
    <col min="14340" max="14343" width="11.109375" style="528" customWidth="1"/>
    <col min="14344" max="14594" width="9.109375" style="528"/>
    <col min="14595" max="14595" width="22.44140625" style="528" customWidth="1"/>
    <col min="14596" max="14599" width="11.109375" style="528" customWidth="1"/>
    <col min="14600" max="14850" width="9.109375" style="528"/>
    <col min="14851" max="14851" width="22.44140625" style="528" customWidth="1"/>
    <col min="14852" max="14855" width="11.109375" style="528" customWidth="1"/>
    <col min="14856" max="15106" width="9.109375" style="528"/>
    <col min="15107" max="15107" width="22.44140625" style="528" customWidth="1"/>
    <col min="15108" max="15111" width="11.109375" style="528" customWidth="1"/>
    <col min="15112" max="15362" width="9.109375" style="528"/>
    <col min="15363" max="15363" width="22.44140625" style="528" customWidth="1"/>
    <col min="15364" max="15367" width="11.109375" style="528" customWidth="1"/>
    <col min="15368" max="15618" width="9.109375" style="528"/>
    <col min="15619" max="15619" width="22.44140625" style="528" customWidth="1"/>
    <col min="15620" max="15623" width="11.109375" style="528" customWidth="1"/>
    <col min="15624" max="15874" width="9.109375" style="528"/>
    <col min="15875" max="15875" width="22.44140625" style="528" customWidth="1"/>
    <col min="15876" max="15879" width="11.109375" style="528" customWidth="1"/>
    <col min="15880" max="16130" width="9.109375" style="528"/>
    <col min="16131" max="16131" width="22.44140625" style="528" customWidth="1"/>
    <col min="16132" max="16135" width="11.109375" style="528" customWidth="1"/>
    <col min="16136" max="16384" width="9.109375" style="528"/>
  </cols>
  <sheetData>
    <row r="1" spans="3:7" ht="13.8" thickBot="1" x14ac:dyDescent="0.3"/>
    <row r="2" spans="3:7" ht="21.6" thickBot="1" x14ac:dyDescent="0.3">
      <c r="C2" s="495" t="s">
        <v>552</v>
      </c>
      <c r="D2" s="496" t="s">
        <v>553</v>
      </c>
      <c r="E2" s="497"/>
      <c r="F2" s="498" t="s">
        <v>554</v>
      </c>
      <c r="G2" s="499"/>
    </row>
    <row r="3" spans="3:7" ht="14.4" thickTop="1" thickBot="1" x14ac:dyDescent="0.3">
      <c r="C3" s="500"/>
      <c r="D3" s="501" t="s">
        <v>541</v>
      </c>
      <c r="E3" s="502" t="s">
        <v>542</v>
      </c>
      <c r="F3" s="503" t="s">
        <v>541</v>
      </c>
      <c r="G3" s="504" t="s">
        <v>542</v>
      </c>
    </row>
    <row r="4" spans="3:7" x14ac:dyDescent="0.25">
      <c r="C4" s="505" t="s">
        <v>15</v>
      </c>
      <c r="D4" s="506">
        <v>0.73</v>
      </c>
      <c r="E4" s="507">
        <v>5.73</v>
      </c>
      <c r="F4" s="508">
        <v>-0.2</v>
      </c>
      <c r="G4" s="509">
        <v>0.2</v>
      </c>
    </row>
    <row r="5" spans="3:7" x14ac:dyDescent="0.25">
      <c r="C5" s="505" t="s">
        <v>2</v>
      </c>
      <c r="D5" s="506">
        <v>1.23</v>
      </c>
      <c r="E5" s="507">
        <v>5.23</v>
      </c>
      <c r="F5" s="508">
        <v>0.2</v>
      </c>
      <c r="G5" s="509">
        <v>-0.2</v>
      </c>
    </row>
    <row r="6" spans="3:7" x14ac:dyDescent="0.25">
      <c r="C6" s="505" t="s">
        <v>10</v>
      </c>
      <c r="D6" s="506">
        <v>1.49</v>
      </c>
      <c r="E6" s="507">
        <v>5.37</v>
      </c>
      <c r="F6" s="508">
        <v>0.2</v>
      </c>
      <c r="G6" s="509">
        <v>-0.2</v>
      </c>
    </row>
    <row r="7" spans="3:7" x14ac:dyDescent="0.25">
      <c r="C7" s="505" t="s">
        <v>555</v>
      </c>
      <c r="D7" s="506">
        <v>2.4</v>
      </c>
      <c r="E7" s="507">
        <v>3.6</v>
      </c>
      <c r="F7" s="508">
        <v>0.2</v>
      </c>
      <c r="G7" s="510">
        <v>-0.2</v>
      </c>
    </row>
    <row r="8" spans="3:7" ht="13.8" thickBot="1" x14ac:dyDescent="0.3">
      <c r="C8" s="511"/>
      <c r="D8" s="512"/>
      <c r="E8" s="513"/>
      <c r="F8" s="514"/>
      <c r="G8" s="515"/>
    </row>
    <row r="9" spans="3:7" ht="13.8" thickTop="1" x14ac:dyDescent="0.25"/>
    <row r="11" spans="3:7" x14ac:dyDescent="0.25">
      <c r="C11" s="494"/>
      <c r="D11" s="494"/>
      <c r="E11" s="494"/>
      <c r="F11" s="494"/>
      <c r="G11" s="494"/>
    </row>
    <row r="12" spans="3:7" x14ac:dyDescent="0.25">
      <c r="C12" s="494"/>
      <c r="D12" s="494"/>
      <c r="E12" s="494"/>
      <c r="F12" s="494"/>
      <c r="G12" s="494"/>
    </row>
    <row r="13" spans="3:7" x14ac:dyDescent="0.25">
      <c r="C13" s="494"/>
      <c r="D13" s="494"/>
      <c r="E13" s="494"/>
      <c r="F13" s="494"/>
      <c r="G13" s="494"/>
    </row>
    <row r="14" spans="3:7" x14ac:dyDescent="0.25">
      <c r="C14" s="494"/>
      <c r="D14" s="494"/>
      <c r="E14" s="494"/>
      <c r="F14" s="494"/>
      <c r="G14" s="494"/>
    </row>
    <row r="15" spans="3:7" x14ac:dyDescent="0.25">
      <c r="C15" s="494"/>
      <c r="D15" s="494"/>
      <c r="E15" s="494"/>
      <c r="F15" s="494"/>
      <c r="G15" s="494"/>
    </row>
    <row r="16" spans="3:7" x14ac:dyDescent="0.25">
      <c r="C16" s="494"/>
      <c r="D16" s="494"/>
      <c r="E16" s="494"/>
      <c r="F16" s="494"/>
      <c r="G16" s="494"/>
    </row>
    <row r="17" spans="3:7" x14ac:dyDescent="0.25">
      <c r="C17" s="494"/>
      <c r="D17" s="494"/>
      <c r="E17" s="494"/>
      <c r="F17" s="494"/>
      <c r="G17" s="494"/>
    </row>
    <row r="18" spans="3:7" x14ac:dyDescent="0.25">
      <c r="C18" s="494"/>
      <c r="D18" s="494"/>
      <c r="E18" s="494"/>
      <c r="F18" s="494"/>
      <c r="G18" s="494"/>
    </row>
    <row r="19" spans="3:7" x14ac:dyDescent="0.25">
      <c r="C19" s="494"/>
      <c r="D19" s="494"/>
      <c r="E19" s="494"/>
      <c r="F19" s="494"/>
      <c r="G19" s="494"/>
    </row>
    <row r="20" spans="3:7" x14ac:dyDescent="0.25">
      <c r="C20" s="494"/>
      <c r="D20" s="494"/>
      <c r="E20" s="494"/>
      <c r="F20" s="494"/>
      <c r="G20" s="494"/>
    </row>
    <row r="21" spans="3:7" x14ac:dyDescent="0.25">
      <c r="C21" s="494"/>
      <c r="D21" s="494"/>
      <c r="E21" s="494"/>
      <c r="F21" s="494"/>
      <c r="G21" s="494"/>
    </row>
    <row r="22" spans="3:7" x14ac:dyDescent="0.25">
      <c r="C22" s="494"/>
      <c r="D22" s="494"/>
      <c r="E22" s="494"/>
      <c r="F22" s="494"/>
      <c r="G22" s="494"/>
    </row>
    <row r="23" spans="3:7" x14ac:dyDescent="0.25">
      <c r="C23" s="494"/>
      <c r="D23" s="494"/>
      <c r="E23" s="494"/>
      <c r="F23" s="494"/>
      <c r="G23" s="494"/>
    </row>
    <row r="24" spans="3:7" x14ac:dyDescent="0.25">
      <c r="C24" s="494"/>
      <c r="D24" s="494"/>
      <c r="E24" s="494"/>
      <c r="F24" s="494"/>
      <c r="G24" s="494"/>
    </row>
    <row r="25" spans="3:7" x14ac:dyDescent="0.25">
      <c r="C25" s="494"/>
      <c r="D25" s="494"/>
      <c r="E25" s="494"/>
      <c r="F25" s="494"/>
      <c r="G25" s="494"/>
    </row>
    <row r="26" spans="3:7" x14ac:dyDescent="0.25">
      <c r="C26" s="494"/>
      <c r="D26" s="494"/>
      <c r="E26" s="494"/>
      <c r="F26" s="494"/>
      <c r="G26" s="494"/>
    </row>
    <row r="27" spans="3:7" x14ac:dyDescent="0.25">
      <c r="C27" s="494"/>
      <c r="D27" s="494"/>
      <c r="E27" s="494"/>
      <c r="F27" s="494"/>
      <c r="G27" s="494"/>
    </row>
    <row r="28" spans="3:7" x14ac:dyDescent="0.25">
      <c r="C28" s="494"/>
      <c r="D28" s="494"/>
      <c r="E28" s="494"/>
      <c r="F28" s="494"/>
      <c r="G28" s="494"/>
    </row>
    <row r="29" spans="3:7" x14ac:dyDescent="0.25">
      <c r="C29" s="494"/>
      <c r="D29" s="494"/>
      <c r="E29" s="494"/>
      <c r="F29" s="494"/>
      <c r="G29" s="494"/>
    </row>
    <row r="30" spans="3:7" x14ac:dyDescent="0.25">
      <c r="C30" s="494"/>
      <c r="D30" s="494"/>
      <c r="E30" s="494"/>
      <c r="F30" s="494"/>
      <c r="G30" s="494"/>
    </row>
    <row r="31" spans="3:7" x14ac:dyDescent="0.25">
      <c r="C31" s="494"/>
      <c r="D31" s="494"/>
      <c r="E31" s="494"/>
      <c r="F31" s="494"/>
      <c r="G31" s="494"/>
    </row>
    <row r="32" spans="3:7" x14ac:dyDescent="0.25">
      <c r="C32" s="494"/>
      <c r="D32" s="494"/>
      <c r="E32" s="494"/>
      <c r="F32" s="494"/>
      <c r="G32" s="494"/>
    </row>
    <row r="33" spans="3:7" x14ac:dyDescent="0.25">
      <c r="C33" s="494"/>
      <c r="D33" s="494"/>
      <c r="E33" s="494"/>
      <c r="F33" s="494"/>
      <c r="G33" s="494"/>
    </row>
  </sheetData>
  <pageMargins left="0.51" right="0.78740157499999996" top="0.71" bottom="0.984251969" header="0.5" footer="0.5"/>
  <pageSetup scale="83"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92"/>
  <sheetViews>
    <sheetView zoomScale="90" zoomScaleNormal="90" workbookViewId="0">
      <selection activeCell="B10" sqref="B10:D10"/>
    </sheetView>
  </sheetViews>
  <sheetFormatPr defaultColWidth="9.109375" defaultRowHeight="13.2" x14ac:dyDescent="0.25"/>
  <cols>
    <col min="1" max="1" width="10.33203125" style="528" customWidth="1"/>
    <col min="2" max="2" width="27.44140625" style="528" bestFit="1" customWidth="1"/>
    <col min="3" max="3" width="11.33203125" style="528" bestFit="1" customWidth="1"/>
    <col min="4" max="16" width="10.33203125" style="528" customWidth="1"/>
    <col min="17" max="16384" width="9.109375" style="528"/>
  </cols>
  <sheetData>
    <row r="1" spans="1:25" ht="30" x14ac:dyDescent="0.5">
      <c r="A1" s="569" t="s">
        <v>1589</v>
      </c>
      <c r="B1" s="570"/>
      <c r="C1" s="570"/>
      <c r="D1" s="570"/>
      <c r="E1" s="570"/>
      <c r="F1" s="570"/>
      <c r="G1" s="570"/>
      <c r="H1" s="570"/>
      <c r="I1" s="570"/>
      <c r="J1" s="570"/>
      <c r="K1" s="570"/>
    </row>
    <row r="2" spans="1:25" ht="22.8" x14ac:dyDescent="0.4">
      <c r="A2" s="571" t="s">
        <v>556</v>
      </c>
      <c r="B2" s="572"/>
      <c r="C2" s="572"/>
      <c r="D2" s="572"/>
      <c r="E2" s="572"/>
      <c r="F2" s="572"/>
      <c r="G2" s="572"/>
      <c r="H2" s="572"/>
      <c r="I2" s="570"/>
      <c r="J2" s="570"/>
      <c r="K2" s="570"/>
    </row>
    <row r="3" spans="1:25" ht="18" x14ac:dyDescent="0.35">
      <c r="A3" s="573" t="s">
        <v>557</v>
      </c>
      <c r="B3" s="572"/>
      <c r="C3" s="572"/>
      <c r="D3" s="572"/>
      <c r="E3" s="572"/>
      <c r="F3" s="572"/>
      <c r="G3" s="572"/>
      <c r="H3" s="572"/>
      <c r="I3" s="570"/>
      <c r="J3" s="570"/>
      <c r="K3" s="570"/>
    </row>
    <row r="4" spans="1:25" x14ac:dyDescent="0.25">
      <c r="A4" s="574"/>
      <c r="B4" s="574"/>
      <c r="C4" s="574"/>
      <c r="D4" s="574"/>
      <c r="E4" s="574"/>
      <c r="F4" s="574"/>
      <c r="G4" s="574"/>
      <c r="H4" s="574"/>
    </row>
    <row r="5" spans="1:25" x14ac:dyDescent="0.25">
      <c r="A5" s="574"/>
      <c r="B5" s="574"/>
      <c r="C5" s="574"/>
      <c r="D5" s="574"/>
      <c r="E5" s="588"/>
      <c r="F5" s="588"/>
      <c r="G5" s="574"/>
      <c r="H5" s="574"/>
      <c r="I5" s="580"/>
    </row>
    <row r="6" spans="1:25" ht="18.600000000000001" thickBot="1" x14ac:dyDescent="0.4">
      <c r="B6" s="575" t="s">
        <v>558</v>
      </c>
      <c r="C6" s="574"/>
      <c r="D6" s="574"/>
      <c r="F6" s="575" t="s">
        <v>559</v>
      </c>
      <c r="G6" s="574"/>
      <c r="H6" s="574"/>
    </row>
    <row r="7" spans="1:25" ht="13.8" thickTop="1" x14ac:dyDescent="0.25">
      <c r="B7" s="576" t="s">
        <v>519</v>
      </c>
      <c r="C7" s="530">
        <v>10</v>
      </c>
      <c r="D7" s="531" t="s">
        <v>560</v>
      </c>
      <c r="F7" s="586" t="s">
        <v>1584</v>
      </c>
      <c r="G7" s="529"/>
      <c r="H7" s="584">
        <f ca="1">AVERAGE(X17:X1017)</f>
        <v>3.1706450156609196</v>
      </c>
      <c r="I7" s="532">
        <f ca="1">NORMDIST(H7,$H$7,$H$8,$C$13)</f>
        <v>0.5</v>
      </c>
    </row>
    <row r="8" spans="1:25" x14ac:dyDescent="0.25">
      <c r="B8" s="577" t="s">
        <v>561</v>
      </c>
      <c r="C8" s="534">
        <v>0.3</v>
      </c>
      <c r="D8" s="535" t="s">
        <v>563</v>
      </c>
      <c r="F8" s="533" t="s">
        <v>1585</v>
      </c>
      <c r="G8" s="536"/>
      <c r="H8" s="582">
        <f ca="1">STDEV(X17:X1017)</f>
        <v>2.7439447740406497</v>
      </c>
      <c r="I8" s="537"/>
    </row>
    <row r="9" spans="1:25" x14ac:dyDescent="0.25">
      <c r="B9" s="577" t="s">
        <v>10</v>
      </c>
      <c r="C9" s="534">
        <v>0.25</v>
      </c>
      <c r="D9" s="535" t="s">
        <v>539</v>
      </c>
      <c r="F9" s="538" t="s">
        <v>1586</v>
      </c>
      <c r="G9" s="533"/>
      <c r="H9" s="582">
        <f ca="1">MAX(X17:X1017)</f>
        <v>13.33232794170284</v>
      </c>
      <c r="I9" s="537"/>
    </row>
    <row r="10" spans="1:25" ht="13.8" thickBot="1" x14ac:dyDescent="0.3">
      <c r="A10" s="567"/>
      <c r="B10" s="578" t="s">
        <v>562</v>
      </c>
      <c r="C10" s="539">
        <v>0.2</v>
      </c>
      <c r="D10" s="540" t="s">
        <v>563</v>
      </c>
      <c r="F10" s="541" t="s">
        <v>1587</v>
      </c>
      <c r="G10" s="542"/>
      <c r="H10" s="583">
        <f ca="1">MIN(X17:X1017)</f>
        <v>-6.9075026193948013</v>
      </c>
      <c r="I10" s="543"/>
    </row>
    <row r="11" spans="1:25" ht="14.4" thickTop="1" thickBot="1" x14ac:dyDescent="0.3">
      <c r="A11" s="579"/>
      <c r="B11" s="578" t="s">
        <v>1647</v>
      </c>
      <c r="C11" s="539"/>
      <c r="D11" s="540"/>
      <c r="E11" s="574"/>
      <c r="F11" s="541" t="s">
        <v>564</v>
      </c>
      <c r="G11" s="542"/>
      <c r="H11" s="583">
        <f ca="1">H7+H8</f>
        <v>5.9145897897015693</v>
      </c>
      <c r="I11" s="544">
        <f ca="1">NORMDIST(H11,$H$7,$H$8,$C$13)</f>
        <v>0.84134474606854304</v>
      </c>
    </row>
    <row r="12" spans="1:25" ht="14.4" thickTop="1" thickBot="1" x14ac:dyDescent="0.3">
      <c r="A12" s="579"/>
      <c r="E12" s="574"/>
      <c r="F12" s="541" t="s">
        <v>567</v>
      </c>
      <c r="G12" s="542"/>
      <c r="H12" s="583">
        <f ca="1">H7-H8</f>
        <v>0.42670024162026987</v>
      </c>
      <c r="I12" s="544">
        <f ca="1">NORMDIST(H12,$H$7,$H$8,$C$13)</f>
        <v>0.15865525393145699</v>
      </c>
      <c r="Y12" s="568"/>
    </row>
    <row r="13" spans="1:25" ht="14.4" thickTop="1" thickBot="1" x14ac:dyDescent="0.3">
      <c r="A13" s="574"/>
      <c r="B13" s="578" t="s">
        <v>565</v>
      </c>
      <c r="C13" s="585" t="b">
        <v>1</v>
      </c>
      <c r="D13" s="540" t="s">
        <v>566</v>
      </c>
      <c r="E13" s="574"/>
      <c r="F13" s="542" t="s">
        <v>1588</v>
      </c>
      <c r="G13" s="583"/>
      <c r="H13" s="587">
        <f ca="1">1-NORMDIST(0,$H$7,$H$8,TRUE)</f>
        <v>0.87605838876197062</v>
      </c>
      <c r="I13" s="544"/>
    </row>
    <row r="14" spans="1:25" ht="13.8" thickTop="1" x14ac:dyDescent="0.25">
      <c r="A14" s="574"/>
      <c r="B14" s="574"/>
      <c r="C14" s="574"/>
      <c r="D14" s="581"/>
      <c r="E14" s="574"/>
      <c r="F14" s="574"/>
      <c r="G14" s="574"/>
      <c r="H14" s="574"/>
    </row>
    <row r="15" spans="1:25" ht="18.600000000000001" thickBot="1" x14ac:dyDescent="0.4">
      <c r="B15" s="575" t="s">
        <v>568</v>
      </c>
      <c r="C15" s="574"/>
      <c r="D15" s="574" t="s">
        <v>569</v>
      </c>
      <c r="E15" s="574"/>
      <c r="F15" s="574"/>
      <c r="G15" s="574"/>
      <c r="H15" s="574"/>
    </row>
    <row r="16" spans="1:25" ht="13.8" thickTop="1" x14ac:dyDescent="0.25">
      <c r="A16" s="545"/>
      <c r="B16" s="545" t="s">
        <v>570</v>
      </c>
      <c r="C16" s="545" t="s">
        <v>571</v>
      </c>
      <c r="D16" s="545" t="s">
        <v>572</v>
      </c>
      <c r="E16" s="545" t="s">
        <v>573</v>
      </c>
      <c r="F16" s="545" t="s">
        <v>574</v>
      </c>
      <c r="G16" s="545" t="s">
        <v>575</v>
      </c>
      <c r="H16" s="545" t="s">
        <v>576</v>
      </c>
      <c r="I16" s="545" t="s">
        <v>577</v>
      </c>
      <c r="J16" s="545" t="s">
        <v>578</v>
      </c>
      <c r="K16" s="545" t="s">
        <v>579</v>
      </c>
      <c r="L16" s="545" t="s">
        <v>580</v>
      </c>
      <c r="M16" s="545" t="s">
        <v>581</v>
      </c>
      <c r="N16" s="545" t="s">
        <v>582</v>
      </c>
      <c r="O16" s="545" t="s">
        <v>583</v>
      </c>
      <c r="P16" s="545" t="s">
        <v>584</v>
      </c>
      <c r="Q16" s="546" t="s">
        <v>585</v>
      </c>
      <c r="R16" s="546" t="s">
        <v>586</v>
      </c>
      <c r="S16" s="545" t="s">
        <v>587</v>
      </c>
      <c r="T16" s="545" t="s">
        <v>588</v>
      </c>
      <c r="U16" s="545" t="s">
        <v>589</v>
      </c>
      <c r="V16" s="545" t="s">
        <v>590</v>
      </c>
      <c r="W16" s="545" t="s">
        <v>591</v>
      </c>
      <c r="X16" s="545" t="s">
        <v>23</v>
      </c>
      <c r="Y16" s="547" t="s">
        <v>592</v>
      </c>
    </row>
    <row r="17" spans="1:25" x14ac:dyDescent="0.25">
      <c r="A17" s="548" t="s">
        <v>593</v>
      </c>
      <c r="B17" s="549">
        <f t="shared" ref="B17:B80" si="0">-$C$7</f>
        <v>-10</v>
      </c>
      <c r="C17" s="549">
        <v>3</v>
      </c>
      <c r="D17" s="549">
        <v>2</v>
      </c>
      <c r="E17" s="549">
        <v>6</v>
      </c>
      <c r="F17" s="549">
        <v>2.5</v>
      </c>
      <c r="G17" s="549">
        <v>10</v>
      </c>
      <c r="H17" s="549">
        <v>3</v>
      </c>
      <c r="I17" s="549">
        <v>10</v>
      </c>
      <c r="J17" s="549">
        <v>3</v>
      </c>
      <c r="K17" s="549">
        <v>10</v>
      </c>
      <c r="L17" s="549">
        <v>3</v>
      </c>
      <c r="M17" s="549">
        <v>6</v>
      </c>
      <c r="N17" s="549">
        <v>2.5</v>
      </c>
      <c r="O17" s="549">
        <v>5</v>
      </c>
      <c r="P17" s="549">
        <v>2.5</v>
      </c>
      <c r="Q17" s="550">
        <f t="shared" ref="Q17:Q80" si="1">C17-D17</f>
        <v>1</v>
      </c>
      <c r="R17" s="550">
        <f t="shared" ref="R17:R80" si="2">E17-F17</f>
        <v>3.5</v>
      </c>
      <c r="S17" s="550">
        <f t="shared" ref="S17:S80" si="3">G17-H17</f>
        <v>7</v>
      </c>
      <c r="T17" s="550">
        <f t="shared" ref="T17:T80" si="4">I17-J17</f>
        <v>7</v>
      </c>
      <c r="U17" s="550">
        <f t="shared" ref="U17:U80" si="5">K17-L17</f>
        <v>7</v>
      </c>
      <c r="V17" s="550">
        <f t="shared" ref="V17:V80" si="6">M17-N17</f>
        <v>3.5</v>
      </c>
      <c r="W17" s="550">
        <f t="shared" ref="W17:W80" si="7">O17-P17</f>
        <v>2.5</v>
      </c>
      <c r="X17" s="551">
        <f>NPV($C$9,Q17:W17)-$C$7</f>
        <v>3.2267520000000012</v>
      </c>
      <c r="Y17" s="552">
        <f t="shared" ref="Y17:Y80" ca="1" si="8">NORMDIST(X17,$H$7,$H$8,$C$13)</f>
        <v>0.50815682911126681</v>
      </c>
    </row>
    <row r="18" spans="1:25" x14ac:dyDescent="0.25">
      <c r="A18" s="626">
        <v>1</v>
      </c>
      <c r="B18" s="553">
        <f t="shared" si="0"/>
        <v>-10</v>
      </c>
      <c r="C18" s="553">
        <f ca="1">C$17*(1+$C$8*NORMSINV(RAND()))</f>
        <v>2.5813812790496731</v>
      </c>
      <c r="D18" s="553">
        <f t="shared" ref="D18:D81" ca="1" si="9">D$17*(1+$C$10*NORMSINV(RAND()))</f>
        <v>1.9231667784344129</v>
      </c>
      <c r="E18" s="553">
        <f t="shared" ref="E18:E81" ca="1" si="10">E$17*(1+$C$8*NORMSINV(RAND()))</f>
        <v>5.3535729388736444</v>
      </c>
      <c r="F18" s="553">
        <f t="shared" ref="F18:F81" ca="1" si="11">F$17*(1+$C$10*NORMSINV(RAND()))</f>
        <v>2.9591936547822284</v>
      </c>
      <c r="G18" s="553">
        <f t="shared" ref="G18:G81" ca="1" si="12">G$17*(1+$C$8*NORMSINV(RAND()))</f>
        <v>12.153149937878901</v>
      </c>
      <c r="H18" s="553">
        <f t="shared" ref="H18:H81" ca="1" si="13">H$17*(1+$C$10*NORMSINV(RAND()))</f>
        <v>2.8251632123348647</v>
      </c>
      <c r="I18" s="553">
        <f t="shared" ref="I18:I81" ca="1" si="14">I$17*(1+$C$8*NORMSINV(RAND()))</f>
        <v>5.2792195678105536</v>
      </c>
      <c r="J18" s="553">
        <f t="shared" ref="J18:J81" ca="1" si="15">J$17*(1+$C$10*NORMSINV(RAND()))</f>
        <v>3.5905891181576122</v>
      </c>
      <c r="K18" s="553">
        <f t="shared" ref="K18:K81" ca="1" si="16">K$17*(1+$C$8*NORMSINV(RAND()))</f>
        <v>8.3016358450561292</v>
      </c>
      <c r="L18" s="553">
        <f t="shared" ref="L18:P33" ca="1" si="17">L$17*(1+$C$10*NORMSINV(RAND()))</f>
        <v>2.8683285117422481</v>
      </c>
      <c r="M18" s="553">
        <f t="shared" ca="1" si="17"/>
        <v>5.4882303914115571</v>
      </c>
      <c r="N18" s="553">
        <f t="shared" ca="1" si="17"/>
        <v>2.801147758044531</v>
      </c>
      <c r="O18" s="553">
        <f t="shared" ca="1" si="17"/>
        <v>4.506161520590684</v>
      </c>
      <c r="P18" s="553">
        <f t="shared" ca="1" si="17"/>
        <v>2.3288642864327769</v>
      </c>
      <c r="Q18" s="554">
        <f t="shared" ca="1" si="1"/>
        <v>0.65821450061526021</v>
      </c>
      <c r="R18" s="554">
        <f t="shared" ca="1" si="2"/>
        <v>2.394379284091416</v>
      </c>
      <c r="S18" s="554">
        <f t="shared" ca="1" si="3"/>
        <v>9.3279867255440365</v>
      </c>
      <c r="T18" s="554">
        <f t="shared" ca="1" si="4"/>
        <v>1.6886304496529414</v>
      </c>
      <c r="U18" s="554">
        <f t="shared" ca="1" si="5"/>
        <v>5.4333073333138806</v>
      </c>
      <c r="V18" s="555">
        <f t="shared" ca="1" si="6"/>
        <v>2.6870826333670261</v>
      </c>
      <c r="W18" s="555">
        <f t="shared" ca="1" si="7"/>
        <v>2.1772972341579071</v>
      </c>
      <c r="X18" s="556">
        <f t="shared" ref="X18:X81" ca="1" si="18">NPV($C$9,Q18:W18)-$C$7</f>
        <v>0.46796763970963617</v>
      </c>
      <c r="Y18" s="557">
        <f t="shared" ca="1" si="8"/>
        <v>0.16232172260865135</v>
      </c>
    </row>
    <row r="19" spans="1:25" x14ac:dyDescent="0.25">
      <c r="A19" s="558">
        <v>2</v>
      </c>
      <c r="B19" s="553">
        <f t="shared" si="0"/>
        <v>-10</v>
      </c>
      <c r="C19" s="553">
        <f t="shared" ref="C19:C81" ca="1" si="19">C$17*(1+$C$8*NORMSINV(RAND()))</f>
        <v>1.1439351449464961</v>
      </c>
      <c r="D19" s="553">
        <f t="shared" ca="1" si="9"/>
        <v>2.1618115971537253</v>
      </c>
      <c r="E19" s="553">
        <f t="shared" ca="1" si="10"/>
        <v>4.0360105835824607</v>
      </c>
      <c r="F19" s="553">
        <f t="shared" ca="1" si="11"/>
        <v>2.6757579503280908</v>
      </c>
      <c r="G19" s="553">
        <f t="shared" ca="1" si="12"/>
        <v>8.2207074390842152</v>
      </c>
      <c r="H19" s="553">
        <f t="shared" ca="1" si="13"/>
        <v>3.1832087637545086</v>
      </c>
      <c r="I19" s="553">
        <f t="shared" ca="1" si="14"/>
        <v>7.9575096459219736</v>
      </c>
      <c r="J19" s="553">
        <f t="shared" ca="1" si="15"/>
        <v>2.4868561670532894</v>
      </c>
      <c r="K19" s="553">
        <f t="shared" ca="1" si="16"/>
        <v>10.866889689091106</v>
      </c>
      <c r="L19" s="553">
        <f t="shared" ca="1" si="17"/>
        <v>1.3956909464840486</v>
      </c>
      <c r="M19" s="553">
        <f t="shared" ca="1" si="17"/>
        <v>6.2875409786225038</v>
      </c>
      <c r="N19" s="553">
        <f t="shared" ca="1" si="17"/>
        <v>1.5713328869731029</v>
      </c>
      <c r="O19" s="553">
        <f t="shared" ca="1" si="17"/>
        <v>4.9768335489770603</v>
      </c>
      <c r="P19" s="553">
        <f t="shared" ca="1" si="17"/>
        <v>2.3576406518214172</v>
      </c>
      <c r="Q19" s="554">
        <f t="shared" ca="1" si="1"/>
        <v>-1.0178764522072292</v>
      </c>
      <c r="R19" s="554">
        <f t="shared" ca="1" si="2"/>
        <v>1.3602526332543698</v>
      </c>
      <c r="S19" s="554">
        <f t="shared" ca="1" si="3"/>
        <v>5.0374986753297062</v>
      </c>
      <c r="T19" s="554">
        <f t="shared" ca="1" si="4"/>
        <v>5.4706534788686838</v>
      </c>
      <c r="U19" s="554">
        <f t="shared" ca="1" si="5"/>
        <v>9.4711987426070579</v>
      </c>
      <c r="V19" s="555">
        <f t="shared" ca="1" si="6"/>
        <v>4.7162080916494009</v>
      </c>
      <c r="W19" s="555">
        <f t="shared" ca="1" si="7"/>
        <v>2.6191928971556431</v>
      </c>
      <c r="X19" s="556">
        <f t="shared" ca="1" si="18"/>
        <v>-0.23462786954916837</v>
      </c>
      <c r="Y19" s="557">
        <f t="shared" ca="1" si="8"/>
        <v>0.10730035549869966</v>
      </c>
    </row>
    <row r="20" spans="1:25" x14ac:dyDescent="0.25">
      <c r="A20" s="558">
        <v>3</v>
      </c>
      <c r="B20" s="553">
        <f t="shared" si="0"/>
        <v>-10</v>
      </c>
      <c r="C20" s="553">
        <f t="shared" ca="1" si="19"/>
        <v>3.4589226661440966</v>
      </c>
      <c r="D20" s="553">
        <f t="shared" ca="1" si="9"/>
        <v>1.7668661110752755</v>
      </c>
      <c r="E20" s="553">
        <f t="shared" ca="1" si="10"/>
        <v>6.0736549221628122</v>
      </c>
      <c r="F20" s="553">
        <f t="shared" ca="1" si="11"/>
        <v>2.8718016180522179</v>
      </c>
      <c r="G20" s="553">
        <f t="shared" ca="1" si="12"/>
        <v>13.369869147515027</v>
      </c>
      <c r="H20" s="553">
        <f t="shared" ca="1" si="13"/>
        <v>3.8601800211669044</v>
      </c>
      <c r="I20" s="553">
        <f t="shared" ca="1" si="14"/>
        <v>11.280335109635635</v>
      </c>
      <c r="J20" s="553">
        <f t="shared" ca="1" si="15"/>
        <v>3.7329510249491604</v>
      </c>
      <c r="K20" s="553">
        <f t="shared" ca="1" si="16"/>
        <v>10.453297712485188</v>
      </c>
      <c r="L20" s="553">
        <f t="shared" ca="1" si="17"/>
        <v>3.0960752906534168</v>
      </c>
      <c r="M20" s="553">
        <f t="shared" ca="1" si="17"/>
        <v>4.6979678851751299</v>
      </c>
      <c r="N20" s="553">
        <f t="shared" ca="1" si="17"/>
        <v>2.6926113453090563</v>
      </c>
      <c r="O20" s="553">
        <f t="shared" ca="1" si="17"/>
        <v>3.7961981786611716</v>
      </c>
      <c r="P20" s="553">
        <f t="shared" ca="1" si="17"/>
        <v>2.8304197615037001</v>
      </c>
      <c r="Q20" s="554">
        <f t="shared" ca="1" si="1"/>
        <v>1.6920565550688211</v>
      </c>
      <c r="R20" s="554">
        <f t="shared" ca="1" si="2"/>
        <v>3.2018533041105943</v>
      </c>
      <c r="S20" s="554">
        <f t="shared" ca="1" si="3"/>
        <v>9.5096891263481229</v>
      </c>
      <c r="T20" s="554">
        <f t="shared" ca="1" si="4"/>
        <v>7.5473840846864739</v>
      </c>
      <c r="U20" s="554">
        <f t="shared" ca="1" si="5"/>
        <v>7.3572224218317714</v>
      </c>
      <c r="V20" s="555">
        <f t="shared" ca="1" si="6"/>
        <v>2.0053565398660735</v>
      </c>
      <c r="W20" s="555">
        <f t="shared" ca="1" si="7"/>
        <v>0.96577841715747148</v>
      </c>
      <c r="X20" s="556">
        <f t="shared" ca="1" si="18"/>
        <v>4.5022459543460052</v>
      </c>
      <c r="Y20" s="557">
        <f t="shared" ca="1" si="8"/>
        <v>0.68626363940940482</v>
      </c>
    </row>
    <row r="21" spans="1:25" x14ac:dyDescent="0.25">
      <c r="A21" s="558">
        <v>4</v>
      </c>
      <c r="B21" s="553">
        <f t="shared" si="0"/>
        <v>-10</v>
      </c>
      <c r="C21" s="553">
        <f t="shared" ca="1" si="19"/>
        <v>1.8270344877986628</v>
      </c>
      <c r="D21" s="553">
        <f t="shared" ca="1" si="9"/>
        <v>1.9288353798337594</v>
      </c>
      <c r="E21" s="553">
        <f t="shared" ca="1" si="10"/>
        <v>6.3900834581586778</v>
      </c>
      <c r="F21" s="553">
        <f t="shared" ca="1" si="11"/>
        <v>3.449290030283072</v>
      </c>
      <c r="G21" s="553">
        <f t="shared" ca="1" si="12"/>
        <v>10.994929101333351</v>
      </c>
      <c r="H21" s="553">
        <f t="shared" ca="1" si="13"/>
        <v>2.4897595352180408</v>
      </c>
      <c r="I21" s="553">
        <f t="shared" ca="1" si="14"/>
        <v>8.7165976953916164</v>
      </c>
      <c r="J21" s="553">
        <f t="shared" ca="1" si="15"/>
        <v>3.3636388578119614</v>
      </c>
      <c r="K21" s="553">
        <f t="shared" ca="1" si="16"/>
        <v>7.3454595116574861</v>
      </c>
      <c r="L21" s="553">
        <f t="shared" ca="1" si="17"/>
        <v>3.7049508088036207</v>
      </c>
      <c r="M21" s="553">
        <f t="shared" ca="1" si="17"/>
        <v>5.8177181244970209</v>
      </c>
      <c r="N21" s="553">
        <f t="shared" ca="1" si="17"/>
        <v>1.3539842215220432</v>
      </c>
      <c r="O21" s="553">
        <f t="shared" ca="1" si="17"/>
        <v>5.7842185062518112</v>
      </c>
      <c r="P21" s="553">
        <f t="shared" ca="1" si="17"/>
        <v>2.8028033590083732</v>
      </c>
      <c r="Q21" s="554">
        <f t="shared" ca="1" si="1"/>
        <v>-0.10180089203509657</v>
      </c>
      <c r="R21" s="554">
        <f t="shared" ca="1" si="2"/>
        <v>2.9407934278756058</v>
      </c>
      <c r="S21" s="554">
        <f t="shared" ca="1" si="3"/>
        <v>8.5051695661153097</v>
      </c>
      <c r="T21" s="554">
        <f t="shared" ca="1" si="4"/>
        <v>5.3529588375796546</v>
      </c>
      <c r="U21" s="554">
        <f t="shared" ca="1" si="5"/>
        <v>3.6405087028538654</v>
      </c>
      <c r="V21" s="555">
        <f t="shared" ca="1" si="6"/>
        <v>4.4637339029749779</v>
      </c>
      <c r="W21" s="555">
        <f t="shared" ca="1" si="7"/>
        <v>2.981415147243438</v>
      </c>
      <c r="X21" s="556">
        <f t="shared" ca="1" si="18"/>
        <v>1.3361968638357915</v>
      </c>
      <c r="Y21" s="557">
        <f t="shared" ca="1" si="8"/>
        <v>0.25189316347682023</v>
      </c>
    </row>
    <row r="22" spans="1:25" x14ac:dyDescent="0.25">
      <c r="A22" s="558">
        <v>5</v>
      </c>
      <c r="B22" s="553">
        <f t="shared" si="0"/>
        <v>-10</v>
      </c>
      <c r="C22" s="553">
        <f t="shared" ca="1" si="19"/>
        <v>2.5695103981718246</v>
      </c>
      <c r="D22" s="553">
        <f t="shared" ca="1" si="9"/>
        <v>2.0825273825616617</v>
      </c>
      <c r="E22" s="553">
        <f t="shared" ca="1" si="10"/>
        <v>7.8014212877522287</v>
      </c>
      <c r="F22" s="553">
        <f t="shared" ca="1" si="11"/>
        <v>1.8457506047786596</v>
      </c>
      <c r="G22" s="553">
        <f t="shared" ca="1" si="12"/>
        <v>4.926998276392343</v>
      </c>
      <c r="H22" s="553">
        <f t="shared" ca="1" si="13"/>
        <v>4.1869928523516116</v>
      </c>
      <c r="I22" s="553">
        <f t="shared" ca="1" si="14"/>
        <v>6.061258677282094</v>
      </c>
      <c r="J22" s="553">
        <f t="shared" ca="1" si="15"/>
        <v>2.3843253325441771</v>
      </c>
      <c r="K22" s="553">
        <f t="shared" ca="1" si="16"/>
        <v>5.817730711865905</v>
      </c>
      <c r="L22" s="553">
        <f t="shared" ca="1" si="17"/>
        <v>1.729755267030993</v>
      </c>
      <c r="M22" s="553">
        <f t="shared" ca="1" si="17"/>
        <v>6.6499734323140984</v>
      </c>
      <c r="N22" s="553">
        <f t="shared" ca="1" si="17"/>
        <v>1.36458593223119</v>
      </c>
      <c r="O22" s="553">
        <f t="shared" ca="1" si="17"/>
        <v>4.6702730652275664</v>
      </c>
      <c r="P22" s="553">
        <f t="shared" ca="1" si="17"/>
        <v>2.257361151758519</v>
      </c>
      <c r="Q22" s="554">
        <f t="shared" ca="1" si="1"/>
        <v>0.48698301561016288</v>
      </c>
      <c r="R22" s="554">
        <f t="shared" ca="1" si="2"/>
        <v>5.9556706829735688</v>
      </c>
      <c r="S22" s="554">
        <f t="shared" ca="1" si="3"/>
        <v>0.74000542404073144</v>
      </c>
      <c r="T22" s="554">
        <f t="shared" ca="1" si="4"/>
        <v>3.6769333447379169</v>
      </c>
      <c r="U22" s="554">
        <f t="shared" ca="1" si="5"/>
        <v>4.0879754448349122</v>
      </c>
      <c r="V22" s="555">
        <f t="shared" ca="1" si="6"/>
        <v>5.2853875000829085</v>
      </c>
      <c r="W22" s="555">
        <f t="shared" ca="1" si="7"/>
        <v>2.4129119134690473</v>
      </c>
      <c r="X22" s="556">
        <f t="shared" ca="1" si="18"/>
        <v>-0.68272495619449991</v>
      </c>
      <c r="Y22" s="557">
        <f t="shared" ca="1" si="8"/>
        <v>8.0112146067067305E-2</v>
      </c>
    </row>
    <row r="23" spans="1:25" x14ac:dyDescent="0.25">
      <c r="A23" s="558">
        <v>6</v>
      </c>
      <c r="B23" s="553">
        <f t="shared" si="0"/>
        <v>-10</v>
      </c>
      <c r="C23" s="553">
        <f t="shared" ca="1" si="19"/>
        <v>2.1097349280822342</v>
      </c>
      <c r="D23" s="553">
        <f t="shared" ca="1" si="9"/>
        <v>2.1358429998629447</v>
      </c>
      <c r="E23" s="553">
        <f t="shared" ca="1" si="10"/>
        <v>7.198860178081155</v>
      </c>
      <c r="F23" s="553">
        <f t="shared" ca="1" si="11"/>
        <v>2.6427899312761522</v>
      </c>
      <c r="G23" s="553">
        <f t="shared" ca="1" si="12"/>
        <v>10.161418187219908</v>
      </c>
      <c r="H23" s="553">
        <f t="shared" ca="1" si="13"/>
        <v>2.7319290251939128</v>
      </c>
      <c r="I23" s="553">
        <f t="shared" ca="1" si="14"/>
        <v>15.383120129719297</v>
      </c>
      <c r="J23" s="553">
        <f t="shared" ca="1" si="15"/>
        <v>4.0601446497164435</v>
      </c>
      <c r="K23" s="553">
        <f t="shared" ca="1" si="16"/>
        <v>9.7056353274204774</v>
      </c>
      <c r="L23" s="553">
        <f t="shared" ca="1" si="17"/>
        <v>3.301688421556622</v>
      </c>
      <c r="M23" s="553">
        <f t="shared" ca="1" si="17"/>
        <v>7.1002767769072213</v>
      </c>
      <c r="N23" s="553">
        <f t="shared" ca="1" si="17"/>
        <v>2.4133174520536076</v>
      </c>
      <c r="O23" s="553">
        <f t="shared" ca="1" si="17"/>
        <v>4.9178183312363357</v>
      </c>
      <c r="P23" s="553">
        <f t="shared" ca="1" si="17"/>
        <v>3.1164670091512017</v>
      </c>
      <c r="Q23" s="554">
        <f t="shared" ca="1" si="1"/>
        <v>-2.6108071780710507E-2</v>
      </c>
      <c r="R23" s="554">
        <f t="shared" ca="1" si="2"/>
        <v>4.5560702468050032</v>
      </c>
      <c r="S23" s="554">
        <f t="shared" ca="1" si="3"/>
        <v>7.4294891620259955</v>
      </c>
      <c r="T23" s="554">
        <f t="shared" ca="1" si="4"/>
        <v>11.322975480002853</v>
      </c>
      <c r="U23" s="554">
        <f t="shared" ca="1" si="5"/>
        <v>6.4039469058638554</v>
      </c>
      <c r="V23" s="555">
        <f t="shared" ca="1" si="6"/>
        <v>4.6869593248536141</v>
      </c>
      <c r="W23" s="555">
        <f t="shared" ca="1" si="7"/>
        <v>1.801351322085134</v>
      </c>
      <c r="X23" s="556">
        <f t="shared" ca="1" si="18"/>
        <v>5.041662048246355</v>
      </c>
      <c r="Y23" s="557">
        <f t="shared" ca="1" si="8"/>
        <v>0.75233981457102428</v>
      </c>
    </row>
    <row r="24" spans="1:25" x14ac:dyDescent="0.25">
      <c r="A24" s="558">
        <v>7</v>
      </c>
      <c r="B24" s="553">
        <f t="shared" si="0"/>
        <v>-10</v>
      </c>
      <c r="C24" s="553">
        <f t="shared" ca="1" si="19"/>
        <v>3.986171640239224</v>
      </c>
      <c r="D24" s="553">
        <f t="shared" ca="1" si="9"/>
        <v>2.3892434603730717</v>
      </c>
      <c r="E24" s="553">
        <f t="shared" ca="1" si="10"/>
        <v>7.6482869589004121</v>
      </c>
      <c r="F24" s="553">
        <f t="shared" ca="1" si="11"/>
        <v>2.0014961279413166</v>
      </c>
      <c r="G24" s="553">
        <f t="shared" ca="1" si="12"/>
        <v>9.8190053834218034</v>
      </c>
      <c r="H24" s="553">
        <f t="shared" ca="1" si="13"/>
        <v>3.3116472932485994</v>
      </c>
      <c r="I24" s="553">
        <f t="shared" ca="1" si="14"/>
        <v>6.7303075693108125</v>
      </c>
      <c r="J24" s="553">
        <f t="shared" ca="1" si="15"/>
        <v>2.3578636893531253</v>
      </c>
      <c r="K24" s="553">
        <f t="shared" ca="1" si="16"/>
        <v>10.947390424423798</v>
      </c>
      <c r="L24" s="553">
        <f t="shared" ca="1" si="17"/>
        <v>3.2158330008964184</v>
      </c>
      <c r="M24" s="553">
        <f t="shared" ca="1" si="17"/>
        <v>7.1214230260256972</v>
      </c>
      <c r="N24" s="553">
        <f t="shared" ca="1" si="17"/>
        <v>2.5594579592095599</v>
      </c>
      <c r="O24" s="553">
        <f t="shared" ca="1" si="17"/>
        <v>5.3718416813295464</v>
      </c>
      <c r="P24" s="553">
        <f t="shared" ca="1" si="17"/>
        <v>1.0177811383584137</v>
      </c>
      <c r="Q24" s="554">
        <f t="shared" ca="1" si="1"/>
        <v>1.5969281798661523</v>
      </c>
      <c r="R24" s="554">
        <f t="shared" ca="1" si="2"/>
        <v>5.6467908309590955</v>
      </c>
      <c r="S24" s="554">
        <f t="shared" ca="1" si="3"/>
        <v>6.507358090173204</v>
      </c>
      <c r="T24" s="554">
        <f t="shared" ca="1" si="4"/>
        <v>4.3724438799576877</v>
      </c>
      <c r="U24" s="554">
        <f t="shared" ca="1" si="5"/>
        <v>7.731557423527379</v>
      </c>
      <c r="V24" s="555">
        <f t="shared" ca="1" si="6"/>
        <v>4.5619650668161373</v>
      </c>
      <c r="W24" s="555">
        <f t="shared" ca="1" si="7"/>
        <v>4.3540605429711325</v>
      </c>
      <c r="X24" s="556">
        <f t="shared" ca="1" si="18"/>
        <v>4.6566902157042911</v>
      </c>
      <c r="Y24" s="557">
        <f t="shared" ca="1" si="8"/>
        <v>0.70594350092497671</v>
      </c>
    </row>
    <row r="25" spans="1:25" x14ac:dyDescent="0.25">
      <c r="A25" s="558">
        <v>8</v>
      </c>
      <c r="B25" s="553">
        <f t="shared" si="0"/>
        <v>-10</v>
      </c>
      <c r="C25" s="553">
        <f t="shared" ca="1" si="19"/>
        <v>3.3831501425575272</v>
      </c>
      <c r="D25" s="553">
        <f t="shared" ca="1" si="9"/>
        <v>1.8909772095135671</v>
      </c>
      <c r="E25" s="553">
        <f t="shared" ca="1" si="10"/>
        <v>8.6686796069089436</v>
      </c>
      <c r="F25" s="553">
        <f t="shared" ca="1" si="11"/>
        <v>2.2865340591148362</v>
      </c>
      <c r="G25" s="553">
        <f t="shared" ca="1" si="12"/>
        <v>9.4662454094067865</v>
      </c>
      <c r="H25" s="553">
        <f t="shared" ca="1" si="13"/>
        <v>2.9731615812570835</v>
      </c>
      <c r="I25" s="553">
        <f t="shared" ca="1" si="14"/>
        <v>9.3557861216724785</v>
      </c>
      <c r="J25" s="553">
        <f t="shared" ca="1" si="15"/>
        <v>3.5934661002729325</v>
      </c>
      <c r="K25" s="553">
        <f t="shared" ca="1" si="16"/>
        <v>14.757707671095728</v>
      </c>
      <c r="L25" s="553">
        <f t="shared" ca="1" si="17"/>
        <v>2.5511855496591593</v>
      </c>
      <c r="M25" s="553">
        <f t="shared" ca="1" si="17"/>
        <v>5.3668044304717748</v>
      </c>
      <c r="N25" s="553">
        <f t="shared" ca="1" si="17"/>
        <v>1.9657091472975774</v>
      </c>
      <c r="O25" s="553">
        <f t="shared" ca="1" si="17"/>
        <v>3.8369014664073648</v>
      </c>
      <c r="P25" s="553">
        <f t="shared" ca="1" si="17"/>
        <v>2.2123241937080671</v>
      </c>
      <c r="Q25" s="554">
        <f t="shared" ca="1" si="1"/>
        <v>1.4921729330439601</v>
      </c>
      <c r="R25" s="554">
        <f t="shared" ca="1" si="2"/>
        <v>6.3821455477941074</v>
      </c>
      <c r="S25" s="554">
        <f t="shared" ca="1" si="3"/>
        <v>6.493083828149703</v>
      </c>
      <c r="T25" s="554">
        <f t="shared" ca="1" si="4"/>
        <v>5.762320021399546</v>
      </c>
      <c r="U25" s="554">
        <f t="shared" ca="1" si="5"/>
        <v>12.206522121436569</v>
      </c>
      <c r="V25" s="555">
        <f t="shared" ca="1" si="6"/>
        <v>3.4010952831741976</v>
      </c>
      <c r="W25" s="555">
        <f t="shared" ca="1" si="7"/>
        <v>1.6245772726992977</v>
      </c>
      <c r="X25" s="556">
        <f t="shared" ca="1" si="18"/>
        <v>6.1951251361256361</v>
      </c>
      <c r="Y25" s="557">
        <f t="shared" ca="1" si="8"/>
        <v>0.86482088589542572</v>
      </c>
    </row>
    <row r="26" spans="1:25" x14ac:dyDescent="0.25">
      <c r="A26" s="558">
        <v>9</v>
      </c>
      <c r="B26" s="553">
        <f t="shared" si="0"/>
        <v>-10</v>
      </c>
      <c r="C26" s="553">
        <f t="shared" ca="1" si="19"/>
        <v>1.4974372033606425</v>
      </c>
      <c r="D26" s="553">
        <f t="shared" ca="1" si="9"/>
        <v>2.4705430762066545</v>
      </c>
      <c r="E26" s="553">
        <f t="shared" ca="1" si="10"/>
        <v>7.0916715061730757</v>
      </c>
      <c r="F26" s="553">
        <f t="shared" ca="1" si="11"/>
        <v>2.3889530468213542</v>
      </c>
      <c r="G26" s="553">
        <f t="shared" ca="1" si="12"/>
        <v>10.748114866817755</v>
      </c>
      <c r="H26" s="553">
        <f t="shared" ca="1" si="13"/>
        <v>3.1390963093050357</v>
      </c>
      <c r="I26" s="553">
        <f t="shared" ca="1" si="14"/>
        <v>8.0375737042764364</v>
      </c>
      <c r="J26" s="553">
        <f t="shared" ca="1" si="15"/>
        <v>2.8893017520327997</v>
      </c>
      <c r="K26" s="553">
        <f t="shared" ca="1" si="16"/>
        <v>8.2738091766078057</v>
      </c>
      <c r="L26" s="553">
        <f t="shared" ca="1" si="17"/>
        <v>3.2015206442003317</v>
      </c>
      <c r="M26" s="553">
        <f t="shared" ca="1" si="17"/>
        <v>6.8707121613160735</v>
      </c>
      <c r="N26" s="553">
        <f t="shared" ca="1" si="17"/>
        <v>3.3586880657513896</v>
      </c>
      <c r="O26" s="553">
        <f t="shared" ca="1" si="17"/>
        <v>6.1619225340162762</v>
      </c>
      <c r="P26" s="553">
        <f t="shared" ca="1" si="17"/>
        <v>2.6763077233348369</v>
      </c>
      <c r="Q26" s="554">
        <f t="shared" ca="1" si="1"/>
        <v>-0.97310587284601202</v>
      </c>
      <c r="R26" s="554">
        <f t="shared" ca="1" si="2"/>
        <v>4.7027184593517219</v>
      </c>
      <c r="S26" s="554">
        <f t="shared" ca="1" si="3"/>
        <v>7.6090185575127194</v>
      </c>
      <c r="T26" s="554">
        <f t="shared" ca="1" si="4"/>
        <v>5.1482719522436362</v>
      </c>
      <c r="U26" s="554">
        <f t="shared" ca="1" si="5"/>
        <v>5.072288532407474</v>
      </c>
      <c r="V26" s="555">
        <f t="shared" ca="1" si="6"/>
        <v>3.512024095564684</v>
      </c>
      <c r="W26" s="555">
        <f t="shared" ca="1" si="7"/>
        <v>3.4856148106814393</v>
      </c>
      <c r="X26" s="556">
        <f t="shared" ca="1" si="18"/>
        <v>1.5495347667458095</v>
      </c>
      <c r="Y26" s="557">
        <f t="shared" ca="1" si="8"/>
        <v>0.2773287222993347</v>
      </c>
    </row>
    <row r="27" spans="1:25" x14ac:dyDescent="0.25">
      <c r="A27" s="558">
        <v>10</v>
      </c>
      <c r="B27" s="553">
        <f t="shared" si="0"/>
        <v>-10</v>
      </c>
      <c r="C27" s="553">
        <f t="shared" ca="1" si="19"/>
        <v>3.3021647613001308</v>
      </c>
      <c r="D27" s="553">
        <f t="shared" ca="1" si="9"/>
        <v>1.859731932045628</v>
      </c>
      <c r="E27" s="553">
        <f t="shared" ca="1" si="10"/>
        <v>6.8687862460608304</v>
      </c>
      <c r="F27" s="553">
        <f t="shared" ca="1" si="11"/>
        <v>1.2444268091888664</v>
      </c>
      <c r="G27" s="553">
        <f t="shared" ca="1" si="12"/>
        <v>8.7177365264313327</v>
      </c>
      <c r="H27" s="553">
        <f t="shared" ca="1" si="13"/>
        <v>3.1991311575575105</v>
      </c>
      <c r="I27" s="553">
        <f t="shared" ca="1" si="14"/>
        <v>12.157978531035509</v>
      </c>
      <c r="J27" s="553">
        <f t="shared" ca="1" si="15"/>
        <v>3.0005300523363889</v>
      </c>
      <c r="K27" s="553">
        <f t="shared" ca="1" si="16"/>
        <v>9.7059820242228838</v>
      </c>
      <c r="L27" s="553">
        <f t="shared" ca="1" si="17"/>
        <v>2.7404790124293328</v>
      </c>
      <c r="M27" s="553">
        <f t="shared" ca="1" si="17"/>
        <v>8.976914858217917</v>
      </c>
      <c r="N27" s="553">
        <f t="shared" ca="1" si="17"/>
        <v>2.4931984222157526</v>
      </c>
      <c r="O27" s="553">
        <f t="shared" ca="1" si="17"/>
        <v>5.054269726912989</v>
      </c>
      <c r="P27" s="553">
        <f t="shared" ca="1" si="17"/>
        <v>2.8274080837381463</v>
      </c>
      <c r="Q27" s="554">
        <f t="shared" ca="1" si="1"/>
        <v>1.4424328292545028</v>
      </c>
      <c r="R27" s="554">
        <f t="shared" ca="1" si="2"/>
        <v>5.6243594368719645</v>
      </c>
      <c r="S27" s="554">
        <f t="shared" ca="1" si="3"/>
        <v>5.5186053688738221</v>
      </c>
      <c r="T27" s="554">
        <f t="shared" ca="1" si="4"/>
        <v>9.1574484786991199</v>
      </c>
      <c r="U27" s="554">
        <f t="shared" ca="1" si="5"/>
        <v>6.965503011793551</v>
      </c>
      <c r="V27" s="555">
        <f t="shared" ca="1" si="6"/>
        <v>6.4837164360021644</v>
      </c>
      <c r="W27" s="555">
        <f t="shared" ca="1" si="7"/>
        <v>2.2268616431748427</v>
      </c>
      <c r="X27" s="556">
        <f t="shared" ca="1" si="18"/>
        <v>5.7790832719148231</v>
      </c>
      <c r="Y27" s="557">
        <f t="shared" ca="1" si="8"/>
        <v>0.82910037000445813</v>
      </c>
    </row>
    <row r="28" spans="1:25" x14ac:dyDescent="0.25">
      <c r="A28" s="558" t="s">
        <v>594</v>
      </c>
      <c r="B28" s="553">
        <f t="shared" si="0"/>
        <v>-10</v>
      </c>
      <c r="C28" s="553">
        <f t="shared" ca="1" si="19"/>
        <v>1.4010673918341578</v>
      </c>
      <c r="D28" s="553">
        <f t="shared" ca="1" si="9"/>
        <v>1.4632911188419575</v>
      </c>
      <c r="E28" s="553">
        <f t="shared" ca="1" si="10"/>
        <v>4.9763799310706176</v>
      </c>
      <c r="F28" s="553">
        <f t="shared" ca="1" si="11"/>
        <v>2.160545970384725</v>
      </c>
      <c r="G28" s="553">
        <f t="shared" ca="1" si="12"/>
        <v>11.292745798362054</v>
      </c>
      <c r="H28" s="553">
        <f t="shared" ca="1" si="13"/>
        <v>2.947692338854508</v>
      </c>
      <c r="I28" s="553">
        <f t="shared" ca="1" si="14"/>
        <v>11.193649453026049</v>
      </c>
      <c r="J28" s="553">
        <f t="shared" ca="1" si="15"/>
        <v>3.9347627831726877</v>
      </c>
      <c r="K28" s="553">
        <f t="shared" ca="1" si="16"/>
        <v>12.14077152951864</v>
      </c>
      <c r="L28" s="553">
        <f t="shared" ca="1" si="17"/>
        <v>3.7412554669910398</v>
      </c>
      <c r="M28" s="553">
        <f t="shared" ca="1" si="17"/>
        <v>6.1294045283885623</v>
      </c>
      <c r="N28" s="553">
        <f t="shared" ca="1" si="17"/>
        <v>1.8285221636903626</v>
      </c>
      <c r="O28" s="553">
        <f t="shared" ca="1" si="17"/>
        <v>4.1052340233827325</v>
      </c>
      <c r="P28" s="553">
        <f t="shared" ca="1" si="17"/>
        <v>2.6501862837146688</v>
      </c>
      <c r="Q28" s="554">
        <f t="shared" ca="1" si="1"/>
        <v>-6.2223727007799656E-2</v>
      </c>
      <c r="R28" s="554">
        <f t="shared" ca="1" si="2"/>
        <v>2.8158339606858926</v>
      </c>
      <c r="S28" s="554">
        <f t="shared" ca="1" si="3"/>
        <v>8.3450534595075467</v>
      </c>
      <c r="T28" s="554">
        <f t="shared" ca="1" si="4"/>
        <v>7.2588866698533616</v>
      </c>
      <c r="U28" s="554">
        <f t="shared" ca="1" si="5"/>
        <v>8.3995160625275993</v>
      </c>
      <c r="V28" s="555">
        <f t="shared" ca="1" si="6"/>
        <v>4.3008823646982002</v>
      </c>
      <c r="W28" s="555">
        <f t="shared" ca="1" si="7"/>
        <v>1.4550477396680637</v>
      </c>
      <c r="X28" s="556">
        <f t="shared" ca="1" si="18"/>
        <v>3.1832116621870572</v>
      </c>
      <c r="Y28" s="557">
        <f t="shared" ca="1" si="8"/>
        <v>0.50182705903715241</v>
      </c>
    </row>
    <row r="29" spans="1:25" x14ac:dyDescent="0.25">
      <c r="A29" s="558" t="s">
        <v>595</v>
      </c>
      <c r="B29" s="553">
        <f t="shared" si="0"/>
        <v>-10</v>
      </c>
      <c r="C29" s="553">
        <f t="shared" ca="1" si="19"/>
        <v>3.2922504585735748</v>
      </c>
      <c r="D29" s="553">
        <f t="shared" ca="1" si="9"/>
        <v>2.4227300746927578</v>
      </c>
      <c r="E29" s="553">
        <f t="shared" ca="1" si="10"/>
        <v>7.3891550283765417</v>
      </c>
      <c r="F29" s="553">
        <f t="shared" ca="1" si="11"/>
        <v>2.8481508612292901</v>
      </c>
      <c r="G29" s="553">
        <f t="shared" ca="1" si="12"/>
        <v>10.764718387557167</v>
      </c>
      <c r="H29" s="553">
        <f t="shared" ca="1" si="13"/>
        <v>3.9210964071250203</v>
      </c>
      <c r="I29" s="553">
        <f t="shared" ca="1" si="14"/>
        <v>5.0402753088705632</v>
      </c>
      <c r="J29" s="553">
        <f t="shared" ca="1" si="15"/>
        <v>2.2145204058333459</v>
      </c>
      <c r="K29" s="553">
        <f t="shared" ca="1" si="16"/>
        <v>13.901799700025006</v>
      </c>
      <c r="L29" s="553">
        <f t="shared" ca="1" si="17"/>
        <v>2.6809800407399544</v>
      </c>
      <c r="M29" s="553">
        <f t="shared" ca="1" si="17"/>
        <v>6.5451479626282172</v>
      </c>
      <c r="N29" s="553">
        <f t="shared" ca="1" si="17"/>
        <v>1.6120934486373804</v>
      </c>
      <c r="O29" s="553">
        <f t="shared" ca="1" si="17"/>
        <v>3.6437077307189289</v>
      </c>
      <c r="P29" s="553">
        <f t="shared" ca="1" si="17"/>
        <v>2.6857902202614858</v>
      </c>
      <c r="Q29" s="554">
        <f t="shared" ca="1" si="1"/>
        <v>0.86952038388081698</v>
      </c>
      <c r="R29" s="554">
        <f t="shared" ca="1" si="2"/>
        <v>4.5410041671472516</v>
      </c>
      <c r="S29" s="554">
        <f t="shared" ca="1" si="3"/>
        <v>6.8436219804321468</v>
      </c>
      <c r="T29" s="554">
        <f t="shared" ca="1" si="4"/>
        <v>2.8257549030372173</v>
      </c>
      <c r="U29" s="554">
        <f t="shared" ca="1" si="5"/>
        <v>11.220819659285052</v>
      </c>
      <c r="V29" s="555">
        <f t="shared" ca="1" si="6"/>
        <v>4.9330545139908368</v>
      </c>
      <c r="W29" s="555">
        <f t="shared" ca="1" si="7"/>
        <v>0.95791751045744311</v>
      </c>
      <c r="X29" s="556">
        <f t="shared" ca="1" si="18"/>
        <v>3.4341213271034228</v>
      </c>
      <c r="Y29" s="557">
        <f t="shared" ca="1" si="8"/>
        <v>0.53824805157698696</v>
      </c>
    </row>
    <row r="30" spans="1:25" x14ac:dyDescent="0.25">
      <c r="A30" s="558" t="s">
        <v>596</v>
      </c>
      <c r="B30" s="553">
        <f t="shared" si="0"/>
        <v>-10</v>
      </c>
      <c r="C30" s="553">
        <f t="shared" ca="1" si="19"/>
        <v>4.2351277382628885</v>
      </c>
      <c r="D30" s="553">
        <f t="shared" ca="1" si="9"/>
        <v>2.329545366543023</v>
      </c>
      <c r="E30" s="553">
        <f t="shared" ca="1" si="10"/>
        <v>4.7470292622693346</v>
      </c>
      <c r="F30" s="553">
        <f t="shared" ca="1" si="11"/>
        <v>2.0321529470313138</v>
      </c>
      <c r="G30" s="553">
        <f t="shared" ca="1" si="12"/>
        <v>1.5639722679735313</v>
      </c>
      <c r="H30" s="553">
        <f t="shared" ca="1" si="13"/>
        <v>3.1151049406006899</v>
      </c>
      <c r="I30" s="553">
        <f t="shared" ca="1" si="14"/>
        <v>2.6838439159704199</v>
      </c>
      <c r="J30" s="553">
        <f t="shared" ca="1" si="15"/>
        <v>2.7112523294242163</v>
      </c>
      <c r="K30" s="553">
        <f t="shared" ca="1" si="16"/>
        <v>13.513089633991978</v>
      </c>
      <c r="L30" s="553">
        <f t="shared" ca="1" si="17"/>
        <v>3.71554243282612</v>
      </c>
      <c r="M30" s="553">
        <f t="shared" ca="1" si="17"/>
        <v>4.1894069927696638</v>
      </c>
      <c r="N30" s="553">
        <f t="shared" ca="1" si="17"/>
        <v>1.7196760519696568</v>
      </c>
      <c r="O30" s="553">
        <f t="shared" ca="1" si="17"/>
        <v>5.7656740215186941</v>
      </c>
      <c r="P30" s="553">
        <f t="shared" ca="1" si="17"/>
        <v>3.1905541512484161</v>
      </c>
      <c r="Q30" s="554">
        <f t="shared" ca="1" si="1"/>
        <v>1.9055823717198654</v>
      </c>
      <c r="R30" s="554">
        <f t="shared" ca="1" si="2"/>
        <v>2.7148763152380209</v>
      </c>
      <c r="S30" s="554">
        <f t="shared" ca="1" si="3"/>
        <v>-1.5511326726271586</v>
      </c>
      <c r="T30" s="554">
        <f t="shared" ca="1" si="4"/>
        <v>-2.740841345379641E-2</v>
      </c>
      <c r="U30" s="554">
        <f t="shared" ca="1" si="5"/>
        <v>9.7975472011658589</v>
      </c>
      <c r="V30" s="555">
        <f t="shared" ca="1" si="6"/>
        <v>2.469730940800007</v>
      </c>
      <c r="W30" s="555">
        <f t="shared" ca="1" si="7"/>
        <v>2.575119870270278</v>
      </c>
      <c r="X30" s="556">
        <f t="shared" ca="1" si="18"/>
        <v>-3.1454924821667429</v>
      </c>
      <c r="Y30" s="557">
        <f t="shared" ca="1" si="8"/>
        <v>1.0671937462968914E-2</v>
      </c>
    </row>
    <row r="31" spans="1:25" x14ac:dyDescent="0.25">
      <c r="A31" s="558" t="s">
        <v>597</v>
      </c>
      <c r="B31" s="553">
        <f t="shared" si="0"/>
        <v>-10</v>
      </c>
      <c r="C31" s="553">
        <f t="shared" ca="1" si="19"/>
        <v>2.5317180783555813</v>
      </c>
      <c r="D31" s="553">
        <f t="shared" ca="1" si="9"/>
        <v>1.701474066493583</v>
      </c>
      <c r="E31" s="553">
        <f t="shared" ca="1" si="10"/>
        <v>6.1444369137024406</v>
      </c>
      <c r="F31" s="553">
        <f t="shared" ca="1" si="11"/>
        <v>2.4438008973030518</v>
      </c>
      <c r="G31" s="553">
        <f t="shared" ca="1" si="12"/>
        <v>9.545378835731551</v>
      </c>
      <c r="H31" s="553">
        <f t="shared" ca="1" si="13"/>
        <v>3.5898217041175928</v>
      </c>
      <c r="I31" s="553">
        <f t="shared" ca="1" si="14"/>
        <v>10.018534541288947</v>
      </c>
      <c r="J31" s="553">
        <f t="shared" ca="1" si="15"/>
        <v>3.822435405882731</v>
      </c>
      <c r="K31" s="553">
        <f t="shared" ca="1" si="16"/>
        <v>10.11134897943424</v>
      </c>
      <c r="L31" s="553">
        <f t="shared" ca="1" si="17"/>
        <v>3.1875499686759738</v>
      </c>
      <c r="M31" s="553">
        <f t="shared" ca="1" si="17"/>
        <v>7.5921622119748582</v>
      </c>
      <c r="N31" s="553">
        <f t="shared" ca="1" si="17"/>
        <v>3.4000548975675575</v>
      </c>
      <c r="O31" s="553">
        <f t="shared" ca="1" si="17"/>
        <v>4.3455714895359696</v>
      </c>
      <c r="P31" s="553">
        <f t="shared" ca="1" si="17"/>
        <v>2.2660922205749077</v>
      </c>
      <c r="Q31" s="554">
        <f t="shared" ca="1" si="1"/>
        <v>0.83024401186199825</v>
      </c>
      <c r="R31" s="554">
        <f t="shared" ca="1" si="2"/>
        <v>3.7006360163993888</v>
      </c>
      <c r="S31" s="554">
        <f t="shared" ca="1" si="3"/>
        <v>5.9555571316139577</v>
      </c>
      <c r="T31" s="554">
        <f t="shared" ca="1" si="4"/>
        <v>6.1960991354062163</v>
      </c>
      <c r="U31" s="554">
        <f t="shared" ca="1" si="5"/>
        <v>6.9237990107582661</v>
      </c>
      <c r="V31" s="555">
        <f t="shared" ca="1" si="6"/>
        <v>4.1921073144073002</v>
      </c>
      <c r="W31" s="555">
        <f t="shared" ca="1" si="7"/>
        <v>2.0794792689610619</v>
      </c>
      <c r="X31" s="556">
        <f t="shared" ca="1" si="18"/>
        <v>2.4235943676932195</v>
      </c>
      <c r="Y31" s="557">
        <f t="shared" ca="1" si="8"/>
        <v>0.39271326255730993</v>
      </c>
    </row>
    <row r="32" spans="1:25" x14ac:dyDescent="0.25">
      <c r="A32" s="558" t="s">
        <v>598</v>
      </c>
      <c r="B32" s="553">
        <f t="shared" si="0"/>
        <v>-10</v>
      </c>
      <c r="C32" s="553">
        <f t="shared" ca="1" si="19"/>
        <v>3.9554070131086316</v>
      </c>
      <c r="D32" s="553">
        <f t="shared" ca="1" si="9"/>
        <v>2.0422882485325795</v>
      </c>
      <c r="E32" s="553">
        <f t="shared" ca="1" si="10"/>
        <v>7.4590981574254442</v>
      </c>
      <c r="F32" s="553">
        <f t="shared" ca="1" si="11"/>
        <v>2.7928235284195919</v>
      </c>
      <c r="G32" s="553">
        <f t="shared" ca="1" si="12"/>
        <v>9.2181674421762878</v>
      </c>
      <c r="H32" s="553">
        <f t="shared" ca="1" si="13"/>
        <v>3.3973196393161236</v>
      </c>
      <c r="I32" s="553">
        <f t="shared" ca="1" si="14"/>
        <v>5.4067225395029865</v>
      </c>
      <c r="J32" s="553">
        <f t="shared" ca="1" si="15"/>
        <v>2.6011483220101965</v>
      </c>
      <c r="K32" s="553">
        <f t="shared" ca="1" si="16"/>
        <v>7.641477498476382</v>
      </c>
      <c r="L32" s="553">
        <f t="shared" ca="1" si="17"/>
        <v>3.1490139187484467</v>
      </c>
      <c r="M32" s="553">
        <f t="shared" ca="1" si="17"/>
        <v>7.5229850937805338</v>
      </c>
      <c r="N32" s="553">
        <f t="shared" ca="1" si="17"/>
        <v>2.9879226829188226</v>
      </c>
      <c r="O32" s="553">
        <f t="shared" ca="1" si="17"/>
        <v>6.9692473208761037</v>
      </c>
      <c r="P32" s="553">
        <f t="shared" ca="1" si="17"/>
        <v>2.4934764413969508</v>
      </c>
      <c r="Q32" s="554">
        <f t="shared" ca="1" si="1"/>
        <v>1.9131187645760521</v>
      </c>
      <c r="R32" s="554">
        <f t="shared" ca="1" si="2"/>
        <v>4.6662746290058523</v>
      </c>
      <c r="S32" s="554">
        <f t="shared" ca="1" si="3"/>
        <v>5.8208478028601647</v>
      </c>
      <c r="T32" s="554">
        <f t="shared" ca="1" si="4"/>
        <v>2.80557421749279</v>
      </c>
      <c r="U32" s="554">
        <f t="shared" ca="1" si="5"/>
        <v>4.4924635797279358</v>
      </c>
      <c r="V32" s="555">
        <f t="shared" ca="1" si="6"/>
        <v>4.5350624108617108</v>
      </c>
      <c r="W32" s="555">
        <f t="shared" ca="1" si="7"/>
        <v>4.4757708794791533</v>
      </c>
      <c r="X32" s="556">
        <f t="shared" ca="1" si="18"/>
        <v>2.2459151003563669</v>
      </c>
      <c r="Y32" s="557">
        <f t="shared" ca="1" si="8"/>
        <v>0.36805563045568918</v>
      </c>
    </row>
    <row r="33" spans="1:25" x14ac:dyDescent="0.25">
      <c r="A33" s="558" t="s">
        <v>599</v>
      </c>
      <c r="B33" s="553">
        <f t="shared" si="0"/>
        <v>-10</v>
      </c>
      <c r="C33" s="553">
        <f t="shared" ca="1" si="19"/>
        <v>1.7924133621143041</v>
      </c>
      <c r="D33" s="553">
        <f t="shared" ca="1" si="9"/>
        <v>2.0916069606360215</v>
      </c>
      <c r="E33" s="553">
        <f t="shared" ca="1" si="10"/>
        <v>3.9903357333490552</v>
      </c>
      <c r="F33" s="553">
        <f t="shared" ca="1" si="11"/>
        <v>2.6120116258293375</v>
      </c>
      <c r="G33" s="553">
        <f t="shared" ca="1" si="12"/>
        <v>9.3236069096805636</v>
      </c>
      <c r="H33" s="553">
        <f t="shared" ca="1" si="13"/>
        <v>2.9195302213924323</v>
      </c>
      <c r="I33" s="553">
        <f t="shared" ca="1" si="14"/>
        <v>10.98725113778664</v>
      </c>
      <c r="J33" s="553">
        <f t="shared" ca="1" si="15"/>
        <v>4.3745460245316172</v>
      </c>
      <c r="K33" s="553">
        <f t="shared" ca="1" si="16"/>
        <v>3.9356600172180056</v>
      </c>
      <c r="L33" s="553">
        <f t="shared" ca="1" si="17"/>
        <v>2.2172064714184998</v>
      </c>
      <c r="M33" s="553">
        <f t="shared" ca="1" si="17"/>
        <v>5.2127116003273706</v>
      </c>
      <c r="N33" s="553">
        <f t="shared" ca="1" si="17"/>
        <v>2.8511964854392478</v>
      </c>
      <c r="O33" s="553">
        <f t="shared" ca="1" si="17"/>
        <v>4.4864127117970032</v>
      </c>
      <c r="P33" s="553">
        <f t="shared" ca="1" si="17"/>
        <v>2.0014567132275562</v>
      </c>
      <c r="Q33" s="554">
        <f t="shared" ca="1" si="1"/>
        <v>-0.29919359852171734</v>
      </c>
      <c r="R33" s="554">
        <f t="shared" ca="1" si="2"/>
        <v>1.3783241075197177</v>
      </c>
      <c r="S33" s="554">
        <f t="shared" ca="1" si="3"/>
        <v>6.4040766882881313</v>
      </c>
      <c r="T33" s="554">
        <f t="shared" ca="1" si="4"/>
        <v>6.6127051132550223</v>
      </c>
      <c r="U33" s="554">
        <f t="shared" ca="1" si="5"/>
        <v>1.7184535457995058</v>
      </c>
      <c r="V33" s="555">
        <f t="shared" ca="1" si="6"/>
        <v>2.3615151148881228</v>
      </c>
      <c r="W33" s="555">
        <f t="shared" ca="1" si="7"/>
        <v>2.4849559985694469</v>
      </c>
      <c r="X33" s="556">
        <f t="shared" ca="1" si="18"/>
        <v>-1.6664832508159684</v>
      </c>
      <c r="Y33" s="557">
        <f t="shared" ca="1" si="8"/>
        <v>3.8963965075198448E-2</v>
      </c>
    </row>
    <row r="34" spans="1:25" x14ac:dyDescent="0.25">
      <c r="A34" s="558" t="s">
        <v>600</v>
      </c>
      <c r="B34" s="553">
        <f t="shared" si="0"/>
        <v>-10</v>
      </c>
      <c r="C34" s="553">
        <f t="shared" ca="1" si="19"/>
        <v>1.3396082854987821</v>
      </c>
      <c r="D34" s="553">
        <f t="shared" ca="1" si="9"/>
        <v>1.9191834014641462</v>
      </c>
      <c r="E34" s="553">
        <f t="shared" ca="1" si="10"/>
        <v>5.486538961873336</v>
      </c>
      <c r="F34" s="553">
        <f t="shared" ca="1" si="11"/>
        <v>2.9890126913529889</v>
      </c>
      <c r="G34" s="553">
        <f t="shared" ca="1" si="12"/>
        <v>7.4154248164466496</v>
      </c>
      <c r="H34" s="553">
        <f t="shared" ca="1" si="13"/>
        <v>2.377047348210612</v>
      </c>
      <c r="I34" s="553">
        <f t="shared" ca="1" si="14"/>
        <v>12.559035690875589</v>
      </c>
      <c r="J34" s="553">
        <f t="shared" ca="1" si="15"/>
        <v>3.7737808070457848</v>
      </c>
      <c r="K34" s="553">
        <f t="shared" ca="1" si="16"/>
        <v>11.459243983662528</v>
      </c>
      <c r="L34" s="553">
        <f t="shared" ref="L34:P49" ca="1" si="20">L$17*(1+$C$10*NORMSINV(RAND()))</f>
        <v>2.1518081288955377</v>
      </c>
      <c r="M34" s="553">
        <f t="shared" ca="1" si="20"/>
        <v>6.0337728594634674</v>
      </c>
      <c r="N34" s="553">
        <f t="shared" ca="1" si="20"/>
        <v>3.3501647575212234</v>
      </c>
      <c r="O34" s="553">
        <f t="shared" ca="1" si="20"/>
        <v>5.8238693715793213</v>
      </c>
      <c r="P34" s="553">
        <f t="shared" ca="1" si="20"/>
        <v>1.5199222773233003</v>
      </c>
      <c r="Q34" s="554">
        <f t="shared" ca="1" si="1"/>
        <v>-0.57957511596536415</v>
      </c>
      <c r="R34" s="554">
        <f t="shared" ca="1" si="2"/>
        <v>2.4975262705203471</v>
      </c>
      <c r="S34" s="554">
        <f t="shared" ca="1" si="3"/>
        <v>5.0383774682360372</v>
      </c>
      <c r="T34" s="554">
        <f t="shared" ca="1" si="4"/>
        <v>8.7852548838298041</v>
      </c>
      <c r="U34" s="554">
        <f t="shared" ca="1" si="5"/>
        <v>9.3074358547669895</v>
      </c>
      <c r="V34" s="555">
        <f t="shared" ca="1" si="6"/>
        <v>2.683608101942244</v>
      </c>
      <c r="W34" s="555">
        <f t="shared" ca="1" si="7"/>
        <v>4.3039470942560207</v>
      </c>
      <c r="X34" s="556">
        <f t="shared" ca="1" si="18"/>
        <v>1.9688018533411853</v>
      </c>
      <c r="Y34" s="557">
        <f t="shared" ca="1" si="8"/>
        <v>0.33069375577179017</v>
      </c>
    </row>
    <row r="35" spans="1:25" x14ac:dyDescent="0.25">
      <c r="A35" s="558" t="s">
        <v>601</v>
      </c>
      <c r="B35" s="553">
        <f t="shared" si="0"/>
        <v>-10</v>
      </c>
      <c r="C35" s="553">
        <f t="shared" ca="1" si="19"/>
        <v>1.5207557770087812</v>
      </c>
      <c r="D35" s="553">
        <f t="shared" ca="1" si="9"/>
        <v>1.1493320888159198</v>
      </c>
      <c r="E35" s="553">
        <f t="shared" ca="1" si="10"/>
        <v>4.6844700226317251</v>
      </c>
      <c r="F35" s="553">
        <f t="shared" ca="1" si="11"/>
        <v>1.837835783945367</v>
      </c>
      <c r="G35" s="553">
        <f t="shared" ca="1" si="12"/>
        <v>4.6755656952571858</v>
      </c>
      <c r="H35" s="553">
        <f t="shared" ca="1" si="13"/>
        <v>2.572293244303455</v>
      </c>
      <c r="I35" s="553">
        <f t="shared" ca="1" si="14"/>
        <v>5.3035111292197321</v>
      </c>
      <c r="J35" s="553">
        <f t="shared" ca="1" si="15"/>
        <v>1.9944044962399212</v>
      </c>
      <c r="K35" s="553">
        <f t="shared" ca="1" si="16"/>
        <v>5.8961414014245257</v>
      </c>
      <c r="L35" s="553">
        <f t="shared" ca="1" si="20"/>
        <v>3.2307988326432953</v>
      </c>
      <c r="M35" s="553">
        <f t="shared" ca="1" si="20"/>
        <v>6.2858039135180181</v>
      </c>
      <c r="N35" s="553">
        <f t="shared" ca="1" si="20"/>
        <v>2.3259216380583752</v>
      </c>
      <c r="O35" s="553">
        <f t="shared" ca="1" si="20"/>
        <v>5.6736060159650572</v>
      </c>
      <c r="P35" s="553">
        <f t="shared" ca="1" si="20"/>
        <v>1.9539192269401711</v>
      </c>
      <c r="Q35" s="554">
        <f t="shared" ca="1" si="1"/>
        <v>0.37142368819286142</v>
      </c>
      <c r="R35" s="554">
        <f t="shared" ca="1" si="2"/>
        <v>2.8466342386863581</v>
      </c>
      <c r="S35" s="554">
        <f t="shared" ca="1" si="3"/>
        <v>2.1032724509537308</v>
      </c>
      <c r="T35" s="554">
        <f t="shared" ca="1" si="4"/>
        <v>3.3091066329798107</v>
      </c>
      <c r="U35" s="554">
        <f t="shared" ca="1" si="5"/>
        <v>2.6653425687812304</v>
      </c>
      <c r="V35" s="555">
        <f t="shared" ca="1" si="6"/>
        <v>3.959882275459643</v>
      </c>
      <c r="W35" s="555">
        <f t="shared" ca="1" si="7"/>
        <v>3.7196867890248861</v>
      </c>
      <c r="X35" s="556">
        <f t="shared" ca="1" si="18"/>
        <v>-2.7572158738755634</v>
      </c>
      <c r="Y35" s="557">
        <f t="shared" ca="1" si="8"/>
        <v>1.5373077281127249E-2</v>
      </c>
    </row>
    <row r="36" spans="1:25" x14ac:dyDescent="0.25">
      <c r="A36" s="558" t="s">
        <v>602</v>
      </c>
      <c r="B36" s="553">
        <f t="shared" si="0"/>
        <v>-10</v>
      </c>
      <c r="C36" s="553">
        <f t="shared" ca="1" si="19"/>
        <v>3.944660586539448</v>
      </c>
      <c r="D36" s="553">
        <f t="shared" ca="1" si="9"/>
        <v>1.7904527168139897</v>
      </c>
      <c r="E36" s="553">
        <f t="shared" ca="1" si="10"/>
        <v>3.9187729780480254</v>
      </c>
      <c r="F36" s="553">
        <f t="shared" ca="1" si="11"/>
        <v>2.4729531205882371</v>
      </c>
      <c r="G36" s="553">
        <f t="shared" ca="1" si="12"/>
        <v>11.500232279861793</v>
      </c>
      <c r="H36" s="553">
        <f t="shared" ca="1" si="13"/>
        <v>3.4579512033994542</v>
      </c>
      <c r="I36" s="553">
        <f t="shared" ca="1" si="14"/>
        <v>11.582032672969294</v>
      </c>
      <c r="J36" s="553">
        <f t="shared" ca="1" si="15"/>
        <v>2.8672412456716625</v>
      </c>
      <c r="K36" s="553">
        <f t="shared" ca="1" si="16"/>
        <v>6.1894263372092517</v>
      </c>
      <c r="L36" s="553">
        <f t="shared" ca="1" si="20"/>
        <v>3.2448286101611084</v>
      </c>
      <c r="M36" s="553">
        <f t="shared" ca="1" si="20"/>
        <v>5.3373922625113455</v>
      </c>
      <c r="N36" s="553">
        <f t="shared" ca="1" si="20"/>
        <v>2.3828279263328511</v>
      </c>
      <c r="O36" s="553">
        <f t="shared" ca="1" si="20"/>
        <v>3.1565062768776784</v>
      </c>
      <c r="P36" s="553">
        <f t="shared" ca="1" si="20"/>
        <v>2.8888822601984057</v>
      </c>
      <c r="Q36" s="554">
        <f t="shared" ca="1" si="1"/>
        <v>2.1542078697254583</v>
      </c>
      <c r="R36" s="554">
        <f t="shared" ca="1" si="2"/>
        <v>1.4458198574597882</v>
      </c>
      <c r="S36" s="554">
        <f t="shared" ca="1" si="3"/>
        <v>8.0422810764623378</v>
      </c>
      <c r="T36" s="554">
        <f t="shared" ca="1" si="4"/>
        <v>8.7147914272976319</v>
      </c>
      <c r="U36" s="554">
        <f t="shared" ca="1" si="5"/>
        <v>2.9445977270481434</v>
      </c>
      <c r="V36" s="555">
        <f t="shared" ca="1" si="6"/>
        <v>2.9545643361784943</v>
      </c>
      <c r="W36" s="555">
        <f t="shared" ca="1" si="7"/>
        <v>0.26762401667927271</v>
      </c>
      <c r="X36" s="556">
        <f t="shared" ca="1" si="18"/>
        <v>2.1314494050494641</v>
      </c>
      <c r="Y36" s="557">
        <f t="shared" ca="1" si="8"/>
        <v>0.35244670288206703</v>
      </c>
    </row>
    <row r="37" spans="1:25" x14ac:dyDescent="0.25">
      <c r="A37" s="558" t="s">
        <v>603</v>
      </c>
      <c r="B37" s="553">
        <f t="shared" si="0"/>
        <v>-10</v>
      </c>
      <c r="C37" s="553">
        <f t="shared" ca="1" si="19"/>
        <v>3.4054696799151571</v>
      </c>
      <c r="D37" s="553">
        <f t="shared" ca="1" si="9"/>
        <v>2.1548102537040013</v>
      </c>
      <c r="E37" s="553">
        <f t="shared" ca="1" si="10"/>
        <v>6.4267367398591091</v>
      </c>
      <c r="F37" s="553">
        <f t="shared" ca="1" si="11"/>
        <v>2.8388497704113833</v>
      </c>
      <c r="G37" s="553">
        <f t="shared" ca="1" si="12"/>
        <v>6.0672204154808558</v>
      </c>
      <c r="H37" s="553">
        <f t="shared" ca="1" si="13"/>
        <v>1.5289784513768918</v>
      </c>
      <c r="I37" s="553">
        <f t="shared" ca="1" si="14"/>
        <v>11.815651513159038</v>
      </c>
      <c r="J37" s="553">
        <f t="shared" ca="1" si="15"/>
        <v>2.3952853854570719</v>
      </c>
      <c r="K37" s="553">
        <f t="shared" ca="1" si="16"/>
        <v>7.1888740467039502</v>
      </c>
      <c r="L37" s="553">
        <f t="shared" ca="1" si="20"/>
        <v>2.7474133991784919</v>
      </c>
      <c r="M37" s="553">
        <f t="shared" ca="1" si="20"/>
        <v>4.4353676170665572</v>
      </c>
      <c r="N37" s="553">
        <f t="shared" ca="1" si="20"/>
        <v>2.3462878179152309</v>
      </c>
      <c r="O37" s="553">
        <f t="shared" ca="1" si="20"/>
        <v>4.8820888885670195</v>
      </c>
      <c r="P37" s="553">
        <f t="shared" ca="1" si="20"/>
        <v>2.276565873358384</v>
      </c>
      <c r="Q37" s="554">
        <f t="shared" ca="1" si="1"/>
        <v>1.2506594262111559</v>
      </c>
      <c r="R37" s="554">
        <f t="shared" ca="1" si="2"/>
        <v>3.5878869694477258</v>
      </c>
      <c r="S37" s="554">
        <f t="shared" ca="1" si="3"/>
        <v>4.538241964103964</v>
      </c>
      <c r="T37" s="554">
        <f t="shared" ca="1" si="4"/>
        <v>9.4203661277019659</v>
      </c>
      <c r="U37" s="554">
        <f t="shared" ca="1" si="5"/>
        <v>4.4414606475254583</v>
      </c>
      <c r="V37" s="555">
        <f t="shared" ca="1" si="6"/>
        <v>2.0890797991513264</v>
      </c>
      <c r="W37" s="555">
        <f t="shared" ca="1" si="7"/>
        <v>2.6055230152086355</v>
      </c>
      <c r="X37" s="556">
        <f t="shared" ca="1" si="18"/>
        <v>2.0283723930323738</v>
      </c>
      <c r="Y37" s="557">
        <f t="shared" ca="1" si="8"/>
        <v>0.33859945751388354</v>
      </c>
    </row>
    <row r="38" spans="1:25" x14ac:dyDescent="0.25">
      <c r="A38" s="558" t="s">
        <v>604</v>
      </c>
      <c r="B38" s="553">
        <f t="shared" si="0"/>
        <v>-10</v>
      </c>
      <c r="C38" s="553">
        <f t="shared" ca="1" si="19"/>
        <v>2.5152103385645423</v>
      </c>
      <c r="D38" s="553">
        <f t="shared" ca="1" si="9"/>
        <v>2.0015496479704855</v>
      </c>
      <c r="E38" s="553">
        <f t="shared" ca="1" si="10"/>
        <v>3.2858634435209133</v>
      </c>
      <c r="F38" s="553">
        <f t="shared" ca="1" si="11"/>
        <v>2.137030855552922</v>
      </c>
      <c r="G38" s="553">
        <f t="shared" ca="1" si="12"/>
        <v>10.285948798865833</v>
      </c>
      <c r="H38" s="553">
        <f t="shared" ca="1" si="13"/>
        <v>3.7232404888879427</v>
      </c>
      <c r="I38" s="553">
        <f t="shared" ca="1" si="14"/>
        <v>8.9231724865127191</v>
      </c>
      <c r="J38" s="553">
        <f t="shared" ca="1" si="15"/>
        <v>3.3189810349895739</v>
      </c>
      <c r="K38" s="553">
        <f t="shared" ca="1" si="16"/>
        <v>14.013752005342777</v>
      </c>
      <c r="L38" s="553">
        <f t="shared" ca="1" si="20"/>
        <v>1.8990264611547185</v>
      </c>
      <c r="M38" s="553">
        <f t="shared" ca="1" si="20"/>
        <v>6.7717035401120498</v>
      </c>
      <c r="N38" s="553">
        <f t="shared" ca="1" si="20"/>
        <v>2.4933809689687036</v>
      </c>
      <c r="O38" s="553">
        <f t="shared" ca="1" si="20"/>
        <v>6.7923776065163644</v>
      </c>
      <c r="P38" s="553">
        <f t="shared" ca="1" si="20"/>
        <v>3.4555944894579089</v>
      </c>
      <c r="Q38" s="554">
        <f t="shared" ca="1" si="1"/>
        <v>0.51366069059405683</v>
      </c>
      <c r="R38" s="554">
        <f t="shared" ca="1" si="2"/>
        <v>1.1488325879679913</v>
      </c>
      <c r="S38" s="554">
        <f t="shared" ca="1" si="3"/>
        <v>6.5627083099778911</v>
      </c>
      <c r="T38" s="554">
        <f t="shared" ca="1" si="4"/>
        <v>5.6041914515231452</v>
      </c>
      <c r="U38" s="554">
        <f t="shared" ca="1" si="5"/>
        <v>12.114725544188058</v>
      </c>
      <c r="V38" s="555">
        <f t="shared" ca="1" si="6"/>
        <v>4.2783225711433461</v>
      </c>
      <c r="W38" s="555">
        <f t="shared" ca="1" si="7"/>
        <v>3.3367831170584554</v>
      </c>
      <c r="X38" s="556">
        <f t="shared" ca="1" si="18"/>
        <v>2.5928288791872003</v>
      </c>
      <c r="Y38" s="557">
        <f t="shared" ca="1" si="8"/>
        <v>0.41660804385722061</v>
      </c>
    </row>
    <row r="39" spans="1:25" x14ac:dyDescent="0.25">
      <c r="A39" s="558" t="s">
        <v>605</v>
      </c>
      <c r="B39" s="553">
        <f t="shared" si="0"/>
        <v>-10</v>
      </c>
      <c r="C39" s="553">
        <f t="shared" ca="1" si="19"/>
        <v>4.2199791612596718</v>
      </c>
      <c r="D39" s="553">
        <f t="shared" ca="1" si="9"/>
        <v>1.9722217483617879</v>
      </c>
      <c r="E39" s="553">
        <f t="shared" ca="1" si="10"/>
        <v>6.5178097784641391</v>
      </c>
      <c r="F39" s="553">
        <f t="shared" ca="1" si="11"/>
        <v>3.2464889515724824</v>
      </c>
      <c r="G39" s="553">
        <f t="shared" ca="1" si="12"/>
        <v>10.701627014755147</v>
      </c>
      <c r="H39" s="553">
        <f t="shared" ca="1" si="13"/>
        <v>3.0856104525618395</v>
      </c>
      <c r="I39" s="553">
        <f t="shared" ca="1" si="14"/>
        <v>11.373993294780371</v>
      </c>
      <c r="J39" s="553">
        <f t="shared" ca="1" si="15"/>
        <v>2.941668923558141</v>
      </c>
      <c r="K39" s="553">
        <f t="shared" ca="1" si="16"/>
        <v>8.6841061781729696</v>
      </c>
      <c r="L39" s="553">
        <f t="shared" ca="1" si="20"/>
        <v>4.6254963744672537</v>
      </c>
      <c r="M39" s="553">
        <f t="shared" ca="1" si="20"/>
        <v>4.6125127776787842</v>
      </c>
      <c r="N39" s="553">
        <f t="shared" ca="1" si="20"/>
        <v>2.5990128249181614</v>
      </c>
      <c r="O39" s="553">
        <f t="shared" ca="1" si="20"/>
        <v>5.3912288008163847</v>
      </c>
      <c r="P39" s="553">
        <f t="shared" ca="1" si="20"/>
        <v>2.5271765557230004</v>
      </c>
      <c r="Q39" s="554">
        <f t="shared" ca="1" si="1"/>
        <v>2.2477574128978839</v>
      </c>
      <c r="R39" s="554">
        <f t="shared" ca="1" si="2"/>
        <v>3.2713208268916567</v>
      </c>
      <c r="S39" s="554">
        <f t="shared" ca="1" si="3"/>
        <v>7.6160165621933071</v>
      </c>
      <c r="T39" s="554">
        <f t="shared" ca="1" si="4"/>
        <v>8.4323243712222293</v>
      </c>
      <c r="U39" s="554">
        <f t="shared" ca="1" si="5"/>
        <v>4.0586098037057159</v>
      </c>
      <c r="V39" s="555">
        <f t="shared" ca="1" si="6"/>
        <v>2.0134999527606228</v>
      </c>
      <c r="W39" s="555">
        <f t="shared" ca="1" si="7"/>
        <v>2.8640522450933843</v>
      </c>
      <c r="X39" s="556">
        <f t="shared" ca="1" si="18"/>
        <v>3.7035192833095465</v>
      </c>
      <c r="Y39" s="557">
        <f t="shared" ca="1" si="8"/>
        <v>0.57699038603386277</v>
      </c>
    </row>
    <row r="40" spans="1:25" x14ac:dyDescent="0.25">
      <c r="A40" s="558" t="s">
        <v>606</v>
      </c>
      <c r="B40" s="553">
        <f t="shared" si="0"/>
        <v>-10</v>
      </c>
      <c r="C40" s="553">
        <f t="shared" ca="1" si="19"/>
        <v>4.614081777442264</v>
      </c>
      <c r="D40" s="553">
        <f t="shared" ca="1" si="9"/>
        <v>2.2936652901232017</v>
      </c>
      <c r="E40" s="553">
        <f t="shared" ca="1" si="10"/>
        <v>4.3615718181277341</v>
      </c>
      <c r="F40" s="553">
        <f t="shared" ca="1" si="11"/>
        <v>2.1928786518990915</v>
      </c>
      <c r="G40" s="553">
        <f t="shared" ca="1" si="12"/>
        <v>11.646411359930154</v>
      </c>
      <c r="H40" s="553">
        <f t="shared" ca="1" si="13"/>
        <v>3.1781677709724425</v>
      </c>
      <c r="I40" s="553">
        <f t="shared" ca="1" si="14"/>
        <v>10.286433428539961</v>
      </c>
      <c r="J40" s="553">
        <f t="shared" ca="1" si="15"/>
        <v>3.0249568632809991</v>
      </c>
      <c r="K40" s="553">
        <f t="shared" ca="1" si="16"/>
        <v>5.3528230624792652</v>
      </c>
      <c r="L40" s="553">
        <f t="shared" ca="1" si="20"/>
        <v>3.6812419501843312</v>
      </c>
      <c r="M40" s="553">
        <f t="shared" ca="1" si="20"/>
        <v>6.7153814682176449</v>
      </c>
      <c r="N40" s="553">
        <f t="shared" ca="1" si="20"/>
        <v>1.0451504862434957</v>
      </c>
      <c r="O40" s="553">
        <f t="shared" ca="1" si="20"/>
        <v>4.5625307912533133</v>
      </c>
      <c r="P40" s="553">
        <f t="shared" ca="1" si="20"/>
        <v>1.252893670798247</v>
      </c>
      <c r="Q40" s="554">
        <f t="shared" ca="1" si="1"/>
        <v>2.3204164873190622</v>
      </c>
      <c r="R40" s="554">
        <f t="shared" ca="1" si="2"/>
        <v>2.1686931662286426</v>
      </c>
      <c r="S40" s="554">
        <f t="shared" ca="1" si="3"/>
        <v>8.4682435889577121</v>
      </c>
      <c r="T40" s="554">
        <f t="shared" ca="1" si="4"/>
        <v>7.2614765652589623</v>
      </c>
      <c r="U40" s="554">
        <f t="shared" ca="1" si="5"/>
        <v>1.671581112294934</v>
      </c>
      <c r="V40" s="555">
        <f t="shared" ca="1" si="6"/>
        <v>5.6702309819741492</v>
      </c>
      <c r="W40" s="555">
        <f t="shared" ca="1" si="7"/>
        <v>3.3096371204550663</v>
      </c>
      <c r="X40" s="556">
        <f t="shared" ca="1" si="18"/>
        <v>3.2825802749770929</v>
      </c>
      <c r="Y40" s="557">
        <f t="shared" ca="1" si="8"/>
        <v>0.51626976087755094</v>
      </c>
    </row>
    <row r="41" spans="1:25" x14ac:dyDescent="0.25">
      <c r="A41" s="558" t="s">
        <v>607</v>
      </c>
      <c r="B41" s="553">
        <f t="shared" si="0"/>
        <v>-10</v>
      </c>
      <c r="C41" s="553">
        <f t="shared" ca="1" si="19"/>
        <v>5.385087648165122</v>
      </c>
      <c r="D41" s="553">
        <f t="shared" ca="1" si="9"/>
        <v>3.1884301368866783</v>
      </c>
      <c r="E41" s="553">
        <f t="shared" ca="1" si="10"/>
        <v>8.1740744494621218</v>
      </c>
      <c r="F41" s="553">
        <f t="shared" ca="1" si="11"/>
        <v>2.0104443307490532</v>
      </c>
      <c r="G41" s="553">
        <f t="shared" ca="1" si="12"/>
        <v>9.0219456372563993</v>
      </c>
      <c r="H41" s="553">
        <f t="shared" ca="1" si="13"/>
        <v>3.3019219506390898</v>
      </c>
      <c r="I41" s="553">
        <f t="shared" ca="1" si="14"/>
        <v>15.494594551786204</v>
      </c>
      <c r="J41" s="553">
        <f t="shared" ca="1" si="15"/>
        <v>1.8119319015865727</v>
      </c>
      <c r="K41" s="553">
        <f t="shared" ca="1" si="16"/>
        <v>10.290151942169782</v>
      </c>
      <c r="L41" s="553">
        <f t="shared" ca="1" si="20"/>
        <v>3.1357900393024991</v>
      </c>
      <c r="M41" s="553">
        <f t="shared" ca="1" si="20"/>
        <v>5.4218435829008556</v>
      </c>
      <c r="N41" s="553">
        <f t="shared" ca="1" si="20"/>
        <v>2.2754720169677127</v>
      </c>
      <c r="O41" s="553">
        <f t="shared" ca="1" si="20"/>
        <v>5.468198764314395</v>
      </c>
      <c r="P41" s="553">
        <f t="shared" ca="1" si="20"/>
        <v>2.3529761242754081</v>
      </c>
      <c r="Q41" s="554">
        <f t="shared" ca="1" si="1"/>
        <v>2.1966575112784437</v>
      </c>
      <c r="R41" s="554">
        <f t="shared" ca="1" si="2"/>
        <v>6.1636301187130691</v>
      </c>
      <c r="S41" s="554">
        <f t="shared" ca="1" si="3"/>
        <v>5.72002368661731</v>
      </c>
      <c r="T41" s="554">
        <f t="shared" ca="1" si="4"/>
        <v>13.682662650199632</v>
      </c>
      <c r="U41" s="554">
        <f t="shared" ca="1" si="5"/>
        <v>7.1543619028672829</v>
      </c>
      <c r="V41" s="555">
        <f t="shared" ca="1" si="6"/>
        <v>3.1463715659331428</v>
      </c>
      <c r="W41" s="555">
        <f t="shared" ca="1" si="7"/>
        <v>3.1152226400389869</v>
      </c>
      <c r="X41" s="556">
        <f t="shared" ca="1" si="18"/>
        <v>8.057573309180782</v>
      </c>
      <c r="Y41" s="557">
        <f t="shared" ca="1" si="8"/>
        <v>0.96254266280412737</v>
      </c>
    </row>
    <row r="42" spans="1:25" x14ac:dyDescent="0.25">
      <c r="A42" s="558" t="s">
        <v>608</v>
      </c>
      <c r="B42" s="553">
        <f t="shared" si="0"/>
        <v>-10</v>
      </c>
      <c r="C42" s="553">
        <f t="shared" ca="1" si="19"/>
        <v>2.7536393957618417</v>
      </c>
      <c r="D42" s="553">
        <f t="shared" ca="1" si="9"/>
        <v>2.1867924538783177</v>
      </c>
      <c r="E42" s="553">
        <f t="shared" ca="1" si="10"/>
        <v>6.0166666223518099</v>
      </c>
      <c r="F42" s="553">
        <f t="shared" ca="1" si="11"/>
        <v>1.9993362981160221</v>
      </c>
      <c r="G42" s="553">
        <f t="shared" ca="1" si="12"/>
        <v>9.664850642838509</v>
      </c>
      <c r="H42" s="553">
        <f t="shared" ca="1" si="13"/>
        <v>1.7805873833234076</v>
      </c>
      <c r="I42" s="553">
        <f t="shared" ca="1" si="14"/>
        <v>6.3856331022431911</v>
      </c>
      <c r="J42" s="553">
        <f t="shared" ca="1" si="15"/>
        <v>3.6014291000092586</v>
      </c>
      <c r="K42" s="553">
        <f t="shared" ca="1" si="16"/>
        <v>8.8023300062904752</v>
      </c>
      <c r="L42" s="553">
        <f t="shared" ca="1" si="20"/>
        <v>1.5256678558654631</v>
      </c>
      <c r="M42" s="553">
        <f t="shared" ca="1" si="20"/>
        <v>6.586599662393656</v>
      </c>
      <c r="N42" s="553">
        <f t="shared" ca="1" si="20"/>
        <v>2.7028451927813739</v>
      </c>
      <c r="O42" s="553">
        <f t="shared" ca="1" si="20"/>
        <v>6.6265980262640767</v>
      </c>
      <c r="P42" s="553">
        <f t="shared" ca="1" si="20"/>
        <v>2.3794689114353051</v>
      </c>
      <c r="Q42" s="554">
        <f t="shared" ca="1" si="1"/>
        <v>0.56684694188352402</v>
      </c>
      <c r="R42" s="554">
        <f t="shared" ca="1" si="2"/>
        <v>4.0173303242357878</v>
      </c>
      <c r="S42" s="554">
        <f t="shared" ca="1" si="3"/>
        <v>7.8842632595151017</v>
      </c>
      <c r="T42" s="554">
        <f t="shared" ca="1" si="4"/>
        <v>2.7842040022339325</v>
      </c>
      <c r="U42" s="554">
        <f t="shared" ca="1" si="5"/>
        <v>7.276662150425012</v>
      </c>
      <c r="V42" s="555">
        <f t="shared" ca="1" si="6"/>
        <v>3.8837544696122821</v>
      </c>
      <c r="W42" s="555">
        <f t="shared" ca="1" si="7"/>
        <v>4.2471291148287715</v>
      </c>
      <c r="X42" s="556">
        <f t="shared" ca="1" si="18"/>
        <v>2.4949288260799243</v>
      </c>
      <c r="Y42" s="557">
        <f t="shared" ca="1" si="8"/>
        <v>0.4027415650630608</v>
      </c>
    </row>
    <row r="43" spans="1:25" x14ac:dyDescent="0.25">
      <c r="A43" s="558" t="s">
        <v>609</v>
      </c>
      <c r="B43" s="553">
        <f t="shared" si="0"/>
        <v>-10</v>
      </c>
      <c r="C43" s="553">
        <f t="shared" ca="1" si="19"/>
        <v>2.7230185162897627</v>
      </c>
      <c r="D43" s="553">
        <f t="shared" ca="1" si="9"/>
        <v>2.1284188358711238</v>
      </c>
      <c r="E43" s="553">
        <f t="shared" ca="1" si="10"/>
        <v>6.0061579289707723</v>
      </c>
      <c r="F43" s="553">
        <f t="shared" ca="1" si="11"/>
        <v>3.243462614193974</v>
      </c>
      <c r="G43" s="553">
        <f t="shared" ca="1" si="12"/>
        <v>10.947669708556575</v>
      </c>
      <c r="H43" s="553">
        <f t="shared" ca="1" si="13"/>
        <v>3.1260109146027162</v>
      </c>
      <c r="I43" s="553">
        <f t="shared" ca="1" si="14"/>
        <v>10.845655154236031</v>
      </c>
      <c r="J43" s="553">
        <f t="shared" ca="1" si="15"/>
        <v>3.7915275278096052</v>
      </c>
      <c r="K43" s="553">
        <f t="shared" ca="1" si="16"/>
        <v>9.9920107054461909</v>
      </c>
      <c r="L43" s="553">
        <f t="shared" ca="1" si="20"/>
        <v>3.9176091548513234</v>
      </c>
      <c r="M43" s="553">
        <f t="shared" ca="1" si="20"/>
        <v>6.9199880348113521</v>
      </c>
      <c r="N43" s="553">
        <f t="shared" ca="1" si="20"/>
        <v>2.8063490978086514</v>
      </c>
      <c r="O43" s="553">
        <f t="shared" ca="1" si="20"/>
        <v>5.23225871973343</v>
      </c>
      <c r="P43" s="553">
        <f t="shared" ca="1" si="20"/>
        <v>2.4666084490711184</v>
      </c>
      <c r="Q43" s="554">
        <f t="shared" ca="1" si="1"/>
        <v>0.59459968041863887</v>
      </c>
      <c r="R43" s="554">
        <f t="shared" ca="1" si="2"/>
        <v>2.7626953147767983</v>
      </c>
      <c r="S43" s="554">
        <f t="shared" ca="1" si="3"/>
        <v>7.8216587939538584</v>
      </c>
      <c r="T43" s="554">
        <f t="shared" ca="1" si="4"/>
        <v>7.0541276264264257</v>
      </c>
      <c r="U43" s="554">
        <f t="shared" ca="1" si="5"/>
        <v>6.0744015505948674</v>
      </c>
      <c r="V43" s="555">
        <f t="shared" ca="1" si="6"/>
        <v>4.1136389370027011</v>
      </c>
      <c r="W43" s="555">
        <f t="shared" ca="1" si="7"/>
        <v>2.7656502706623116</v>
      </c>
      <c r="X43" s="556">
        <f t="shared" ca="1" si="18"/>
        <v>2.7866892893232649</v>
      </c>
      <c r="Y43" s="557">
        <f t="shared" ca="1" si="8"/>
        <v>0.44435829192232773</v>
      </c>
    </row>
    <row r="44" spans="1:25" x14ac:dyDescent="0.25">
      <c r="A44" s="558" t="s">
        <v>610</v>
      </c>
      <c r="B44" s="553">
        <f t="shared" si="0"/>
        <v>-10</v>
      </c>
      <c r="C44" s="553">
        <f t="shared" ca="1" si="19"/>
        <v>3.1243207830265742</v>
      </c>
      <c r="D44" s="553">
        <f t="shared" ca="1" si="9"/>
        <v>2.1247656623369178</v>
      </c>
      <c r="E44" s="553">
        <f t="shared" ca="1" si="10"/>
        <v>8.731459015826001</v>
      </c>
      <c r="F44" s="553">
        <f t="shared" ca="1" si="11"/>
        <v>1.655646165114395</v>
      </c>
      <c r="G44" s="553">
        <f t="shared" ca="1" si="12"/>
        <v>11.35449222264916</v>
      </c>
      <c r="H44" s="553">
        <f t="shared" ca="1" si="13"/>
        <v>4.1095957247738051</v>
      </c>
      <c r="I44" s="553">
        <f t="shared" ca="1" si="14"/>
        <v>11.306454362817837</v>
      </c>
      <c r="J44" s="553">
        <f t="shared" ca="1" si="15"/>
        <v>2.7713505208444564</v>
      </c>
      <c r="K44" s="553">
        <f t="shared" ca="1" si="16"/>
        <v>11.712427544287012</v>
      </c>
      <c r="L44" s="553">
        <f t="shared" ca="1" si="20"/>
        <v>4.1993506861902246</v>
      </c>
      <c r="M44" s="553">
        <f t="shared" ca="1" si="20"/>
        <v>6.5593554893406081</v>
      </c>
      <c r="N44" s="553">
        <f t="shared" ca="1" si="20"/>
        <v>1.865425686643873</v>
      </c>
      <c r="O44" s="553">
        <f t="shared" ca="1" si="20"/>
        <v>4.6304129651420025</v>
      </c>
      <c r="P44" s="553">
        <f t="shared" ca="1" si="20"/>
        <v>3.2364130352658127</v>
      </c>
      <c r="Q44" s="554">
        <f t="shared" ca="1" si="1"/>
        <v>0.99955512068965646</v>
      </c>
      <c r="R44" s="554">
        <f t="shared" ca="1" si="2"/>
        <v>7.075812850711606</v>
      </c>
      <c r="S44" s="554">
        <f t="shared" ca="1" si="3"/>
        <v>7.2448964978753549</v>
      </c>
      <c r="T44" s="554">
        <f t="shared" ca="1" si="4"/>
        <v>8.5351038419733811</v>
      </c>
      <c r="U44" s="554">
        <f t="shared" ca="1" si="5"/>
        <v>7.5130768580967873</v>
      </c>
      <c r="V44" s="555">
        <f t="shared" ca="1" si="6"/>
        <v>4.6939298026967347</v>
      </c>
      <c r="W44" s="555">
        <f t="shared" ca="1" si="7"/>
        <v>1.3939999298761898</v>
      </c>
      <c r="X44" s="556">
        <f t="shared" ca="1" si="18"/>
        <v>6.5182433947448928</v>
      </c>
      <c r="Y44" s="557">
        <f t="shared" ca="1" si="8"/>
        <v>0.88876657853185315</v>
      </c>
    </row>
    <row r="45" spans="1:25" x14ac:dyDescent="0.25">
      <c r="A45" s="558" t="s">
        <v>611</v>
      </c>
      <c r="B45" s="553">
        <f t="shared" si="0"/>
        <v>-10</v>
      </c>
      <c r="C45" s="553">
        <f t="shared" ca="1" si="19"/>
        <v>3.8409235394296468</v>
      </c>
      <c r="D45" s="553">
        <f t="shared" ca="1" si="9"/>
        <v>2.2711427938739823</v>
      </c>
      <c r="E45" s="553">
        <f t="shared" ca="1" si="10"/>
        <v>5.9968199749570186</v>
      </c>
      <c r="F45" s="553">
        <f t="shared" ca="1" si="11"/>
        <v>3.5339586167023738</v>
      </c>
      <c r="G45" s="553">
        <f t="shared" ca="1" si="12"/>
        <v>7.5297204887803382</v>
      </c>
      <c r="H45" s="553">
        <f t="shared" ca="1" si="13"/>
        <v>2.8789970974510037</v>
      </c>
      <c r="I45" s="553">
        <f t="shared" ca="1" si="14"/>
        <v>10.113174498147465</v>
      </c>
      <c r="J45" s="553">
        <f t="shared" ca="1" si="15"/>
        <v>2.7795036569001268</v>
      </c>
      <c r="K45" s="553">
        <f t="shared" ca="1" si="16"/>
        <v>14.250067168568119</v>
      </c>
      <c r="L45" s="553">
        <f t="shared" ca="1" si="20"/>
        <v>4.0367205079027757</v>
      </c>
      <c r="M45" s="553">
        <f t="shared" ca="1" si="20"/>
        <v>4.852974933898814</v>
      </c>
      <c r="N45" s="553">
        <f t="shared" ca="1" si="20"/>
        <v>2.4375565987721974</v>
      </c>
      <c r="O45" s="553">
        <f t="shared" ca="1" si="20"/>
        <v>4.9850325668218085</v>
      </c>
      <c r="P45" s="553">
        <f t="shared" ca="1" si="20"/>
        <v>2.6216951165249669</v>
      </c>
      <c r="Q45" s="554">
        <f t="shared" ca="1" si="1"/>
        <v>1.5697807455556645</v>
      </c>
      <c r="R45" s="554">
        <f t="shared" ca="1" si="2"/>
        <v>2.4628613582546448</v>
      </c>
      <c r="S45" s="554">
        <f t="shared" ca="1" si="3"/>
        <v>4.6507233913293344</v>
      </c>
      <c r="T45" s="554">
        <f t="shared" ca="1" si="4"/>
        <v>7.3336708412473381</v>
      </c>
      <c r="U45" s="554">
        <f t="shared" ca="1" si="5"/>
        <v>10.213346660665344</v>
      </c>
      <c r="V45" s="555">
        <f t="shared" ca="1" si="6"/>
        <v>2.4154183351266165</v>
      </c>
      <c r="W45" s="555">
        <f t="shared" ca="1" si="7"/>
        <v>2.3633374502968416</v>
      </c>
      <c r="X45" s="556">
        <f t="shared" ca="1" si="18"/>
        <v>2.6926224625297763</v>
      </c>
      <c r="Y45" s="557">
        <f t="shared" ca="1" si="8"/>
        <v>0.43085022286789004</v>
      </c>
    </row>
    <row r="46" spans="1:25" x14ac:dyDescent="0.25">
      <c r="A46" s="558" t="s">
        <v>612</v>
      </c>
      <c r="B46" s="553">
        <f t="shared" si="0"/>
        <v>-10</v>
      </c>
      <c r="C46" s="553">
        <f t="shared" ca="1" si="19"/>
        <v>3.0257442794289977</v>
      </c>
      <c r="D46" s="553">
        <f t="shared" ca="1" si="9"/>
        <v>2.2832939524988403</v>
      </c>
      <c r="E46" s="553">
        <f t="shared" ca="1" si="10"/>
        <v>6.6729621404842501</v>
      </c>
      <c r="F46" s="553">
        <f t="shared" ca="1" si="11"/>
        <v>2.9037671246065244</v>
      </c>
      <c r="G46" s="553">
        <f t="shared" ca="1" si="12"/>
        <v>11.440554278738128</v>
      </c>
      <c r="H46" s="553">
        <f t="shared" ca="1" si="13"/>
        <v>3.8662841130890371</v>
      </c>
      <c r="I46" s="553">
        <f t="shared" ca="1" si="14"/>
        <v>9.7154662022087308</v>
      </c>
      <c r="J46" s="553">
        <f t="shared" ca="1" si="15"/>
        <v>2.9501231496388365</v>
      </c>
      <c r="K46" s="553">
        <f t="shared" ca="1" si="16"/>
        <v>10.035004745836872</v>
      </c>
      <c r="L46" s="553">
        <f t="shared" ca="1" si="20"/>
        <v>3.0258848630790758</v>
      </c>
      <c r="M46" s="553">
        <f t="shared" ca="1" si="20"/>
        <v>6.329907852917632</v>
      </c>
      <c r="N46" s="553">
        <f t="shared" ca="1" si="20"/>
        <v>2.160247923588738</v>
      </c>
      <c r="O46" s="553">
        <f t="shared" ca="1" si="20"/>
        <v>4.6463142812520246</v>
      </c>
      <c r="P46" s="553">
        <f t="shared" ca="1" si="20"/>
        <v>1.6386908827074262</v>
      </c>
      <c r="Q46" s="554">
        <f t="shared" ca="1" si="1"/>
        <v>0.74245032693015744</v>
      </c>
      <c r="R46" s="554">
        <f t="shared" ca="1" si="2"/>
        <v>3.7691950158777257</v>
      </c>
      <c r="S46" s="554">
        <f t="shared" ca="1" si="3"/>
        <v>7.5742701656490912</v>
      </c>
      <c r="T46" s="554">
        <f t="shared" ca="1" si="4"/>
        <v>6.7653430525698948</v>
      </c>
      <c r="U46" s="554">
        <f t="shared" ca="1" si="5"/>
        <v>7.0091198827577958</v>
      </c>
      <c r="V46" s="555">
        <f t="shared" ca="1" si="6"/>
        <v>4.1696599293288941</v>
      </c>
      <c r="W46" s="555">
        <f t="shared" ca="1" si="7"/>
        <v>3.0076233985445984</v>
      </c>
      <c r="X46" s="556">
        <f t="shared" ca="1" si="18"/>
        <v>3.6758999890973598</v>
      </c>
      <c r="Y46" s="557">
        <f t="shared" ca="1" si="8"/>
        <v>0.57304603959036049</v>
      </c>
    </row>
    <row r="47" spans="1:25" x14ac:dyDescent="0.25">
      <c r="A47" s="558" t="s">
        <v>613</v>
      </c>
      <c r="B47" s="553">
        <f t="shared" si="0"/>
        <v>-10</v>
      </c>
      <c r="C47" s="553">
        <f t="shared" ca="1" si="19"/>
        <v>2.5427820724206676</v>
      </c>
      <c r="D47" s="553">
        <f t="shared" ca="1" si="9"/>
        <v>2.2330204011366206</v>
      </c>
      <c r="E47" s="553">
        <f t="shared" ca="1" si="10"/>
        <v>3.5584603955992655</v>
      </c>
      <c r="F47" s="553">
        <f t="shared" ca="1" si="11"/>
        <v>3.0603793196221387</v>
      </c>
      <c r="G47" s="553">
        <f t="shared" ca="1" si="12"/>
        <v>6.3781139129802478</v>
      </c>
      <c r="H47" s="553">
        <f t="shared" ca="1" si="13"/>
        <v>3.1724651671050328</v>
      </c>
      <c r="I47" s="553">
        <f t="shared" ca="1" si="14"/>
        <v>11.45068891037732</v>
      </c>
      <c r="J47" s="553">
        <f t="shared" ca="1" si="15"/>
        <v>2.4677044820432492</v>
      </c>
      <c r="K47" s="553">
        <f t="shared" ca="1" si="16"/>
        <v>6.0040464684709569</v>
      </c>
      <c r="L47" s="553">
        <f t="shared" ca="1" si="20"/>
        <v>2.4197972519997286</v>
      </c>
      <c r="M47" s="553">
        <f t="shared" ca="1" si="20"/>
        <v>3.9375609597686183</v>
      </c>
      <c r="N47" s="553">
        <f t="shared" ca="1" si="20"/>
        <v>2.6547131902067389</v>
      </c>
      <c r="O47" s="553">
        <f t="shared" ca="1" si="20"/>
        <v>4.1442328658043595</v>
      </c>
      <c r="P47" s="553">
        <f t="shared" ca="1" si="20"/>
        <v>3.0752105885897514</v>
      </c>
      <c r="Q47" s="554">
        <f t="shared" ca="1" si="1"/>
        <v>0.30976167128404697</v>
      </c>
      <c r="R47" s="554">
        <f t="shared" ca="1" si="2"/>
        <v>0.49808107597712681</v>
      </c>
      <c r="S47" s="554">
        <f t="shared" ca="1" si="3"/>
        <v>3.205648745875215</v>
      </c>
      <c r="T47" s="554">
        <f t="shared" ca="1" si="4"/>
        <v>8.9829844283340705</v>
      </c>
      <c r="U47" s="554">
        <f t="shared" ca="1" si="5"/>
        <v>3.5842492164712283</v>
      </c>
      <c r="V47" s="555">
        <f t="shared" ca="1" si="6"/>
        <v>1.2828477695618794</v>
      </c>
      <c r="W47" s="555">
        <f t="shared" ca="1" si="7"/>
        <v>1.0690222772146081</v>
      </c>
      <c r="X47" s="556">
        <f t="shared" ca="1" si="18"/>
        <v>-2.3777283449858171</v>
      </c>
      <c r="Y47" s="557">
        <f t="shared" ca="1" si="8"/>
        <v>2.1585972998574534E-2</v>
      </c>
    </row>
    <row r="48" spans="1:25" x14ac:dyDescent="0.25">
      <c r="A48" s="558" t="s">
        <v>614</v>
      </c>
      <c r="B48" s="553">
        <f t="shared" si="0"/>
        <v>-10</v>
      </c>
      <c r="C48" s="553">
        <f t="shared" ca="1" si="19"/>
        <v>1.9711066374930566</v>
      </c>
      <c r="D48" s="553">
        <f t="shared" ca="1" si="9"/>
        <v>1.9543889613626728</v>
      </c>
      <c r="E48" s="553">
        <f t="shared" ca="1" si="10"/>
        <v>3.6944343085021747</v>
      </c>
      <c r="F48" s="553">
        <f t="shared" ca="1" si="11"/>
        <v>2.3829027318012659</v>
      </c>
      <c r="G48" s="553">
        <f t="shared" ca="1" si="12"/>
        <v>4.9934360077995859</v>
      </c>
      <c r="H48" s="553">
        <f t="shared" ca="1" si="13"/>
        <v>2.999546339368516</v>
      </c>
      <c r="I48" s="553">
        <f t="shared" ca="1" si="14"/>
        <v>10.377082786472268</v>
      </c>
      <c r="J48" s="553">
        <f t="shared" ca="1" si="15"/>
        <v>2.1912692999683356</v>
      </c>
      <c r="K48" s="553">
        <f t="shared" ca="1" si="16"/>
        <v>5.9727047439366432</v>
      </c>
      <c r="L48" s="553">
        <f t="shared" ca="1" si="20"/>
        <v>2.8237377921967832</v>
      </c>
      <c r="M48" s="553">
        <f t="shared" ca="1" si="20"/>
        <v>8.4080883315184103</v>
      </c>
      <c r="N48" s="553">
        <f t="shared" ca="1" si="20"/>
        <v>1.9450431830543455</v>
      </c>
      <c r="O48" s="553">
        <f t="shared" ca="1" si="20"/>
        <v>5.3547687986465959</v>
      </c>
      <c r="P48" s="553">
        <f t="shared" ca="1" si="20"/>
        <v>2.0580048444741288</v>
      </c>
      <c r="Q48" s="554">
        <f t="shared" ca="1" si="1"/>
        <v>1.6717676130383774E-2</v>
      </c>
      <c r="R48" s="554">
        <f t="shared" ca="1" si="2"/>
        <v>1.3115315767009088</v>
      </c>
      <c r="S48" s="554">
        <f t="shared" ca="1" si="3"/>
        <v>1.9938896684310699</v>
      </c>
      <c r="T48" s="554">
        <f t="shared" ca="1" si="4"/>
        <v>8.1858134865039318</v>
      </c>
      <c r="U48" s="554">
        <f t="shared" ca="1" si="5"/>
        <v>3.14896695173986</v>
      </c>
      <c r="V48" s="555">
        <f t="shared" ca="1" si="6"/>
        <v>6.4630451484640652</v>
      </c>
      <c r="W48" s="555">
        <f t="shared" ca="1" si="7"/>
        <v>3.2967639541724671</v>
      </c>
      <c r="X48" s="556">
        <f t="shared" ca="1" si="18"/>
        <v>-1.3559814255512421</v>
      </c>
      <c r="Y48" s="557">
        <f t="shared" ca="1" si="8"/>
        <v>4.9504364538167707E-2</v>
      </c>
    </row>
    <row r="49" spans="1:25" x14ac:dyDescent="0.25">
      <c r="A49" s="558" t="s">
        <v>615</v>
      </c>
      <c r="B49" s="553">
        <f t="shared" si="0"/>
        <v>-10</v>
      </c>
      <c r="C49" s="553">
        <f t="shared" ca="1" si="19"/>
        <v>1.9714591347286092</v>
      </c>
      <c r="D49" s="553">
        <f t="shared" ca="1" si="9"/>
        <v>1.668453397991877</v>
      </c>
      <c r="E49" s="553">
        <f t="shared" ca="1" si="10"/>
        <v>5.4998115875839533</v>
      </c>
      <c r="F49" s="553">
        <f t="shared" ca="1" si="11"/>
        <v>2.2443633210147702</v>
      </c>
      <c r="G49" s="553">
        <f t="shared" ca="1" si="12"/>
        <v>10.738534819813275</v>
      </c>
      <c r="H49" s="553">
        <f t="shared" ca="1" si="13"/>
        <v>3.2494638218740857</v>
      </c>
      <c r="I49" s="553">
        <f t="shared" ca="1" si="14"/>
        <v>10.915738277705358</v>
      </c>
      <c r="J49" s="553">
        <f t="shared" ca="1" si="15"/>
        <v>3.1856403611620534</v>
      </c>
      <c r="K49" s="553">
        <f t="shared" ca="1" si="16"/>
        <v>7.657515519993769</v>
      </c>
      <c r="L49" s="553">
        <f t="shared" ca="1" si="20"/>
        <v>2.4689322934185585</v>
      </c>
      <c r="M49" s="553">
        <f t="shared" ca="1" si="20"/>
        <v>5.868612419452214</v>
      </c>
      <c r="N49" s="553">
        <f t="shared" ca="1" si="20"/>
        <v>3.1788733081278342</v>
      </c>
      <c r="O49" s="553">
        <f t="shared" ca="1" si="20"/>
        <v>5.6205701730226574</v>
      </c>
      <c r="P49" s="553">
        <f t="shared" ca="1" si="20"/>
        <v>2.5292182394109917</v>
      </c>
      <c r="Q49" s="554">
        <f t="shared" ca="1" si="1"/>
        <v>0.30300573673673226</v>
      </c>
      <c r="R49" s="554">
        <f t="shared" ca="1" si="2"/>
        <v>3.2554482665691831</v>
      </c>
      <c r="S49" s="554">
        <f t="shared" ca="1" si="3"/>
        <v>7.489070997939189</v>
      </c>
      <c r="T49" s="554">
        <f t="shared" ca="1" si="4"/>
        <v>7.730097916543305</v>
      </c>
      <c r="U49" s="554">
        <f t="shared" ca="1" si="5"/>
        <v>5.1885832265752105</v>
      </c>
      <c r="V49" s="555">
        <f t="shared" ca="1" si="6"/>
        <v>2.6897391113243798</v>
      </c>
      <c r="W49" s="555">
        <f t="shared" ca="1" si="7"/>
        <v>3.0913519336116657</v>
      </c>
      <c r="X49" s="556">
        <f t="shared" ca="1" si="18"/>
        <v>2.3801413478656048</v>
      </c>
      <c r="Y49" s="557">
        <f t="shared" ca="1" si="8"/>
        <v>0.3866388373878244</v>
      </c>
    </row>
    <row r="50" spans="1:25" x14ac:dyDescent="0.25">
      <c r="A50" s="558" t="s">
        <v>616</v>
      </c>
      <c r="B50" s="553">
        <f t="shared" si="0"/>
        <v>-10</v>
      </c>
      <c r="C50" s="553">
        <f t="shared" ca="1" si="19"/>
        <v>4.0931464228586272</v>
      </c>
      <c r="D50" s="553">
        <f t="shared" ca="1" si="9"/>
        <v>1.2619521763544252</v>
      </c>
      <c r="E50" s="553">
        <f t="shared" ca="1" si="10"/>
        <v>5.6287389190183026</v>
      </c>
      <c r="F50" s="553">
        <f t="shared" ca="1" si="11"/>
        <v>2.5922525402520642</v>
      </c>
      <c r="G50" s="553">
        <f t="shared" ca="1" si="12"/>
        <v>11.464147926346655</v>
      </c>
      <c r="H50" s="553">
        <f t="shared" ca="1" si="13"/>
        <v>3.93419144772517</v>
      </c>
      <c r="I50" s="553">
        <f t="shared" ca="1" si="14"/>
        <v>13.467731847015724</v>
      </c>
      <c r="J50" s="553">
        <f t="shared" ca="1" si="15"/>
        <v>2.5624872750452861</v>
      </c>
      <c r="K50" s="553">
        <f t="shared" ca="1" si="16"/>
        <v>15.008972601574266</v>
      </c>
      <c r="L50" s="553">
        <f t="shared" ref="L50:P65" ca="1" si="21">L$17*(1+$C$10*NORMSINV(RAND()))</f>
        <v>3.7478472148349304</v>
      </c>
      <c r="M50" s="553">
        <f t="shared" ca="1" si="21"/>
        <v>7.5633386742795476</v>
      </c>
      <c r="N50" s="553">
        <f t="shared" ca="1" si="21"/>
        <v>2.1708695577985986</v>
      </c>
      <c r="O50" s="553">
        <f t="shared" ca="1" si="21"/>
        <v>5.3658372659844433</v>
      </c>
      <c r="P50" s="553">
        <f t="shared" ca="1" si="21"/>
        <v>2.5612962865512086</v>
      </c>
      <c r="Q50" s="554">
        <f t="shared" ca="1" si="1"/>
        <v>2.8311942465042019</v>
      </c>
      <c r="R50" s="554">
        <f t="shared" ca="1" si="2"/>
        <v>3.0364863787662384</v>
      </c>
      <c r="S50" s="554">
        <f t="shared" ca="1" si="3"/>
        <v>7.529956478621485</v>
      </c>
      <c r="T50" s="554">
        <f t="shared" ca="1" si="4"/>
        <v>10.905244571970439</v>
      </c>
      <c r="U50" s="554">
        <f t="shared" ca="1" si="5"/>
        <v>11.261125386739335</v>
      </c>
      <c r="V50" s="555">
        <f t="shared" ca="1" si="6"/>
        <v>5.3924691164809495</v>
      </c>
      <c r="W50" s="555">
        <f t="shared" ca="1" si="7"/>
        <v>2.8045409794332348</v>
      </c>
      <c r="X50" s="556">
        <f t="shared" ca="1" si="18"/>
        <v>8.2222364365546134</v>
      </c>
      <c r="Y50" s="557">
        <f t="shared" ca="1" si="8"/>
        <v>0.96718892936677958</v>
      </c>
    </row>
    <row r="51" spans="1:25" x14ac:dyDescent="0.25">
      <c r="A51" s="558" t="s">
        <v>617</v>
      </c>
      <c r="B51" s="553">
        <f t="shared" si="0"/>
        <v>-10</v>
      </c>
      <c r="C51" s="553">
        <f t="shared" ca="1" si="19"/>
        <v>3.7561542471660498</v>
      </c>
      <c r="D51" s="553">
        <f t="shared" ca="1" si="9"/>
        <v>2.1250378468288398</v>
      </c>
      <c r="E51" s="553">
        <f t="shared" ca="1" si="10"/>
        <v>6.3199423295683754</v>
      </c>
      <c r="F51" s="553">
        <f t="shared" ca="1" si="11"/>
        <v>1.4606655757408793</v>
      </c>
      <c r="G51" s="553">
        <f t="shared" ca="1" si="12"/>
        <v>8.9024279103866011</v>
      </c>
      <c r="H51" s="553">
        <f t="shared" ca="1" si="13"/>
        <v>3.397600732337247</v>
      </c>
      <c r="I51" s="553">
        <f t="shared" ca="1" si="14"/>
        <v>8.9492603502354093</v>
      </c>
      <c r="J51" s="553">
        <f t="shared" ca="1" si="15"/>
        <v>2.6477258363546015</v>
      </c>
      <c r="K51" s="553">
        <f t="shared" ca="1" si="16"/>
        <v>8.2192315388196331</v>
      </c>
      <c r="L51" s="553">
        <f t="shared" ca="1" si="21"/>
        <v>2.5728392627324581</v>
      </c>
      <c r="M51" s="553">
        <f t="shared" ca="1" si="21"/>
        <v>6.3610458776203025</v>
      </c>
      <c r="N51" s="553">
        <f t="shared" ca="1" si="21"/>
        <v>3.0597003491667998</v>
      </c>
      <c r="O51" s="553">
        <f t="shared" ca="1" si="21"/>
        <v>5.1957219797442438</v>
      </c>
      <c r="P51" s="553">
        <f t="shared" ca="1" si="21"/>
        <v>2.1492510948528514</v>
      </c>
      <c r="Q51" s="554">
        <f t="shared" ca="1" si="1"/>
        <v>1.6311164003372101</v>
      </c>
      <c r="R51" s="554">
        <f t="shared" ca="1" si="2"/>
        <v>4.8592767538274959</v>
      </c>
      <c r="S51" s="554">
        <f t="shared" ca="1" si="3"/>
        <v>5.5048271780493536</v>
      </c>
      <c r="T51" s="554">
        <f t="shared" ca="1" si="4"/>
        <v>6.3015345138808083</v>
      </c>
      <c r="U51" s="554">
        <f t="shared" ca="1" si="5"/>
        <v>5.646392276087175</v>
      </c>
      <c r="V51" s="555">
        <f t="shared" ca="1" si="6"/>
        <v>3.3013455284535027</v>
      </c>
      <c r="W51" s="555">
        <f t="shared" ca="1" si="7"/>
        <v>3.0464708848913924</v>
      </c>
      <c r="X51" s="556">
        <f t="shared" ca="1" si="18"/>
        <v>3.1689392889245482</v>
      </c>
      <c r="Y51" s="557">
        <f t="shared" ca="1" si="8"/>
        <v>0.49975200431271027</v>
      </c>
    </row>
    <row r="52" spans="1:25" x14ac:dyDescent="0.25">
      <c r="A52" s="558" t="s">
        <v>618</v>
      </c>
      <c r="B52" s="553">
        <f t="shared" si="0"/>
        <v>-10</v>
      </c>
      <c r="C52" s="553">
        <f t="shared" ca="1" si="19"/>
        <v>3.6186548642092804</v>
      </c>
      <c r="D52" s="553">
        <f t="shared" ca="1" si="9"/>
        <v>2.0835920925874163</v>
      </c>
      <c r="E52" s="553">
        <f t="shared" ca="1" si="10"/>
        <v>2.7459442608929479</v>
      </c>
      <c r="F52" s="553">
        <f t="shared" ca="1" si="11"/>
        <v>1.6636238098918044</v>
      </c>
      <c r="G52" s="553">
        <f t="shared" ca="1" si="12"/>
        <v>6.7361228190390516</v>
      </c>
      <c r="H52" s="553">
        <f t="shared" ca="1" si="13"/>
        <v>2.4581828771700822</v>
      </c>
      <c r="I52" s="553">
        <f t="shared" ca="1" si="14"/>
        <v>8.2701659757444208</v>
      </c>
      <c r="J52" s="553">
        <f t="shared" ca="1" si="15"/>
        <v>1.9306139004251028</v>
      </c>
      <c r="K52" s="553">
        <f t="shared" ca="1" si="16"/>
        <v>8.1236337258771751</v>
      </c>
      <c r="L52" s="553">
        <f t="shared" ca="1" si="21"/>
        <v>2.9390967238714771</v>
      </c>
      <c r="M52" s="553">
        <f t="shared" ca="1" si="21"/>
        <v>4.6752392537844765</v>
      </c>
      <c r="N52" s="553">
        <f t="shared" ca="1" si="21"/>
        <v>1.933139385210062</v>
      </c>
      <c r="O52" s="553">
        <f t="shared" ca="1" si="21"/>
        <v>3.8870735961412302</v>
      </c>
      <c r="P52" s="553">
        <f t="shared" ca="1" si="21"/>
        <v>1.9584696146977181</v>
      </c>
      <c r="Q52" s="554">
        <f t="shared" ca="1" si="1"/>
        <v>1.5350627716218641</v>
      </c>
      <c r="R52" s="554">
        <f t="shared" ca="1" si="2"/>
        <v>1.0823204510011435</v>
      </c>
      <c r="S52" s="554">
        <f t="shared" ca="1" si="3"/>
        <v>4.2779399418689694</v>
      </c>
      <c r="T52" s="554">
        <f t="shared" ca="1" si="4"/>
        <v>6.3395520753193182</v>
      </c>
      <c r="U52" s="554">
        <f t="shared" ca="1" si="5"/>
        <v>5.1845370020056976</v>
      </c>
      <c r="V52" s="555">
        <f t="shared" ca="1" si="6"/>
        <v>2.7420998685744147</v>
      </c>
      <c r="W52" s="555">
        <f t="shared" ca="1" si="7"/>
        <v>1.9286039814435121</v>
      </c>
      <c r="X52" s="556">
        <f t="shared" ca="1" si="18"/>
        <v>-0.47012723132005263</v>
      </c>
      <c r="Y52" s="557">
        <f t="shared" ca="1" si="8"/>
        <v>9.2281014975143683E-2</v>
      </c>
    </row>
    <row r="53" spans="1:25" x14ac:dyDescent="0.25">
      <c r="A53" s="558" t="s">
        <v>619</v>
      </c>
      <c r="B53" s="553">
        <f t="shared" si="0"/>
        <v>-10</v>
      </c>
      <c r="C53" s="553">
        <f t="shared" ca="1" si="19"/>
        <v>4.5807346920355183</v>
      </c>
      <c r="D53" s="553">
        <f t="shared" ca="1" si="9"/>
        <v>1.7326922523306139</v>
      </c>
      <c r="E53" s="553">
        <f t="shared" ca="1" si="10"/>
        <v>8.4559624072731037</v>
      </c>
      <c r="F53" s="553">
        <f t="shared" ca="1" si="11"/>
        <v>2.4319395382238138</v>
      </c>
      <c r="G53" s="553">
        <f t="shared" ca="1" si="12"/>
        <v>14.906166424903361</v>
      </c>
      <c r="H53" s="553">
        <f t="shared" ca="1" si="13"/>
        <v>2.9235093823401503</v>
      </c>
      <c r="I53" s="553">
        <f t="shared" ca="1" si="14"/>
        <v>11.505278106049522</v>
      </c>
      <c r="J53" s="553">
        <f t="shared" ca="1" si="15"/>
        <v>2.2997146161671367</v>
      </c>
      <c r="K53" s="553">
        <f t="shared" ca="1" si="16"/>
        <v>10.675939228788526</v>
      </c>
      <c r="L53" s="553">
        <f t="shared" ca="1" si="21"/>
        <v>3.5013514541311785</v>
      </c>
      <c r="M53" s="553">
        <f t="shared" ca="1" si="21"/>
        <v>4.7754729312823301</v>
      </c>
      <c r="N53" s="553">
        <f t="shared" ca="1" si="21"/>
        <v>3.1578208940531405</v>
      </c>
      <c r="O53" s="553">
        <f t="shared" ca="1" si="21"/>
        <v>6.438136183694585</v>
      </c>
      <c r="P53" s="553">
        <f t="shared" ca="1" si="21"/>
        <v>3.4874776015255318</v>
      </c>
      <c r="Q53" s="554">
        <f t="shared" ca="1" si="1"/>
        <v>2.8480424397049044</v>
      </c>
      <c r="R53" s="554">
        <f t="shared" ca="1" si="2"/>
        <v>6.0240228690492899</v>
      </c>
      <c r="S53" s="554">
        <f t="shared" ca="1" si="3"/>
        <v>11.982657042563211</v>
      </c>
      <c r="T53" s="554">
        <f t="shared" ca="1" si="4"/>
        <v>9.205563489882385</v>
      </c>
      <c r="U53" s="554">
        <f t="shared" ca="1" si="5"/>
        <v>7.174587774657347</v>
      </c>
      <c r="V53" s="555">
        <f t="shared" ca="1" si="6"/>
        <v>1.6176520372291896</v>
      </c>
      <c r="W53" s="555">
        <f t="shared" ca="1" si="7"/>
        <v>2.9506585821690532</v>
      </c>
      <c r="X53" s="556">
        <f t="shared" ca="1" si="18"/>
        <v>9.4333524515420883</v>
      </c>
      <c r="Y53" s="557">
        <f t="shared" ca="1" si="8"/>
        <v>0.98876635717782513</v>
      </c>
    </row>
    <row r="54" spans="1:25" x14ac:dyDescent="0.25">
      <c r="A54" s="558" t="s">
        <v>620</v>
      </c>
      <c r="B54" s="553">
        <f t="shared" si="0"/>
        <v>-10</v>
      </c>
      <c r="C54" s="553">
        <f t="shared" ca="1" si="19"/>
        <v>3.9339280182991478</v>
      </c>
      <c r="D54" s="553">
        <f t="shared" ca="1" si="9"/>
        <v>1.6120963747039783</v>
      </c>
      <c r="E54" s="553">
        <f t="shared" ca="1" si="10"/>
        <v>4.496472326241685</v>
      </c>
      <c r="F54" s="553">
        <f t="shared" ca="1" si="11"/>
        <v>3.242151736978498</v>
      </c>
      <c r="G54" s="553">
        <f t="shared" ca="1" si="12"/>
        <v>14.266128179147795</v>
      </c>
      <c r="H54" s="553">
        <f t="shared" ca="1" si="13"/>
        <v>2.3389704555832402</v>
      </c>
      <c r="I54" s="553">
        <f t="shared" ca="1" si="14"/>
        <v>8.6163281907091349</v>
      </c>
      <c r="J54" s="553">
        <f t="shared" ca="1" si="15"/>
        <v>2.9612576093480438</v>
      </c>
      <c r="K54" s="553">
        <f t="shared" ca="1" si="16"/>
        <v>13.060886869353933</v>
      </c>
      <c r="L54" s="553">
        <f t="shared" ca="1" si="21"/>
        <v>3.8493574016134908</v>
      </c>
      <c r="M54" s="553">
        <f t="shared" ca="1" si="21"/>
        <v>6.0615388295559178</v>
      </c>
      <c r="N54" s="553">
        <f t="shared" ca="1" si="21"/>
        <v>3.0408273246973287</v>
      </c>
      <c r="O54" s="553">
        <f t="shared" ca="1" si="21"/>
        <v>5.0460930623201161</v>
      </c>
      <c r="P54" s="553">
        <f t="shared" ca="1" si="21"/>
        <v>2.3827354828697338</v>
      </c>
      <c r="Q54" s="554">
        <f t="shared" ca="1" si="1"/>
        <v>2.3218316435951696</v>
      </c>
      <c r="R54" s="554">
        <f t="shared" ca="1" si="2"/>
        <v>1.254320589263187</v>
      </c>
      <c r="S54" s="554">
        <f t="shared" ca="1" si="3"/>
        <v>11.927157723564555</v>
      </c>
      <c r="T54" s="554">
        <f t="shared" ca="1" si="4"/>
        <v>5.6550705813610911</v>
      </c>
      <c r="U54" s="554">
        <f t="shared" ca="1" si="5"/>
        <v>9.2115294677404425</v>
      </c>
      <c r="V54" s="555">
        <f t="shared" ca="1" si="6"/>
        <v>3.0207115048585891</v>
      </c>
      <c r="W54" s="555">
        <f t="shared" ca="1" si="7"/>
        <v>2.6633575794503823</v>
      </c>
      <c r="X54" s="556">
        <f t="shared" ca="1" si="18"/>
        <v>5.4520940967599216</v>
      </c>
      <c r="Y54" s="557">
        <f t="shared" ca="1" si="8"/>
        <v>0.79713987731003288</v>
      </c>
    </row>
    <row r="55" spans="1:25" x14ac:dyDescent="0.25">
      <c r="A55" s="558" t="s">
        <v>621</v>
      </c>
      <c r="B55" s="553">
        <f t="shared" si="0"/>
        <v>-10</v>
      </c>
      <c r="C55" s="553">
        <f t="shared" ca="1" si="19"/>
        <v>2.6901364883823042</v>
      </c>
      <c r="D55" s="553">
        <f t="shared" ca="1" si="9"/>
        <v>2.0960705933014361</v>
      </c>
      <c r="E55" s="553">
        <f t="shared" ca="1" si="10"/>
        <v>4.7567983715898468</v>
      </c>
      <c r="F55" s="553">
        <f t="shared" ca="1" si="11"/>
        <v>1.76243204909316</v>
      </c>
      <c r="G55" s="553">
        <f t="shared" ca="1" si="12"/>
        <v>12.238352935988679</v>
      </c>
      <c r="H55" s="553">
        <f t="shared" ca="1" si="13"/>
        <v>4.346381268244647</v>
      </c>
      <c r="I55" s="553">
        <f t="shared" ca="1" si="14"/>
        <v>9.3537878297055066</v>
      </c>
      <c r="J55" s="553">
        <f t="shared" ca="1" si="15"/>
        <v>3.0453876379923486</v>
      </c>
      <c r="K55" s="553">
        <f t="shared" ca="1" si="16"/>
        <v>9.3777998331321371</v>
      </c>
      <c r="L55" s="553">
        <f t="shared" ca="1" si="21"/>
        <v>2.7898958533795439</v>
      </c>
      <c r="M55" s="553">
        <f t="shared" ca="1" si="21"/>
        <v>5.7056924992054281</v>
      </c>
      <c r="N55" s="553">
        <f t="shared" ca="1" si="21"/>
        <v>1.813008531888112</v>
      </c>
      <c r="O55" s="553">
        <f t="shared" ca="1" si="21"/>
        <v>5.441868218609156</v>
      </c>
      <c r="P55" s="553">
        <f t="shared" ca="1" si="21"/>
        <v>3.1936017315932883</v>
      </c>
      <c r="Q55" s="554">
        <f t="shared" ca="1" si="1"/>
        <v>0.59406589508086816</v>
      </c>
      <c r="R55" s="554">
        <f t="shared" ca="1" si="2"/>
        <v>2.9943663224966865</v>
      </c>
      <c r="S55" s="554">
        <f t="shared" ca="1" si="3"/>
        <v>7.8919716677440324</v>
      </c>
      <c r="T55" s="554">
        <f t="shared" ca="1" si="4"/>
        <v>6.308400191713158</v>
      </c>
      <c r="U55" s="554">
        <f t="shared" ca="1" si="5"/>
        <v>6.5879039797525927</v>
      </c>
      <c r="V55" s="555">
        <f t="shared" ca="1" si="6"/>
        <v>3.8926839673173159</v>
      </c>
      <c r="W55" s="555">
        <f t="shared" ca="1" si="7"/>
        <v>2.2482664870158677</v>
      </c>
      <c r="X55" s="556">
        <f t="shared" ca="1" si="18"/>
        <v>2.6669211528648198</v>
      </c>
      <c r="Y55" s="557">
        <f t="shared" ca="1" si="8"/>
        <v>0.42717283788557886</v>
      </c>
    </row>
    <row r="56" spans="1:25" x14ac:dyDescent="0.25">
      <c r="A56" s="558" t="s">
        <v>622</v>
      </c>
      <c r="B56" s="553">
        <f t="shared" si="0"/>
        <v>-10</v>
      </c>
      <c r="C56" s="553">
        <f t="shared" ca="1" si="19"/>
        <v>3.2029880749548001</v>
      </c>
      <c r="D56" s="553">
        <f t="shared" ca="1" si="9"/>
        <v>1.3805700256039994</v>
      </c>
      <c r="E56" s="553">
        <f t="shared" ca="1" si="10"/>
        <v>6.3334042273094431</v>
      </c>
      <c r="F56" s="553">
        <f t="shared" ca="1" si="11"/>
        <v>2.113174974710696</v>
      </c>
      <c r="G56" s="553">
        <f t="shared" ca="1" si="12"/>
        <v>7.4220414942545565</v>
      </c>
      <c r="H56" s="553">
        <f t="shared" ca="1" si="13"/>
        <v>1.5555238491232075</v>
      </c>
      <c r="I56" s="553">
        <f t="shared" ca="1" si="14"/>
        <v>11.004982589851624</v>
      </c>
      <c r="J56" s="553">
        <f t="shared" ca="1" si="15"/>
        <v>3.1580496405213418</v>
      </c>
      <c r="K56" s="553">
        <f t="shared" ca="1" si="16"/>
        <v>11.585218907959465</v>
      </c>
      <c r="L56" s="553">
        <f t="shared" ca="1" si="21"/>
        <v>3.6798979676983068</v>
      </c>
      <c r="M56" s="553">
        <f t="shared" ca="1" si="21"/>
        <v>5.3426875142674444</v>
      </c>
      <c r="N56" s="553">
        <f t="shared" ca="1" si="21"/>
        <v>2.1061161774996244</v>
      </c>
      <c r="O56" s="553">
        <f t="shared" ca="1" si="21"/>
        <v>4.7508055922897965</v>
      </c>
      <c r="P56" s="553">
        <f t="shared" ca="1" si="21"/>
        <v>3.442147505755131</v>
      </c>
      <c r="Q56" s="554">
        <f t="shared" ca="1" si="1"/>
        <v>1.8224180493508007</v>
      </c>
      <c r="R56" s="554">
        <f t="shared" ca="1" si="2"/>
        <v>4.220229252598747</v>
      </c>
      <c r="S56" s="554">
        <f t="shared" ca="1" si="3"/>
        <v>5.8665176451313492</v>
      </c>
      <c r="T56" s="554">
        <f t="shared" ca="1" si="4"/>
        <v>7.8469329493302817</v>
      </c>
      <c r="U56" s="554">
        <f t="shared" ca="1" si="5"/>
        <v>7.9053209402611584</v>
      </c>
      <c r="V56" s="555">
        <f t="shared" ca="1" si="6"/>
        <v>3.2365713367678199</v>
      </c>
      <c r="W56" s="555">
        <f t="shared" ca="1" si="7"/>
        <v>1.3086580865346655</v>
      </c>
      <c r="X56" s="556">
        <f t="shared" ca="1" si="18"/>
        <v>4.0899507460564486</v>
      </c>
      <c r="Y56" s="557">
        <f t="shared" ca="1" si="8"/>
        <v>0.63119903494460494</v>
      </c>
    </row>
    <row r="57" spans="1:25" x14ac:dyDescent="0.25">
      <c r="A57" s="558" t="s">
        <v>623</v>
      </c>
      <c r="B57" s="553">
        <f t="shared" si="0"/>
        <v>-10</v>
      </c>
      <c r="C57" s="553">
        <f t="shared" ca="1" si="19"/>
        <v>4.0572769101875359</v>
      </c>
      <c r="D57" s="553">
        <f t="shared" ca="1" si="9"/>
        <v>1.8898750613402473</v>
      </c>
      <c r="E57" s="553">
        <f t="shared" ca="1" si="10"/>
        <v>4.9200268573387049</v>
      </c>
      <c r="F57" s="553">
        <f t="shared" ca="1" si="11"/>
        <v>2.5875824785976831</v>
      </c>
      <c r="G57" s="553">
        <f t="shared" ca="1" si="12"/>
        <v>9.3604450382276472</v>
      </c>
      <c r="H57" s="553">
        <f t="shared" ca="1" si="13"/>
        <v>3.3605723312936808</v>
      </c>
      <c r="I57" s="553">
        <f t="shared" ca="1" si="14"/>
        <v>11.122519638899826</v>
      </c>
      <c r="J57" s="553">
        <f t="shared" ca="1" si="15"/>
        <v>3.3680096307443126</v>
      </c>
      <c r="K57" s="553">
        <f t="shared" ca="1" si="16"/>
        <v>9.3657488522542192</v>
      </c>
      <c r="L57" s="553">
        <f t="shared" ca="1" si="21"/>
        <v>3.4381343846460442</v>
      </c>
      <c r="M57" s="553">
        <f t="shared" ca="1" si="21"/>
        <v>6.6016000290899521</v>
      </c>
      <c r="N57" s="553">
        <f t="shared" ca="1" si="21"/>
        <v>1.8870183169750754</v>
      </c>
      <c r="O57" s="553">
        <f t="shared" ca="1" si="21"/>
        <v>2.7426125383961475</v>
      </c>
      <c r="P57" s="553">
        <f t="shared" ca="1" si="21"/>
        <v>3.2713250244139029</v>
      </c>
      <c r="Q57" s="554">
        <f t="shared" ca="1" si="1"/>
        <v>2.1674018488472884</v>
      </c>
      <c r="R57" s="554">
        <f t="shared" ca="1" si="2"/>
        <v>2.3324443787410218</v>
      </c>
      <c r="S57" s="554">
        <f t="shared" ca="1" si="3"/>
        <v>5.9998727069339663</v>
      </c>
      <c r="T57" s="554">
        <f t="shared" ca="1" si="4"/>
        <v>7.7545100081555134</v>
      </c>
      <c r="U57" s="554">
        <f t="shared" ca="1" si="5"/>
        <v>5.9276144676081746</v>
      </c>
      <c r="V57" s="555">
        <f t="shared" ca="1" si="6"/>
        <v>4.7145817121148763</v>
      </c>
      <c r="W57" s="555">
        <f t="shared" ca="1" si="7"/>
        <v>-0.52871248601775545</v>
      </c>
      <c r="X57" s="556">
        <f t="shared" ca="1" si="18"/>
        <v>2.5422489791015508</v>
      </c>
      <c r="Y57" s="557">
        <f t="shared" ca="1" si="8"/>
        <v>0.40942982921770732</v>
      </c>
    </row>
    <row r="58" spans="1:25" x14ac:dyDescent="0.25">
      <c r="A58" s="558" t="s">
        <v>624</v>
      </c>
      <c r="B58" s="553">
        <f t="shared" si="0"/>
        <v>-10</v>
      </c>
      <c r="C58" s="553">
        <f t="shared" ca="1" si="19"/>
        <v>3.1480361387624956</v>
      </c>
      <c r="D58" s="553">
        <f t="shared" ca="1" si="9"/>
        <v>1.8240645978506114</v>
      </c>
      <c r="E58" s="553">
        <f t="shared" ca="1" si="10"/>
        <v>5.5625237992172121</v>
      </c>
      <c r="F58" s="553">
        <f t="shared" ca="1" si="11"/>
        <v>2.4015397221363304</v>
      </c>
      <c r="G58" s="553">
        <f t="shared" ca="1" si="12"/>
        <v>12.466094154047017</v>
      </c>
      <c r="H58" s="553">
        <f t="shared" ca="1" si="13"/>
        <v>3.180499690078582</v>
      </c>
      <c r="I58" s="553">
        <f t="shared" ca="1" si="14"/>
        <v>10.333816310926476</v>
      </c>
      <c r="J58" s="553">
        <f t="shared" ca="1" si="15"/>
        <v>3.1840289254908143</v>
      </c>
      <c r="K58" s="553">
        <f t="shared" ca="1" si="16"/>
        <v>9.6158730435747088</v>
      </c>
      <c r="L58" s="553">
        <f t="shared" ca="1" si="21"/>
        <v>2.4540342446984171</v>
      </c>
      <c r="M58" s="553">
        <f t="shared" ca="1" si="21"/>
        <v>7.9401396973682559</v>
      </c>
      <c r="N58" s="553">
        <f t="shared" ca="1" si="21"/>
        <v>2.7154862124871029</v>
      </c>
      <c r="O58" s="553">
        <f t="shared" ca="1" si="21"/>
        <v>6.3513695742490039</v>
      </c>
      <c r="P58" s="553">
        <f t="shared" ca="1" si="21"/>
        <v>1.5769864520432102</v>
      </c>
      <c r="Q58" s="554">
        <f t="shared" ca="1" si="1"/>
        <v>1.3239715409118842</v>
      </c>
      <c r="R58" s="554">
        <f t="shared" ca="1" si="2"/>
        <v>3.1609840770808817</v>
      </c>
      <c r="S58" s="554">
        <f t="shared" ca="1" si="3"/>
        <v>9.2855944639684349</v>
      </c>
      <c r="T58" s="554">
        <f t="shared" ca="1" si="4"/>
        <v>7.1497873854356619</v>
      </c>
      <c r="U58" s="554">
        <f t="shared" ca="1" si="5"/>
        <v>7.1618387988762917</v>
      </c>
      <c r="V58" s="555">
        <f t="shared" ca="1" si="6"/>
        <v>5.224653484881153</v>
      </c>
      <c r="W58" s="555">
        <f t="shared" ca="1" si="7"/>
        <v>4.7743831222057942</v>
      </c>
      <c r="X58" s="556">
        <f t="shared" ca="1" si="18"/>
        <v>5.4826479327940412</v>
      </c>
      <c r="Y58" s="557">
        <f t="shared" ca="1" si="8"/>
        <v>0.80026932205221291</v>
      </c>
    </row>
    <row r="59" spans="1:25" x14ac:dyDescent="0.25">
      <c r="A59" s="558" t="s">
        <v>625</v>
      </c>
      <c r="B59" s="553">
        <f t="shared" si="0"/>
        <v>-10</v>
      </c>
      <c r="C59" s="553">
        <f t="shared" ca="1" si="19"/>
        <v>1.4922716639739213</v>
      </c>
      <c r="D59" s="553">
        <f t="shared" ca="1" si="9"/>
        <v>1.6860331773554942</v>
      </c>
      <c r="E59" s="553">
        <f t="shared" ca="1" si="10"/>
        <v>6.7710366322113673</v>
      </c>
      <c r="F59" s="553">
        <f t="shared" ca="1" si="11"/>
        <v>3.3236348961737061</v>
      </c>
      <c r="G59" s="553">
        <f t="shared" ca="1" si="12"/>
        <v>11.935944358173032</v>
      </c>
      <c r="H59" s="553">
        <f t="shared" ca="1" si="13"/>
        <v>1.8295445210989778</v>
      </c>
      <c r="I59" s="553">
        <f t="shared" ca="1" si="14"/>
        <v>12.068151955613274</v>
      </c>
      <c r="J59" s="553">
        <f t="shared" ca="1" si="15"/>
        <v>3.2117176027164951</v>
      </c>
      <c r="K59" s="553">
        <f t="shared" ca="1" si="16"/>
        <v>4.5669843909739374</v>
      </c>
      <c r="L59" s="553">
        <f t="shared" ca="1" si="21"/>
        <v>3.2577183725009826</v>
      </c>
      <c r="M59" s="553">
        <f t="shared" ca="1" si="21"/>
        <v>7.0523184809289186</v>
      </c>
      <c r="N59" s="553">
        <f t="shared" ca="1" si="21"/>
        <v>2.345974008553168</v>
      </c>
      <c r="O59" s="553">
        <f t="shared" ca="1" si="21"/>
        <v>4.5588387519129689</v>
      </c>
      <c r="P59" s="553">
        <f t="shared" ca="1" si="21"/>
        <v>2.6539294758110477</v>
      </c>
      <c r="Q59" s="554">
        <f t="shared" ca="1" si="1"/>
        <v>-0.19376151338157288</v>
      </c>
      <c r="R59" s="554">
        <f t="shared" ca="1" si="2"/>
        <v>3.4474017360376612</v>
      </c>
      <c r="S59" s="554">
        <f t="shared" ca="1" si="3"/>
        <v>10.106399837074054</v>
      </c>
      <c r="T59" s="554">
        <f t="shared" ca="1" si="4"/>
        <v>8.8564343528967786</v>
      </c>
      <c r="U59" s="554">
        <f t="shared" ca="1" si="5"/>
        <v>1.3092660184729548</v>
      </c>
      <c r="V59" s="555">
        <f t="shared" ca="1" si="6"/>
        <v>4.7063444723757506</v>
      </c>
      <c r="W59" s="555">
        <f t="shared" ca="1" si="7"/>
        <v>1.9049092761019213</v>
      </c>
      <c r="X59" s="556">
        <f t="shared" ca="1" si="18"/>
        <v>2.9156488120065376</v>
      </c>
      <c r="Y59" s="557">
        <f t="shared" ca="1" si="8"/>
        <v>0.46297938120013743</v>
      </c>
    </row>
    <row r="60" spans="1:25" x14ac:dyDescent="0.25">
      <c r="A60" s="558" t="s">
        <v>626</v>
      </c>
      <c r="B60" s="553">
        <f t="shared" si="0"/>
        <v>-10</v>
      </c>
      <c r="C60" s="553">
        <f t="shared" ca="1" si="19"/>
        <v>2.5639969151119191</v>
      </c>
      <c r="D60" s="553">
        <f t="shared" ca="1" si="9"/>
        <v>2.5667562120871028</v>
      </c>
      <c r="E60" s="553">
        <f t="shared" ca="1" si="10"/>
        <v>3.8842089560424502</v>
      </c>
      <c r="F60" s="553">
        <f t="shared" ca="1" si="11"/>
        <v>2.6790427293048409</v>
      </c>
      <c r="G60" s="553">
        <f t="shared" ca="1" si="12"/>
        <v>9.8716940376284086</v>
      </c>
      <c r="H60" s="553">
        <f t="shared" ca="1" si="13"/>
        <v>3.5214403896978848</v>
      </c>
      <c r="I60" s="553">
        <f t="shared" ca="1" si="14"/>
        <v>10.962178387595529</v>
      </c>
      <c r="J60" s="553">
        <f t="shared" ca="1" si="15"/>
        <v>2.0106107310375649</v>
      </c>
      <c r="K60" s="553">
        <f t="shared" ca="1" si="16"/>
        <v>8.2447011429779451</v>
      </c>
      <c r="L60" s="553">
        <f t="shared" ca="1" si="21"/>
        <v>2.9056974953750494</v>
      </c>
      <c r="M60" s="553">
        <f t="shared" ca="1" si="21"/>
        <v>4.1641132955015161</v>
      </c>
      <c r="N60" s="553">
        <f t="shared" ca="1" si="21"/>
        <v>2.7582702202494631</v>
      </c>
      <c r="O60" s="553">
        <f t="shared" ca="1" si="21"/>
        <v>4.3147874406054898</v>
      </c>
      <c r="P60" s="553">
        <f t="shared" ca="1" si="21"/>
        <v>2.4971700431431278</v>
      </c>
      <c r="Q60" s="554">
        <f t="shared" ca="1" si="1"/>
        <v>-2.7592969751837337E-3</v>
      </c>
      <c r="R60" s="554">
        <f t="shared" ca="1" si="2"/>
        <v>1.2051662267376093</v>
      </c>
      <c r="S60" s="554">
        <f t="shared" ca="1" si="3"/>
        <v>6.3502536479305238</v>
      </c>
      <c r="T60" s="554">
        <f t="shared" ca="1" si="4"/>
        <v>8.9515676565579643</v>
      </c>
      <c r="U60" s="554">
        <f t="shared" ca="1" si="5"/>
        <v>5.3390036476028957</v>
      </c>
      <c r="V60" s="555">
        <f t="shared" ca="1" si="6"/>
        <v>1.405843075252053</v>
      </c>
      <c r="W60" s="555">
        <f t="shared" ca="1" si="7"/>
        <v>1.817617397462362</v>
      </c>
      <c r="X60" s="556">
        <f t="shared" ca="1" si="18"/>
        <v>0.18619096579618244</v>
      </c>
      <c r="Y60" s="557">
        <f t="shared" ca="1" si="8"/>
        <v>0.1383746218233424</v>
      </c>
    </row>
    <row r="61" spans="1:25" x14ac:dyDescent="0.25">
      <c r="A61" s="558" t="s">
        <v>627</v>
      </c>
      <c r="B61" s="553">
        <f t="shared" si="0"/>
        <v>-10</v>
      </c>
      <c r="C61" s="553">
        <f t="shared" ca="1" si="19"/>
        <v>2.3823137046244263</v>
      </c>
      <c r="D61" s="553">
        <f t="shared" ca="1" si="9"/>
        <v>1.8162443128273222</v>
      </c>
      <c r="E61" s="553">
        <f t="shared" ca="1" si="10"/>
        <v>2.8080230333181233</v>
      </c>
      <c r="F61" s="553">
        <f t="shared" ca="1" si="11"/>
        <v>2.9115113617847594</v>
      </c>
      <c r="G61" s="553">
        <f t="shared" ca="1" si="12"/>
        <v>8.0138081962730929</v>
      </c>
      <c r="H61" s="553">
        <f t="shared" ca="1" si="13"/>
        <v>3.3270923472298959</v>
      </c>
      <c r="I61" s="553">
        <f t="shared" ca="1" si="14"/>
        <v>10.774667860674034</v>
      </c>
      <c r="J61" s="553">
        <f t="shared" ca="1" si="15"/>
        <v>3.907084888116783</v>
      </c>
      <c r="K61" s="553">
        <f t="shared" ca="1" si="16"/>
        <v>5.0956484465133212</v>
      </c>
      <c r="L61" s="553">
        <f t="shared" ca="1" si="21"/>
        <v>3.2963375825843793</v>
      </c>
      <c r="M61" s="553">
        <f t="shared" ca="1" si="21"/>
        <v>5.2837308389123798</v>
      </c>
      <c r="N61" s="553">
        <f t="shared" ca="1" si="21"/>
        <v>3.2537636082645207</v>
      </c>
      <c r="O61" s="553">
        <f t="shared" ca="1" si="21"/>
        <v>6.2905310976789934</v>
      </c>
      <c r="P61" s="553">
        <f t="shared" ca="1" si="21"/>
        <v>2.4796707792584409</v>
      </c>
      <c r="Q61" s="554">
        <f t="shared" ca="1" si="1"/>
        <v>0.56606939179710403</v>
      </c>
      <c r="R61" s="554">
        <f t="shared" ca="1" si="2"/>
        <v>-0.10348832846663614</v>
      </c>
      <c r="S61" s="554">
        <f t="shared" ca="1" si="3"/>
        <v>4.686715849043197</v>
      </c>
      <c r="T61" s="554">
        <f t="shared" ca="1" si="4"/>
        <v>6.8675829725572513</v>
      </c>
      <c r="U61" s="554">
        <f t="shared" ca="1" si="5"/>
        <v>1.7993108639289419</v>
      </c>
      <c r="V61" s="555">
        <f t="shared" ca="1" si="6"/>
        <v>2.0299672306478591</v>
      </c>
      <c r="W61" s="555">
        <f t="shared" ca="1" si="7"/>
        <v>3.8108603184205525</v>
      </c>
      <c r="X61" s="556">
        <f t="shared" ca="1" si="18"/>
        <v>-2.4798792690585785</v>
      </c>
      <c r="Y61" s="557">
        <f t="shared" ca="1" si="8"/>
        <v>1.9734170633505476E-2</v>
      </c>
    </row>
    <row r="62" spans="1:25" x14ac:dyDescent="0.25">
      <c r="A62" s="558" t="s">
        <v>628</v>
      </c>
      <c r="B62" s="553">
        <f t="shared" si="0"/>
        <v>-10</v>
      </c>
      <c r="C62" s="553">
        <f t="shared" ca="1" si="19"/>
        <v>3.6990609031003938</v>
      </c>
      <c r="D62" s="553">
        <f t="shared" ca="1" si="9"/>
        <v>1.8104017357484934</v>
      </c>
      <c r="E62" s="553">
        <f t="shared" ca="1" si="10"/>
        <v>7.147653852078161</v>
      </c>
      <c r="F62" s="553">
        <f t="shared" ca="1" si="11"/>
        <v>3.5503220821284396</v>
      </c>
      <c r="G62" s="553">
        <f t="shared" ca="1" si="12"/>
        <v>13.509138415877926</v>
      </c>
      <c r="H62" s="553">
        <f t="shared" ca="1" si="13"/>
        <v>2.2375393375444226</v>
      </c>
      <c r="I62" s="553">
        <f t="shared" ca="1" si="14"/>
        <v>9.1364699891827676</v>
      </c>
      <c r="J62" s="553">
        <f t="shared" ca="1" si="15"/>
        <v>3.0456453013088574</v>
      </c>
      <c r="K62" s="553">
        <f t="shared" ca="1" si="16"/>
        <v>8.6312772831836995</v>
      </c>
      <c r="L62" s="553">
        <f t="shared" ca="1" si="21"/>
        <v>3.0199175462512637</v>
      </c>
      <c r="M62" s="553">
        <f t="shared" ca="1" si="21"/>
        <v>7.0189856406401745</v>
      </c>
      <c r="N62" s="553">
        <f t="shared" ca="1" si="21"/>
        <v>3.6222746975585558</v>
      </c>
      <c r="O62" s="553">
        <f t="shared" ca="1" si="21"/>
        <v>4.1175519048066125</v>
      </c>
      <c r="P62" s="553">
        <f t="shared" ca="1" si="21"/>
        <v>2.5880241461736224</v>
      </c>
      <c r="Q62" s="554">
        <f t="shared" ca="1" si="1"/>
        <v>1.8886591673519004</v>
      </c>
      <c r="R62" s="554">
        <f t="shared" ca="1" si="2"/>
        <v>3.5973317699497214</v>
      </c>
      <c r="S62" s="554">
        <f t="shared" ca="1" si="3"/>
        <v>11.271599078333503</v>
      </c>
      <c r="T62" s="554">
        <f t="shared" ca="1" si="4"/>
        <v>6.0908246878739103</v>
      </c>
      <c r="U62" s="554">
        <f t="shared" ca="1" si="5"/>
        <v>5.6113597369324353</v>
      </c>
      <c r="V62" s="555">
        <f t="shared" ca="1" si="6"/>
        <v>3.3967109430816187</v>
      </c>
      <c r="W62" s="555">
        <f t="shared" ca="1" si="7"/>
        <v>1.5295277586329901</v>
      </c>
      <c r="X62" s="556">
        <f t="shared" ca="1" si="18"/>
        <v>5.1290031587777243</v>
      </c>
      <c r="Y62" s="557">
        <f t="shared" ca="1" si="8"/>
        <v>0.76229418300954055</v>
      </c>
    </row>
    <row r="63" spans="1:25" x14ac:dyDescent="0.25">
      <c r="A63" s="558" t="s">
        <v>629</v>
      </c>
      <c r="B63" s="553">
        <f t="shared" si="0"/>
        <v>-10</v>
      </c>
      <c r="C63" s="553">
        <f t="shared" ca="1" si="19"/>
        <v>2.8834033068649205</v>
      </c>
      <c r="D63" s="553">
        <f t="shared" ca="1" si="9"/>
        <v>2.5583840258904829</v>
      </c>
      <c r="E63" s="553">
        <f t="shared" ca="1" si="10"/>
        <v>5.5227029639665739</v>
      </c>
      <c r="F63" s="553">
        <f t="shared" ca="1" si="11"/>
        <v>2.4068145622072712</v>
      </c>
      <c r="G63" s="553">
        <f t="shared" ca="1" si="12"/>
        <v>12.760533512294694</v>
      </c>
      <c r="H63" s="553">
        <f t="shared" ca="1" si="13"/>
        <v>2.2231827210235222</v>
      </c>
      <c r="I63" s="553">
        <f t="shared" ca="1" si="14"/>
        <v>4.5962683157264808</v>
      </c>
      <c r="J63" s="553">
        <f t="shared" ca="1" si="15"/>
        <v>2.784942057217449</v>
      </c>
      <c r="K63" s="553">
        <f t="shared" ca="1" si="16"/>
        <v>12.030153179580275</v>
      </c>
      <c r="L63" s="553">
        <f t="shared" ca="1" si="21"/>
        <v>2.8949129742061559</v>
      </c>
      <c r="M63" s="553">
        <f t="shared" ca="1" si="21"/>
        <v>6.0535043802545765</v>
      </c>
      <c r="N63" s="553">
        <f t="shared" ca="1" si="21"/>
        <v>2.4274272243862631</v>
      </c>
      <c r="O63" s="553">
        <f t="shared" ca="1" si="21"/>
        <v>4.9029183226707111</v>
      </c>
      <c r="P63" s="553">
        <f t="shared" ca="1" si="21"/>
        <v>2.4037189048331182</v>
      </c>
      <c r="Q63" s="554">
        <f t="shared" ca="1" si="1"/>
        <v>0.32501928097443766</v>
      </c>
      <c r="R63" s="554">
        <f t="shared" ca="1" si="2"/>
        <v>3.1158884017593027</v>
      </c>
      <c r="S63" s="554">
        <f t="shared" ca="1" si="3"/>
        <v>10.537350791271173</v>
      </c>
      <c r="T63" s="554">
        <f t="shared" ca="1" si="4"/>
        <v>1.8113262585090317</v>
      </c>
      <c r="U63" s="554">
        <f t="shared" ca="1" si="5"/>
        <v>9.1352402053741191</v>
      </c>
      <c r="V63" s="555">
        <f t="shared" ca="1" si="6"/>
        <v>3.6260771558683134</v>
      </c>
      <c r="W63" s="555">
        <f t="shared" ca="1" si="7"/>
        <v>2.4991994178375929</v>
      </c>
      <c r="X63" s="556">
        <f t="shared" ca="1" si="18"/>
        <v>2.8593368287182734</v>
      </c>
      <c r="Y63" s="557">
        <f t="shared" ca="1" si="8"/>
        <v>0.45483579520713852</v>
      </c>
    </row>
    <row r="64" spans="1:25" x14ac:dyDescent="0.25">
      <c r="A64" s="558" t="s">
        <v>630</v>
      </c>
      <c r="B64" s="553">
        <f t="shared" si="0"/>
        <v>-10</v>
      </c>
      <c r="C64" s="553">
        <f t="shared" ca="1" si="19"/>
        <v>4.8334022920826722</v>
      </c>
      <c r="D64" s="553">
        <f t="shared" ca="1" si="9"/>
        <v>2.3527480007246657</v>
      </c>
      <c r="E64" s="553">
        <f t="shared" ca="1" si="10"/>
        <v>3.6221473687673456</v>
      </c>
      <c r="F64" s="553">
        <f t="shared" ca="1" si="11"/>
        <v>2.5149466064082837</v>
      </c>
      <c r="G64" s="553">
        <f t="shared" ca="1" si="12"/>
        <v>8.9481494155238757</v>
      </c>
      <c r="H64" s="553">
        <f t="shared" ca="1" si="13"/>
        <v>2.0385313428293967</v>
      </c>
      <c r="I64" s="553">
        <f t="shared" ca="1" si="14"/>
        <v>10.101807093277081</v>
      </c>
      <c r="J64" s="553">
        <f t="shared" ca="1" si="15"/>
        <v>2.9390149295036343</v>
      </c>
      <c r="K64" s="553">
        <f t="shared" ca="1" si="16"/>
        <v>7.2316483157780045</v>
      </c>
      <c r="L64" s="553">
        <f t="shared" ca="1" si="21"/>
        <v>2.8202024465468578</v>
      </c>
      <c r="M64" s="553">
        <f t="shared" ca="1" si="21"/>
        <v>4.8806601445000855</v>
      </c>
      <c r="N64" s="553">
        <f t="shared" ca="1" si="21"/>
        <v>2.4131975004675734</v>
      </c>
      <c r="O64" s="553">
        <f t="shared" ca="1" si="21"/>
        <v>4.5132344342132393</v>
      </c>
      <c r="P64" s="553">
        <f t="shared" ca="1" si="21"/>
        <v>2.2671391253360813</v>
      </c>
      <c r="Q64" s="554">
        <f t="shared" ca="1" si="1"/>
        <v>2.4806542913580065</v>
      </c>
      <c r="R64" s="554">
        <f t="shared" ca="1" si="2"/>
        <v>1.1072007623590618</v>
      </c>
      <c r="S64" s="554">
        <f t="shared" ca="1" si="3"/>
        <v>6.9096180726944789</v>
      </c>
      <c r="T64" s="554">
        <f t="shared" ca="1" si="4"/>
        <v>7.1627921637734469</v>
      </c>
      <c r="U64" s="554">
        <f t="shared" ca="1" si="5"/>
        <v>4.4114458692311462</v>
      </c>
      <c r="V64" s="555">
        <f t="shared" ca="1" si="6"/>
        <v>2.467462644032512</v>
      </c>
      <c r="W64" s="555">
        <f t="shared" ca="1" si="7"/>
        <v>2.246095308877158</v>
      </c>
      <c r="X64" s="556">
        <f t="shared" ca="1" si="18"/>
        <v>1.7281494812045359</v>
      </c>
      <c r="Y64" s="557">
        <f t="shared" ca="1" si="8"/>
        <v>0.29954785493754166</v>
      </c>
    </row>
    <row r="65" spans="1:25" x14ac:dyDescent="0.25">
      <c r="A65" s="558" t="s">
        <v>631</v>
      </c>
      <c r="B65" s="553">
        <f t="shared" si="0"/>
        <v>-10</v>
      </c>
      <c r="C65" s="553">
        <f t="shared" ca="1" si="19"/>
        <v>3.4347504814806404</v>
      </c>
      <c r="D65" s="553">
        <f t="shared" ca="1" si="9"/>
        <v>2.2716562165651979</v>
      </c>
      <c r="E65" s="553">
        <f t="shared" ca="1" si="10"/>
        <v>3.9852913191200301</v>
      </c>
      <c r="F65" s="553">
        <f t="shared" ca="1" si="11"/>
        <v>1.8004307505946027</v>
      </c>
      <c r="G65" s="553">
        <f t="shared" ca="1" si="12"/>
        <v>15.359966879529367</v>
      </c>
      <c r="H65" s="553">
        <f t="shared" ca="1" si="13"/>
        <v>3.1248456135255518</v>
      </c>
      <c r="I65" s="553">
        <f t="shared" ca="1" si="14"/>
        <v>12.366270664477636</v>
      </c>
      <c r="J65" s="553">
        <f t="shared" ca="1" si="15"/>
        <v>3.2299839614095935</v>
      </c>
      <c r="K65" s="553">
        <f t="shared" ca="1" si="16"/>
        <v>9.6086677107443137</v>
      </c>
      <c r="L65" s="553">
        <f t="shared" ca="1" si="21"/>
        <v>3.8220343878120966</v>
      </c>
      <c r="M65" s="553">
        <f t="shared" ca="1" si="21"/>
        <v>7.4555153965629248</v>
      </c>
      <c r="N65" s="553">
        <f t="shared" ca="1" si="21"/>
        <v>1.7919479787579873</v>
      </c>
      <c r="O65" s="553">
        <f t="shared" ca="1" si="21"/>
        <v>5.602007002269751</v>
      </c>
      <c r="P65" s="553">
        <f t="shared" ca="1" si="21"/>
        <v>4.1251471888510647</v>
      </c>
      <c r="Q65" s="554">
        <f t="shared" ca="1" si="1"/>
        <v>1.1630942649154425</v>
      </c>
      <c r="R65" s="554">
        <f t="shared" ca="1" si="2"/>
        <v>2.1848605685254272</v>
      </c>
      <c r="S65" s="554">
        <f t="shared" ca="1" si="3"/>
        <v>12.235121266003816</v>
      </c>
      <c r="T65" s="554">
        <f t="shared" ca="1" si="4"/>
        <v>9.1362867030680412</v>
      </c>
      <c r="U65" s="554">
        <f t="shared" ca="1" si="5"/>
        <v>5.7866333229322171</v>
      </c>
      <c r="V65" s="555">
        <f t="shared" ca="1" si="6"/>
        <v>5.6635674178049378</v>
      </c>
      <c r="W65" s="555">
        <f t="shared" ca="1" si="7"/>
        <v>1.4768598134186863</v>
      </c>
      <c r="X65" s="556">
        <f t="shared" ca="1" si="18"/>
        <v>6.0259454731338025</v>
      </c>
      <c r="Y65" s="557">
        <f t="shared" ca="1" si="8"/>
        <v>0.85096528316203757</v>
      </c>
    </row>
    <row r="66" spans="1:25" x14ac:dyDescent="0.25">
      <c r="A66" s="558" t="s">
        <v>632</v>
      </c>
      <c r="B66" s="553">
        <f t="shared" si="0"/>
        <v>-10</v>
      </c>
      <c r="C66" s="553">
        <f t="shared" ca="1" si="19"/>
        <v>4.2566965883321171</v>
      </c>
      <c r="D66" s="553">
        <f t="shared" ca="1" si="9"/>
        <v>1.8485306985217016</v>
      </c>
      <c r="E66" s="553">
        <f t="shared" ca="1" si="10"/>
        <v>8.5883250373286693</v>
      </c>
      <c r="F66" s="553">
        <f t="shared" ca="1" si="11"/>
        <v>2.6026130833308541</v>
      </c>
      <c r="G66" s="553">
        <f t="shared" ca="1" si="12"/>
        <v>9.9316325358330602</v>
      </c>
      <c r="H66" s="553">
        <f t="shared" ca="1" si="13"/>
        <v>2.6919632002782246</v>
      </c>
      <c r="I66" s="553">
        <f t="shared" ca="1" si="14"/>
        <v>9.4897938004380613</v>
      </c>
      <c r="J66" s="553">
        <f t="shared" ca="1" si="15"/>
        <v>2.1407946722262392</v>
      </c>
      <c r="K66" s="553">
        <f t="shared" ca="1" si="16"/>
        <v>13.01336558325657</v>
      </c>
      <c r="L66" s="553">
        <f t="shared" ref="L66:P81" ca="1" si="22">L$17*(1+$C$10*NORMSINV(RAND()))</f>
        <v>3.1257839355546988</v>
      </c>
      <c r="M66" s="553">
        <f t="shared" ca="1" si="22"/>
        <v>5.1556328829390772</v>
      </c>
      <c r="N66" s="553">
        <f t="shared" ca="1" si="22"/>
        <v>1.8267182912090392</v>
      </c>
      <c r="O66" s="553">
        <f t="shared" ca="1" si="22"/>
        <v>6.0299409352219859</v>
      </c>
      <c r="P66" s="553">
        <f t="shared" ca="1" si="22"/>
        <v>1.6778232837363762</v>
      </c>
      <c r="Q66" s="554">
        <f t="shared" ca="1" si="1"/>
        <v>2.4081658898104155</v>
      </c>
      <c r="R66" s="554">
        <f t="shared" ca="1" si="2"/>
        <v>5.9857119539978152</v>
      </c>
      <c r="S66" s="554">
        <f t="shared" ca="1" si="3"/>
        <v>7.2396693355548356</v>
      </c>
      <c r="T66" s="554">
        <f t="shared" ca="1" si="4"/>
        <v>7.3489991282118226</v>
      </c>
      <c r="U66" s="554">
        <f t="shared" ca="1" si="5"/>
        <v>9.8875816477018716</v>
      </c>
      <c r="V66" s="555">
        <f t="shared" ca="1" si="6"/>
        <v>3.328914591730038</v>
      </c>
      <c r="W66" s="555">
        <f t="shared" ca="1" si="7"/>
        <v>4.3521176514856101</v>
      </c>
      <c r="X66" s="556">
        <f t="shared" ca="1" si="18"/>
        <v>7.499572069884838</v>
      </c>
      <c r="Y66" s="557">
        <f t="shared" ca="1" si="8"/>
        <v>0.94267457553082268</v>
      </c>
    </row>
    <row r="67" spans="1:25" x14ac:dyDescent="0.25">
      <c r="A67" s="558" t="s">
        <v>633</v>
      </c>
      <c r="B67" s="553">
        <f t="shared" si="0"/>
        <v>-10</v>
      </c>
      <c r="C67" s="553">
        <f t="shared" ca="1" si="19"/>
        <v>3.7105880098660311</v>
      </c>
      <c r="D67" s="553">
        <f t="shared" ca="1" si="9"/>
        <v>1.5319206081983758</v>
      </c>
      <c r="E67" s="553">
        <f t="shared" ca="1" si="10"/>
        <v>6.1896078401203827</v>
      </c>
      <c r="F67" s="553">
        <f t="shared" ca="1" si="11"/>
        <v>2.3721287069670622</v>
      </c>
      <c r="G67" s="553">
        <f t="shared" ca="1" si="12"/>
        <v>9.1731453197912742</v>
      </c>
      <c r="H67" s="553">
        <f t="shared" ca="1" si="13"/>
        <v>3.4566976103124682</v>
      </c>
      <c r="I67" s="553">
        <f t="shared" ca="1" si="14"/>
        <v>12.797593951814504</v>
      </c>
      <c r="J67" s="553">
        <f t="shared" ca="1" si="15"/>
        <v>2.9990272850774997</v>
      </c>
      <c r="K67" s="553">
        <f t="shared" ca="1" si="16"/>
        <v>11.19074894173465</v>
      </c>
      <c r="L67" s="553">
        <f t="shared" ca="1" si="22"/>
        <v>3.5647425921320615</v>
      </c>
      <c r="M67" s="553">
        <f t="shared" ca="1" si="22"/>
        <v>4.1807059114880918</v>
      </c>
      <c r="N67" s="553">
        <f t="shared" ca="1" si="22"/>
        <v>2.257983162064622</v>
      </c>
      <c r="O67" s="553">
        <f t="shared" ca="1" si="22"/>
        <v>3.3598653138140921</v>
      </c>
      <c r="P67" s="553">
        <f t="shared" ca="1" si="22"/>
        <v>2.4536089188354202</v>
      </c>
      <c r="Q67" s="554">
        <f t="shared" ca="1" si="1"/>
        <v>2.1786674016676555</v>
      </c>
      <c r="R67" s="554">
        <f t="shared" ca="1" si="2"/>
        <v>3.8174791331533204</v>
      </c>
      <c r="S67" s="554">
        <f t="shared" ca="1" si="3"/>
        <v>5.716447709478806</v>
      </c>
      <c r="T67" s="554">
        <f t="shared" ca="1" si="4"/>
        <v>9.7985666667370044</v>
      </c>
      <c r="U67" s="554">
        <f t="shared" ca="1" si="5"/>
        <v>7.6260063496025889</v>
      </c>
      <c r="V67" s="555">
        <f t="shared" ca="1" si="6"/>
        <v>1.9227227494234698</v>
      </c>
      <c r="W67" s="555">
        <f t="shared" ca="1" si="7"/>
        <v>0.90625639497867194</v>
      </c>
      <c r="X67" s="556">
        <f t="shared" ca="1" si="18"/>
        <v>4.3194104346877484</v>
      </c>
      <c r="Y67" s="557">
        <f t="shared" ca="1" si="8"/>
        <v>0.66226575228208429</v>
      </c>
    </row>
    <row r="68" spans="1:25" x14ac:dyDescent="0.25">
      <c r="A68" s="558" t="s">
        <v>634</v>
      </c>
      <c r="B68" s="553">
        <f t="shared" si="0"/>
        <v>-10</v>
      </c>
      <c r="C68" s="553">
        <f t="shared" ca="1" si="19"/>
        <v>1.2308398260288225</v>
      </c>
      <c r="D68" s="553">
        <f t="shared" ca="1" si="9"/>
        <v>1.4153941900914289</v>
      </c>
      <c r="E68" s="553">
        <f t="shared" ca="1" si="10"/>
        <v>10.15299994881812</v>
      </c>
      <c r="F68" s="553">
        <f t="shared" ca="1" si="11"/>
        <v>2.5091840663428693</v>
      </c>
      <c r="G68" s="553">
        <f t="shared" ca="1" si="12"/>
        <v>6.9504458052579281</v>
      </c>
      <c r="H68" s="553">
        <f t="shared" ca="1" si="13"/>
        <v>3.9581115149883423</v>
      </c>
      <c r="I68" s="553">
        <f t="shared" ca="1" si="14"/>
        <v>7.4299527457572072</v>
      </c>
      <c r="J68" s="553">
        <f t="shared" ca="1" si="15"/>
        <v>2.7577706210860167</v>
      </c>
      <c r="K68" s="553">
        <f t="shared" ca="1" si="16"/>
        <v>8.0650398494249984</v>
      </c>
      <c r="L68" s="553">
        <f t="shared" ca="1" si="22"/>
        <v>3.2469416406138958</v>
      </c>
      <c r="M68" s="553">
        <f t="shared" ca="1" si="22"/>
        <v>6.5459675991088275</v>
      </c>
      <c r="N68" s="553">
        <f t="shared" ca="1" si="22"/>
        <v>2.828649525260599</v>
      </c>
      <c r="O68" s="553">
        <f t="shared" ca="1" si="22"/>
        <v>6.8243014677004865</v>
      </c>
      <c r="P68" s="553">
        <f t="shared" ca="1" si="22"/>
        <v>1.6487812832920063</v>
      </c>
      <c r="Q68" s="554">
        <f t="shared" ca="1" si="1"/>
        <v>-0.18455436406260639</v>
      </c>
      <c r="R68" s="554">
        <f t="shared" ca="1" si="2"/>
        <v>7.6438158824752511</v>
      </c>
      <c r="S68" s="554">
        <f t="shared" ca="1" si="3"/>
        <v>2.9923342902695858</v>
      </c>
      <c r="T68" s="554">
        <f t="shared" ca="1" si="4"/>
        <v>4.6721821246711901</v>
      </c>
      <c r="U68" s="554">
        <f t="shared" ca="1" si="5"/>
        <v>4.8180982088111026</v>
      </c>
      <c r="V68" s="555">
        <f t="shared" ca="1" si="6"/>
        <v>3.7173180738482285</v>
      </c>
      <c r="W68" s="555">
        <f t="shared" ca="1" si="7"/>
        <v>5.1755201844084802</v>
      </c>
      <c r="X68" s="556">
        <f t="shared" ca="1" si="18"/>
        <v>1.8288519292087759</v>
      </c>
      <c r="Y68" s="557">
        <f t="shared" ca="1" si="8"/>
        <v>0.31242032054126678</v>
      </c>
    </row>
    <row r="69" spans="1:25" x14ac:dyDescent="0.25">
      <c r="A69" s="558" t="s">
        <v>635</v>
      </c>
      <c r="B69" s="553">
        <f t="shared" si="0"/>
        <v>-10</v>
      </c>
      <c r="C69" s="553">
        <f t="shared" ca="1" si="19"/>
        <v>3.0183479595444505</v>
      </c>
      <c r="D69" s="553">
        <f t="shared" ca="1" si="9"/>
        <v>1.7797613551007325</v>
      </c>
      <c r="E69" s="553">
        <f t="shared" ca="1" si="10"/>
        <v>6.2210176751375732</v>
      </c>
      <c r="F69" s="553">
        <f t="shared" ca="1" si="11"/>
        <v>1.9834502901896816</v>
      </c>
      <c r="G69" s="553">
        <f t="shared" ca="1" si="12"/>
        <v>4.6533318592772908</v>
      </c>
      <c r="H69" s="553">
        <f t="shared" ca="1" si="13"/>
        <v>2.8417401265535496</v>
      </c>
      <c r="I69" s="553">
        <f t="shared" ca="1" si="14"/>
        <v>7.2853844683624125</v>
      </c>
      <c r="J69" s="553">
        <f t="shared" ca="1" si="15"/>
        <v>3.533539315458492</v>
      </c>
      <c r="K69" s="553">
        <f t="shared" ca="1" si="16"/>
        <v>4.6583817157760565</v>
      </c>
      <c r="L69" s="553">
        <f t="shared" ca="1" si="22"/>
        <v>2.719162826978037</v>
      </c>
      <c r="M69" s="553">
        <f t="shared" ca="1" si="22"/>
        <v>5.2977273564605722</v>
      </c>
      <c r="N69" s="553">
        <f t="shared" ca="1" si="22"/>
        <v>2.0896273901330709</v>
      </c>
      <c r="O69" s="553">
        <f t="shared" ca="1" si="22"/>
        <v>4.9461519798861859</v>
      </c>
      <c r="P69" s="553">
        <f t="shared" ca="1" si="22"/>
        <v>1.8687836863104006</v>
      </c>
      <c r="Q69" s="554">
        <f t="shared" ca="1" si="1"/>
        <v>1.2385866044437179</v>
      </c>
      <c r="R69" s="554">
        <f t="shared" ca="1" si="2"/>
        <v>4.2375673849478916</v>
      </c>
      <c r="S69" s="554">
        <f t="shared" ca="1" si="3"/>
        <v>1.8115917327237412</v>
      </c>
      <c r="T69" s="554">
        <f t="shared" ca="1" si="4"/>
        <v>3.7518451529039205</v>
      </c>
      <c r="U69" s="554">
        <f t="shared" ca="1" si="5"/>
        <v>1.9392188887980195</v>
      </c>
      <c r="V69" s="555">
        <f t="shared" ca="1" si="6"/>
        <v>3.2080999663275014</v>
      </c>
      <c r="W69" s="555">
        <f t="shared" ca="1" si="7"/>
        <v>3.0773682935757853</v>
      </c>
      <c r="X69" s="556">
        <f t="shared" ca="1" si="18"/>
        <v>-1.7109985380791777</v>
      </c>
      <c r="Y69" s="557">
        <f t="shared" ca="1" si="8"/>
        <v>3.7614928061149265E-2</v>
      </c>
    </row>
    <row r="70" spans="1:25" x14ac:dyDescent="0.25">
      <c r="A70" s="558" t="s">
        <v>636</v>
      </c>
      <c r="B70" s="553">
        <f t="shared" si="0"/>
        <v>-10</v>
      </c>
      <c r="C70" s="553">
        <f t="shared" ca="1" si="19"/>
        <v>3.2534877973356191</v>
      </c>
      <c r="D70" s="553">
        <f t="shared" ca="1" si="9"/>
        <v>2.3478983849697723</v>
      </c>
      <c r="E70" s="553">
        <f t="shared" ca="1" si="10"/>
        <v>1.3198687819869692</v>
      </c>
      <c r="F70" s="553">
        <f t="shared" ca="1" si="11"/>
        <v>2.7125336029364027</v>
      </c>
      <c r="G70" s="553">
        <f t="shared" ca="1" si="12"/>
        <v>5.5745378180596186</v>
      </c>
      <c r="H70" s="553">
        <f t="shared" ca="1" si="13"/>
        <v>2.7575014706137595</v>
      </c>
      <c r="I70" s="553">
        <f t="shared" ca="1" si="14"/>
        <v>13.317713425753361</v>
      </c>
      <c r="J70" s="553">
        <f t="shared" ca="1" si="15"/>
        <v>2.6492461745808482</v>
      </c>
      <c r="K70" s="553">
        <f t="shared" ca="1" si="16"/>
        <v>14.363131627472905</v>
      </c>
      <c r="L70" s="553">
        <f t="shared" ca="1" si="22"/>
        <v>3.2432814566309869</v>
      </c>
      <c r="M70" s="553">
        <f t="shared" ca="1" si="22"/>
        <v>5.2043715459537729</v>
      </c>
      <c r="N70" s="553">
        <f t="shared" ca="1" si="22"/>
        <v>2.2034674937716696</v>
      </c>
      <c r="O70" s="553">
        <f t="shared" ca="1" si="22"/>
        <v>3.5033678725898145</v>
      </c>
      <c r="P70" s="553">
        <f t="shared" ca="1" si="22"/>
        <v>2.8886580056073168</v>
      </c>
      <c r="Q70" s="554">
        <f t="shared" ca="1" si="1"/>
        <v>0.90558941236584678</v>
      </c>
      <c r="R70" s="554">
        <f t="shared" ca="1" si="2"/>
        <v>-1.3926648209494334</v>
      </c>
      <c r="S70" s="554">
        <f t="shared" ca="1" si="3"/>
        <v>2.8170363474458591</v>
      </c>
      <c r="T70" s="554">
        <f t="shared" ca="1" si="4"/>
        <v>10.668467251172512</v>
      </c>
      <c r="U70" s="554">
        <f t="shared" ca="1" si="5"/>
        <v>11.119850170841918</v>
      </c>
      <c r="V70" s="555">
        <f t="shared" ca="1" si="6"/>
        <v>3.0009040521821033</v>
      </c>
      <c r="W70" s="555">
        <f t="shared" ca="1" si="7"/>
        <v>0.61470986698249774</v>
      </c>
      <c r="X70" s="556">
        <f t="shared" ca="1" si="18"/>
        <v>0.20462833899049215</v>
      </c>
      <c r="Y70" s="557">
        <f t="shared" ca="1" si="8"/>
        <v>0.13986376542588974</v>
      </c>
    </row>
    <row r="71" spans="1:25" x14ac:dyDescent="0.25">
      <c r="A71" s="558" t="s">
        <v>637</v>
      </c>
      <c r="B71" s="553">
        <f t="shared" si="0"/>
        <v>-10</v>
      </c>
      <c r="C71" s="553">
        <f t="shared" ca="1" si="19"/>
        <v>2.6923915232206461</v>
      </c>
      <c r="D71" s="553">
        <f t="shared" ca="1" si="9"/>
        <v>2.5007411256921253</v>
      </c>
      <c r="E71" s="553">
        <f t="shared" ca="1" si="10"/>
        <v>1.4976556966533976</v>
      </c>
      <c r="F71" s="553">
        <f t="shared" ca="1" si="11"/>
        <v>1.5687958505042747</v>
      </c>
      <c r="G71" s="553">
        <f t="shared" ca="1" si="12"/>
        <v>9.772179339923408</v>
      </c>
      <c r="H71" s="553">
        <f t="shared" ca="1" si="13"/>
        <v>3.7145327743547107</v>
      </c>
      <c r="I71" s="553">
        <f t="shared" ca="1" si="14"/>
        <v>8.3326622346210453</v>
      </c>
      <c r="J71" s="553">
        <f t="shared" ca="1" si="15"/>
        <v>2.144110391712414</v>
      </c>
      <c r="K71" s="553">
        <f t="shared" ca="1" si="16"/>
        <v>10.170774974182279</v>
      </c>
      <c r="L71" s="553">
        <f t="shared" ca="1" si="22"/>
        <v>3.0540526020819074</v>
      </c>
      <c r="M71" s="553">
        <f t="shared" ca="1" si="22"/>
        <v>6.8890965716481949</v>
      </c>
      <c r="N71" s="553">
        <f t="shared" ca="1" si="22"/>
        <v>2.3659740523130925</v>
      </c>
      <c r="O71" s="553">
        <f t="shared" ca="1" si="22"/>
        <v>6.1488090727182554</v>
      </c>
      <c r="P71" s="553">
        <f t="shared" ca="1" si="22"/>
        <v>2.5900702803425717</v>
      </c>
      <c r="Q71" s="554">
        <f t="shared" ca="1" si="1"/>
        <v>0.19165039752852087</v>
      </c>
      <c r="R71" s="554">
        <f t="shared" ca="1" si="2"/>
        <v>-7.114015385087713E-2</v>
      </c>
      <c r="S71" s="554">
        <f t="shared" ca="1" si="3"/>
        <v>6.0576465655686977</v>
      </c>
      <c r="T71" s="554">
        <f t="shared" ca="1" si="4"/>
        <v>6.1885518429086313</v>
      </c>
      <c r="U71" s="554">
        <f t="shared" ca="1" si="5"/>
        <v>7.1167223721003721</v>
      </c>
      <c r="V71" s="555">
        <f t="shared" ca="1" si="6"/>
        <v>4.5231225193351019</v>
      </c>
      <c r="W71" s="555">
        <f t="shared" ca="1" si="7"/>
        <v>3.5587387923756837</v>
      </c>
      <c r="X71" s="556">
        <f t="shared" ca="1" si="18"/>
        <v>8.175130174059575E-3</v>
      </c>
      <c r="Y71" s="557">
        <f t="shared" ca="1" si="8"/>
        <v>0.12455233205290253</v>
      </c>
    </row>
    <row r="72" spans="1:25" x14ac:dyDescent="0.25">
      <c r="A72" s="558" t="s">
        <v>638</v>
      </c>
      <c r="B72" s="553">
        <f t="shared" si="0"/>
        <v>-10</v>
      </c>
      <c r="C72" s="553">
        <f t="shared" ca="1" si="19"/>
        <v>2.3930126459790793</v>
      </c>
      <c r="D72" s="553">
        <f t="shared" ca="1" si="9"/>
        <v>1.8535648146666415</v>
      </c>
      <c r="E72" s="553">
        <f t="shared" ca="1" si="10"/>
        <v>5.538800756471681</v>
      </c>
      <c r="F72" s="553">
        <f t="shared" ca="1" si="11"/>
        <v>1.8572300629574516</v>
      </c>
      <c r="G72" s="553">
        <f t="shared" ca="1" si="12"/>
        <v>9.6351022327726241</v>
      </c>
      <c r="H72" s="553">
        <f t="shared" ca="1" si="13"/>
        <v>2.5907887876044482</v>
      </c>
      <c r="I72" s="553">
        <f t="shared" ca="1" si="14"/>
        <v>12.889888245778574</v>
      </c>
      <c r="J72" s="553">
        <f t="shared" ca="1" si="15"/>
        <v>2.5396522000263904</v>
      </c>
      <c r="K72" s="553">
        <f t="shared" ca="1" si="16"/>
        <v>3.9374751547580145</v>
      </c>
      <c r="L72" s="553">
        <f t="shared" ca="1" si="22"/>
        <v>2.8644722095271389</v>
      </c>
      <c r="M72" s="553">
        <f t="shared" ca="1" si="22"/>
        <v>6.2427325692026123</v>
      </c>
      <c r="N72" s="553">
        <f t="shared" ca="1" si="22"/>
        <v>3.1466743916410476</v>
      </c>
      <c r="O72" s="553">
        <f t="shared" ca="1" si="22"/>
        <v>4.4825984746490075</v>
      </c>
      <c r="P72" s="553">
        <f t="shared" ca="1" si="22"/>
        <v>2.0301903616479198</v>
      </c>
      <c r="Q72" s="554">
        <f t="shared" ca="1" si="1"/>
        <v>0.53944783131243779</v>
      </c>
      <c r="R72" s="554">
        <f t="shared" ca="1" si="2"/>
        <v>3.6815706935142294</v>
      </c>
      <c r="S72" s="554">
        <f t="shared" ca="1" si="3"/>
        <v>7.0443134451681759</v>
      </c>
      <c r="T72" s="554">
        <f t="shared" ca="1" si="4"/>
        <v>10.350236045752183</v>
      </c>
      <c r="U72" s="554">
        <f t="shared" ca="1" si="5"/>
        <v>1.0730029452308756</v>
      </c>
      <c r="V72" s="555">
        <f t="shared" ca="1" si="6"/>
        <v>3.0960581775615648</v>
      </c>
      <c r="W72" s="555">
        <f t="shared" ca="1" si="7"/>
        <v>2.4524081130010877</v>
      </c>
      <c r="X72" s="556">
        <f t="shared" ca="1" si="18"/>
        <v>2.3114306150568549</v>
      </c>
      <c r="Y72" s="557">
        <f t="shared" ca="1" si="8"/>
        <v>0.37709053718869157</v>
      </c>
    </row>
    <row r="73" spans="1:25" x14ac:dyDescent="0.25">
      <c r="A73" s="558" t="s">
        <v>639</v>
      </c>
      <c r="B73" s="553">
        <f t="shared" si="0"/>
        <v>-10</v>
      </c>
      <c r="C73" s="553">
        <f t="shared" ca="1" si="19"/>
        <v>3.5935880641630451</v>
      </c>
      <c r="D73" s="553">
        <f t="shared" ca="1" si="9"/>
        <v>2.016369888459197</v>
      </c>
      <c r="E73" s="553">
        <f t="shared" ca="1" si="10"/>
        <v>3.8257480403001822</v>
      </c>
      <c r="F73" s="553">
        <f t="shared" ca="1" si="11"/>
        <v>1.3441274631662612</v>
      </c>
      <c r="G73" s="553">
        <f t="shared" ca="1" si="12"/>
        <v>6.9627740871126198</v>
      </c>
      <c r="H73" s="553">
        <f t="shared" ca="1" si="13"/>
        <v>3.3666304766074626</v>
      </c>
      <c r="I73" s="553">
        <f t="shared" ca="1" si="14"/>
        <v>9.3878464598471343</v>
      </c>
      <c r="J73" s="553">
        <f t="shared" ca="1" si="15"/>
        <v>3.0064406027775643</v>
      </c>
      <c r="K73" s="553">
        <f t="shared" ca="1" si="16"/>
        <v>7.9052816747824348</v>
      </c>
      <c r="L73" s="553">
        <f t="shared" ca="1" si="22"/>
        <v>2.9990257107312552</v>
      </c>
      <c r="M73" s="553">
        <f t="shared" ca="1" si="22"/>
        <v>5.0110961007345356</v>
      </c>
      <c r="N73" s="553">
        <f t="shared" ca="1" si="22"/>
        <v>2.5217868294884918</v>
      </c>
      <c r="O73" s="553">
        <f t="shared" ca="1" si="22"/>
        <v>6.2144429653768487</v>
      </c>
      <c r="P73" s="553">
        <f t="shared" ca="1" si="22"/>
        <v>2.0062573134132649</v>
      </c>
      <c r="Q73" s="554">
        <f t="shared" ca="1" si="1"/>
        <v>1.5772181757038481</v>
      </c>
      <c r="R73" s="554">
        <f t="shared" ca="1" si="2"/>
        <v>2.481620577133921</v>
      </c>
      <c r="S73" s="554">
        <f t="shared" ca="1" si="3"/>
        <v>3.5961436105051572</v>
      </c>
      <c r="T73" s="554">
        <f t="shared" ca="1" si="4"/>
        <v>6.38140585706957</v>
      </c>
      <c r="U73" s="554">
        <f t="shared" ca="1" si="5"/>
        <v>4.90625596405118</v>
      </c>
      <c r="V73" s="555">
        <f t="shared" ca="1" si="6"/>
        <v>2.4893092712460438</v>
      </c>
      <c r="W73" s="555">
        <f t="shared" ca="1" si="7"/>
        <v>4.2081856519635839</v>
      </c>
      <c r="X73" s="556">
        <f t="shared" ca="1" si="18"/>
        <v>0.44782101710361033</v>
      </c>
      <c r="Y73" s="557">
        <f t="shared" ca="1" si="8"/>
        <v>0.16052492637139329</v>
      </c>
    </row>
    <row r="74" spans="1:25" x14ac:dyDescent="0.25">
      <c r="A74" s="558" t="s">
        <v>640</v>
      </c>
      <c r="B74" s="553">
        <f t="shared" si="0"/>
        <v>-10</v>
      </c>
      <c r="C74" s="553">
        <f t="shared" ca="1" si="19"/>
        <v>2.7016262542805509</v>
      </c>
      <c r="D74" s="553">
        <f t="shared" ca="1" si="9"/>
        <v>2.0802710152597408</v>
      </c>
      <c r="E74" s="553">
        <f t="shared" ca="1" si="10"/>
        <v>6.9051781282900233</v>
      </c>
      <c r="F74" s="553">
        <f t="shared" ca="1" si="11"/>
        <v>3.5192280893541037</v>
      </c>
      <c r="G74" s="553">
        <f t="shared" ca="1" si="12"/>
        <v>6.0061905147263808</v>
      </c>
      <c r="H74" s="553">
        <f t="shared" ca="1" si="13"/>
        <v>2.2271933457377249</v>
      </c>
      <c r="I74" s="553">
        <f t="shared" ca="1" si="14"/>
        <v>11.202052982303879</v>
      </c>
      <c r="J74" s="553">
        <f t="shared" ca="1" si="15"/>
        <v>2.0664371915964623</v>
      </c>
      <c r="K74" s="553">
        <f t="shared" ca="1" si="16"/>
        <v>8.952474575601256</v>
      </c>
      <c r="L74" s="553">
        <f t="shared" ca="1" si="22"/>
        <v>2.1195482377766202</v>
      </c>
      <c r="M74" s="553">
        <f t="shared" ca="1" si="22"/>
        <v>5.6877500646902472</v>
      </c>
      <c r="N74" s="553">
        <f t="shared" ca="1" si="22"/>
        <v>2.9198055426654674</v>
      </c>
      <c r="O74" s="553">
        <f t="shared" ca="1" si="22"/>
        <v>4.3642392663347387</v>
      </c>
      <c r="P74" s="553">
        <f t="shared" ca="1" si="22"/>
        <v>1.4746449868769567</v>
      </c>
      <c r="Q74" s="554">
        <f t="shared" ca="1" si="1"/>
        <v>0.62135523902081014</v>
      </c>
      <c r="R74" s="554">
        <f t="shared" ca="1" si="2"/>
        <v>3.3859500389359196</v>
      </c>
      <c r="S74" s="554">
        <f t="shared" ca="1" si="3"/>
        <v>3.7789971689886559</v>
      </c>
      <c r="T74" s="554">
        <f t="shared" ca="1" si="4"/>
        <v>9.1356157907074174</v>
      </c>
      <c r="U74" s="554">
        <f t="shared" ca="1" si="5"/>
        <v>6.8329263378246363</v>
      </c>
      <c r="V74" s="555">
        <f t="shared" ca="1" si="6"/>
        <v>2.7679445220247798</v>
      </c>
      <c r="W74" s="555">
        <f t="shared" ca="1" si="7"/>
        <v>2.889594279457782</v>
      </c>
      <c r="X74" s="556">
        <f t="shared" ca="1" si="18"/>
        <v>1.9114921879269708</v>
      </c>
      <c r="Y74" s="557">
        <f t="shared" ca="1" si="8"/>
        <v>0.32315867252186437</v>
      </c>
    </row>
    <row r="75" spans="1:25" x14ac:dyDescent="0.25">
      <c r="A75" s="558" t="s">
        <v>641</v>
      </c>
      <c r="B75" s="553">
        <f t="shared" si="0"/>
        <v>-10</v>
      </c>
      <c r="C75" s="553">
        <f t="shared" ca="1" si="19"/>
        <v>1.6652579967097698</v>
      </c>
      <c r="D75" s="553">
        <f t="shared" ca="1" si="9"/>
        <v>2.4173206696352465</v>
      </c>
      <c r="E75" s="553">
        <f t="shared" ca="1" si="10"/>
        <v>7.2638546181296562</v>
      </c>
      <c r="F75" s="553">
        <f t="shared" ca="1" si="11"/>
        <v>2.824275019666862</v>
      </c>
      <c r="G75" s="553">
        <f t="shared" ca="1" si="12"/>
        <v>8.214047698514344</v>
      </c>
      <c r="H75" s="553">
        <f t="shared" ca="1" si="13"/>
        <v>2.5889472143363013</v>
      </c>
      <c r="I75" s="553">
        <f t="shared" ca="1" si="14"/>
        <v>10.478563031961382</v>
      </c>
      <c r="J75" s="553">
        <f t="shared" ca="1" si="15"/>
        <v>2.7646055890666004</v>
      </c>
      <c r="K75" s="553">
        <f t="shared" ca="1" si="16"/>
        <v>8.2261544380960157</v>
      </c>
      <c r="L75" s="553">
        <f t="shared" ca="1" si="22"/>
        <v>3.2240077773468023</v>
      </c>
      <c r="M75" s="553">
        <f t="shared" ca="1" si="22"/>
        <v>6.0196121896903216</v>
      </c>
      <c r="N75" s="553">
        <f t="shared" ca="1" si="22"/>
        <v>2.3031940324395732</v>
      </c>
      <c r="O75" s="553">
        <f t="shared" ca="1" si="22"/>
        <v>5.1450017692558605</v>
      </c>
      <c r="P75" s="553">
        <f t="shared" ca="1" si="22"/>
        <v>2.4637272174266869</v>
      </c>
      <c r="Q75" s="554">
        <f t="shared" ca="1" si="1"/>
        <v>-0.75206267292547668</v>
      </c>
      <c r="R75" s="554">
        <f t="shared" ca="1" si="2"/>
        <v>4.4395795984627942</v>
      </c>
      <c r="S75" s="554">
        <f t="shared" ca="1" si="3"/>
        <v>5.6251004841780432</v>
      </c>
      <c r="T75" s="554">
        <f t="shared" ca="1" si="4"/>
        <v>7.7139574428947819</v>
      </c>
      <c r="U75" s="554">
        <f t="shared" ca="1" si="5"/>
        <v>5.0021466607492133</v>
      </c>
      <c r="V75" s="555">
        <f t="shared" ca="1" si="6"/>
        <v>3.7164181572507484</v>
      </c>
      <c r="W75" s="555">
        <f t="shared" ca="1" si="7"/>
        <v>2.6812745518291736</v>
      </c>
      <c r="X75" s="556">
        <f t="shared" ca="1" si="18"/>
        <v>1.4550133892850745</v>
      </c>
      <c r="Y75" s="557">
        <f t="shared" ca="1" si="8"/>
        <v>0.26590586803749638</v>
      </c>
    </row>
    <row r="76" spans="1:25" x14ac:dyDescent="0.25">
      <c r="A76" s="558" t="s">
        <v>642</v>
      </c>
      <c r="B76" s="553">
        <f t="shared" si="0"/>
        <v>-10</v>
      </c>
      <c r="C76" s="553">
        <f t="shared" ca="1" si="19"/>
        <v>3.6346500555563281</v>
      </c>
      <c r="D76" s="553">
        <f t="shared" ca="1" si="9"/>
        <v>1.9221723166979616</v>
      </c>
      <c r="E76" s="553">
        <f t="shared" ca="1" si="10"/>
        <v>6.7413897500059461</v>
      </c>
      <c r="F76" s="553">
        <f t="shared" ca="1" si="11"/>
        <v>3.1205872852079124</v>
      </c>
      <c r="G76" s="553">
        <f t="shared" ca="1" si="12"/>
        <v>12.53668632611096</v>
      </c>
      <c r="H76" s="553">
        <f t="shared" ca="1" si="13"/>
        <v>3.215249742722067</v>
      </c>
      <c r="I76" s="553">
        <f t="shared" ca="1" si="14"/>
        <v>15.116388278615338</v>
      </c>
      <c r="J76" s="553">
        <f t="shared" ca="1" si="15"/>
        <v>3.275087409584744</v>
      </c>
      <c r="K76" s="553">
        <f t="shared" ca="1" si="16"/>
        <v>9.5969987735030102</v>
      </c>
      <c r="L76" s="553">
        <f t="shared" ca="1" si="22"/>
        <v>2.9577706044675449</v>
      </c>
      <c r="M76" s="553">
        <f t="shared" ca="1" si="22"/>
        <v>7.0920861220196088</v>
      </c>
      <c r="N76" s="553">
        <f t="shared" ca="1" si="22"/>
        <v>2.4607421190362166</v>
      </c>
      <c r="O76" s="553">
        <f t="shared" ca="1" si="22"/>
        <v>5.7570253938122669</v>
      </c>
      <c r="P76" s="553">
        <f t="shared" ca="1" si="22"/>
        <v>2.8966472484115129</v>
      </c>
      <c r="Q76" s="554">
        <f t="shared" ca="1" si="1"/>
        <v>1.7124777388583665</v>
      </c>
      <c r="R76" s="554">
        <f t="shared" ca="1" si="2"/>
        <v>3.6208024647980337</v>
      </c>
      <c r="S76" s="554">
        <f t="shared" ca="1" si="3"/>
        <v>9.321436583388893</v>
      </c>
      <c r="T76" s="554">
        <f t="shared" ca="1" si="4"/>
        <v>11.841300869030594</v>
      </c>
      <c r="U76" s="554">
        <f t="shared" ca="1" si="5"/>
        <v>6.6392281690354658</v>
      </c>
      <c r="V76" s="555">
        <f t="shared" ca="1" si="6"/>
        <v>4.6313440029833917</v>
      </c>
      <c r="W76" s="555">
        <f t="shared" ca="1" si="7"/>
        <v>2.860378145400754</v>
      </c>
      <c r="X76" s="556">
        <f t="shared" ca="1" si="18"/>
        <v>7.2995542387934478</v>
      </c>
      <c r="Y76" s="557">
        <f t="shared" ca="1" si="8"/>
        <v>0.93380386535040594</v>
      </c>
    </row>
    <row r="77" spans="1:25" x14ac:dyDescent="0.25">
      <c r="A77" s="558" t="s">
        <v>643</v>
      </c>
      <c r="B77" s="553">
        <f t="shared" si="0"/>
        <v>-10</v>
      </c>
      <c r="C77" s="553">
        <f t="shared" ca="1" si="19"/>
        <v>3.3387764561552049</v>
      </c>
      <c r="D77" s="553">
        <f t="shared" ca="1" si="9"/>
        <v>2.353300222932909</v>
      </c>
      <c r="E77" s="553">
        <f t="shared" ca="1" si="10"/>
        <v>6.5049244658099905</v>
      </c>
      <c r="F77" s="553">
        <f t="shared" ca="1" si="11"/>
        <v>2.2847754991200557</v>
      </c>
      <c r="G77" s="553">
        <f t="shared" ca="1" si="12"/>
        <v>12.974258314395996</v>
      </c>
      <c r="H77" s="553">
        <f t="shared" ca="1" si="13"/>
        <v>2.5393089779948852</v>
      </c>
      <c r="I77" s="553">
        <f t="shared" ca="1" si="14"/>
        <v>8.6057431309007981</v>
      </c>
      <c r="J77" s="553">
        <f t="shared" ca="1" si="15"/>
        <v>2.7697329212748114</v>
      </c>
      <c r="K77" s="553">
        <f t="shared" ca="1" si="16"/>
        <v>17.667471391308624</v>
      </c>
      <c r="L77" s="553">
        <f t="shared" ca="1" si="22"/>
        <v>4.1916423445218634</v>
      </c>
      <c r="M77" s="553">
        <f t="shared" ca="1" si="22"/>
        <v>7.2102845312771846</v>
      </c>
      <c r="N77" s="553">
        <f t="shared" ca="1" si="22"/>
        <v>2.2393626177933075</v>
      </c>
      <c r="O77" s="553">
        <f t="shared" ca="1" si="22"/>
        <v>5.4339464921515184</v>
      </c>
      <c r="P77" s="553">
        <f t="shared" ca="1" si="22"/>
        <v>1.8721820673943879</v>
      </c>
      <c r="Q77" s="554">
        <f t="shared" ca="1" si="1"/>
        <v>0.98547623322229594</v>
      </c>
      <c r="R77" s="554">
        <f t="shared" ca="1" si="2"/>
        <v>4.2201489666899352</v>
      </c>
      <c r="S77" s="554">
        <f t="shared" ca="1" si="3"/>
        <v>10.434949336401111</v>
      </c>
      <c r="T77" s="554">
        <f t="shared" ca="1" si="4"/>
        <v>5.8360102096259867</v>
      </c>
      <c r="U77" s="554">
        <f t="shared" ca="1" si="5"/>
        <v>13.47582904678676</v>
      </c>
      <c r="V77" s="555">
        <f t="shared" ca="1" si="6"/>
        <v>4.9709219134838776</v>
      </c>
      <c r="W77" s="555">
        <f t="shared" ca="1" si="7"/>
        <v>3.5617644247571305</v>
      </c>
      <c r="X77" s="556">
        <f t="shared" ca="1" si="18"/>
        <v>7.6882133221897959</v>
      </c>
      <c r="Y77" s="557">
        <f t="shared" ca="1" si="8"/>
        <v>0.95015694510856574</v>
      </c>
    </row>
    <row r="78" spans="1:25" x14ac:dyDescent="0.25">
      <c r="A78" s="558" t="s">
        <v>644</v>
      </c>
      <c r="B78" s="553">
        <f t="shared" si="0"/>
        <v>-10</v>
      </c>
      <c r="C78" s="553">
        <f t="shared" ca="1" si="19"/>
        <v>2.4047643614306571</v>
      </c>
      <c r="D78" s="553">
        <f t="shared" ca="1" si="9"/>
        <v>2.5512765826865786</v>
      </c>
      <c r="E78" s="553">
        <f t="shared" ca="1" si="10"/>
        <v>6.8632510065927992</v>
      </c>
      <c r="F78" s="553">
        <f t="shared" ca="1" si="11"/>
        <v>2.5819280353528189</v>
      </c>
      <c r="G78" s="553">
        <f t="shared" ca="1" si="12"/>
        <v>7.1007130547242046</v>
      </c>
      <c r="H78" s="553">
        <f t="shared" ca="1" si="13"/>
        <v>2.7091005979529497</v>
      </c>
      <c r="I78" s="553">
        <f t="shared" ca="1" si="14"/>
        <v>14.382419374224103</v>
      </c>
      <c r="J78" s="553">
        <f t="shared" ca="1" si="15"/>
        <v>3.8418814107616912</v>
      </c>
      <c r="K78" s="553">
        <f t="shared" ca="1" si="16"/>
        <v>11.596565835337561</v>
      </c>
      <c r="L78" s="553">
        <f t="shared" ca="1" si="22"/>
        <v>3.7817673340635585</v>
      </c>
      <c r="M78" s="553">
        <f t="shared" ca="1" si="22"/>
        <v>5.4680239216103708</v>
      </c>
      <c r="N78" s="553">
        <f t="shared" ca="1" si="22"/>
        <v>2.5236622332274434</v>
      </c>
      <c r="O78" s="553">
        <f t="shared" ca="1" si="22"/>
        <v>4.102478407805684</v>
      </c>
      <c r="P78" s="553">
        <f t="shared" ca="1" si="22"/>
        <v>2.2891334744489202</v>
      </c>
      <c r="Q78" s="554">
        <f t="shared" ca="1" si="1"/>
        <v>-0.14651222125592156</v>
      </c>
      <c r="R78" s="554">
        <f t="shared" ca="1" si="2"/>
        <v>4.2813229712399803</v>
      </c>
      <c r="S78" s="554">
        <f t="shared" ca="1" si="3"/>
        <v>4.3916124567712549</v>
      </c>
      <c r="T78" s="554">
        <f t="shared" ca="1" si="4"/>
        <v>10.540537963462413</v>
      </c>
      <c r="U78" s="554">
        <f t="shared" ca="1" si="5"/>
        <v>7.8147985012740024</v>
      </c>
      <c r="V78" s="555">
        <f t="shared" ca="1" si="6"/>
        <v>2.9443616883829273</v>
      </c>
      <c r="W78" s="555">
        <f t="shared" ca="1" si="7"/>
        <v>1.8133449333567637</v>
      </c>
      <c r="X78" s="556">
        <f t="shared" ca="1" si="18"/>
        <v>2.9016327709947554</v>
      </c>
      <c r="Y78" s="557">
        <f t="shared" ca="1" si="8"/>
        <v>0.46095085885268194</v>
      </c>
    </row>
    <row r="79" spans="1:25" x14ac:dyDescent="0.25">
      <c r="A79" s="558" t="s">
        <v>645</v>
      </c>
      <c r="B79" s="553">
        <f t="shared" si="0"/>
        <v>-10</v>
      </c>
      <c r="C79" s="553">
        <f t="shared" ca="1" si="19"/>
        <v>2.703173225624603</v>
      </c>
      <c r="D79" s="553">
        <f t="shared" ca="1" si="9"/>
        <v>2.4287815682472575</v>
      </c>
      <c r="E79" s="553">
        <f t="shared" ca="1" si="10"/>
        <v>7.0784243898207677</v>
      </c>
      <c r="F79" s="553">
        <f t="shared" ca="1" si="11"/>
        <v>2.6663956580897934</v>
      </c>
      <c r="G79" s="553">
        <f t="shared" ca="1" si="12"/>
        <v>8.0307983665643476</v>
      </c>
      <c r="H79" s="553">
        <f t="shared" ca="1" si="13"/>
        <v>3.2855606831628563</v>
      </c>
      <c r="I79" s="553">
        <f t="shared" ca="1" si="14"/>
        <v>12.596488487208441</v>
      </c>
      <c r="J79" s="553">
        <f t="shared" ca="1" si="15"/>
        <v>4.5978355476404378</v>
      </c>
      <c r="K79" s="553">
        <f t="shared" ca="1" si="16"/>
        <v>13.146350725898973</v>
      </c>
      <c r="L79" s="553">
        <f t="shared" ca="1" si="22"/>
        <v>3.4276080426538051</v>
      </c>
      <c r="M79" s="553">
        <f t="shared" ca="1" si="22"/>
        <v>5.649397177665433</v>
      </c>
      <c r="N79" s="553">
        <f t="shared" ca="1" si="22"/>
        <v>2.3749567294879173</v>
      </c>
      <c r="O79" s="553">
        <f t="shared" ca="1" si="22"/>
        <v>4.652119999518888</v>
      </c>
      <c r="P79" s="553">
        <f t="shared" ca="1" si="22"/>
        <v>2.7585665083686544</v>
      </c>
      <c r="Q79" s="554">
        <f t="shared" ca="1" si="1"/>
        <v>0.2743916573773455</v>
      </c>
      <c r="R79" s="554">
        <f t="shared" ca="1" si="2"/>
        <v>4.4120287317309739</v>
      </c>
      <c r="S79" s="554">
        <f t="shared" ca="1" si="3"/>
        <v>4.7452376834014913</v>
      </c>
      <c r="T79" s="554">
        <f t="shared" ca="1" si="4"/>
        <v>7.9986529395680037</v>
      </c>
      <c r="U79" s="554">
        <f t="shared" ca="1" si="5"/>
        <v>9.7187426832451678</v>
      </c>
      <c r="V79" s="555">
        <f t="shared" ca="1" si="6"/>
        <v>3.2744404481775158</v>
      </c>
      <c r="W79" s="555">
        <f t="shared" ca="1" si="7"/>
        <v>1.8935534911502336</v>
      </c>
      <c r="X79" s="556">
        <f t="shared" ca="1" si="18"/>
        <v>3.1891411205584088</v>
      </c>
      <c r="Y79" s="557">
        <f t="shared" ca="1" si="8"/>
        <v>0.50268912933580123</v>
      </c>
    </row>
    <row r="80" spans="1:25" x14ac:dyDescent="0.25">
      <c r="A80" s="558" t="s">
        <v>646</v>
      </c>
      <c r="B80" s="553">
        <f t="shared" si="0"/>
        <v>-10</v>
      </c>
      <c r="C80" s="553">
        <f t="shared" ca="1" si="19"/>
        <v>3.3116373779374504</v>
      </c>
      <c r="D80" s="553">
        <f t="shared" ca="1" si="9"/>
        <v>2.0667098976996008</v>
      </c>
      <c r="E80" s="553">
        <f t="shared" ca="1" si="10"/>
        <v>6.6500351062885503</v>
      </c>
      <c r="F80" s="553">
        <f t="shared" ca="1" si="11"/>
        <v>2.0966507014899567</v>
      </c>
      <c r="G80" s="553">
        <f t="shared" ca="1" si="12"/>
        <v>11.652974136681379</v>
      </c>
      <c r="H80" s="553">
        <f t="shared" ca="1" si="13"/>
        <v>2.8476646484084709</v>
      </c>
      <c r="I80" s="553">
        <f t="shared" ca="1" si="14"/>
        <v>10.825014209513881</v>
      </c>
      <c r="J80" s="553">
        <f t="shared" ca="1" si="15"/>
        <v>2.6921902965469919</v>
      </c>
      <c r="K80" s="553">
        <f t="shared" ca="1" si="16"/>
        <v>9.6683489046354971</v>
      </c>
      <c r="L80" s="553">
        <f t="shared" ca="1" si="22"/>
        <v>2.5241997352642138</v>
      </c>
      <c r="M80" s="553">
        <f t="shared" ca="1" si="22"/>
        <v>5.4783897812959825</v>
      </c>
      <c r="N80" s="553">
        <f t="shared" ca="1" si="22"/>
        <v>2.583116370261616</v>
      </c>
      <c r="O80" s="553">
        <f t="shared" ca="1" si="22"/>
        <v>5.0663778321680928</v>
      </c>
      <c r="P80" s="553">
        <f t="shared" ca="1" si="22"/>
        <v>3.1221286680844624</v>
      </c>
      <c r="Q80" s="554">
        <f t="shared" ca="1" si="1"/>
        <v>1.2449274802378496</v>
      </c>
      <c r="R80" s="554">
        <f t="shared" ca="1" si="2"/>
        <v>4.5533844047985941</v>
      </c>
      <c r="S80" s="554">
        <f t="shared" ca="1" si="3"/>
        <v>8.8053094882729077</v>
      </c>
      <c r="T80" s="554">
        <f t="shared" ca="1" si="4"/>
        <v>8.1328239129668898</v>
      </c>
      <c r="U80" s="554">
        <f t="shared" ca="1" si="5"/>
        <v>7.1441491693712837</v>
      </c>
      <c r="V80" s="555">
        <f t="shared" ca="1" si="6"/>
        <v>2.8952734110343665</v>
      </c>
      <c r="W80" s="555">
        <f t="shared" ca="1" si="7"/>
        <v>1.9442491640836304</v>
      </c>
      <c r="X80" s="556">
        <f t="shared" ca="1" si="18"/>
        <v>5.2573430911857546</v>
      </c>
      <c r="Y80" s="557">
        <f t="shared" ca="1" si="8"/>
        <v>0.77651428413273915</v>
      </c>
    </row>
    <row r="81" spans="1:25" x14ac:dyDescent="0.25">
      <c r="A81" s="558" t="s">
        <v>647</v>
      </c>
      <c r="B81" s="553">
        <f t="shared" ref="B81:B144" si="23">-$C$7</f>
        <v>-10</v>
      </c>
      <c r="C81" s="553">
        <f t="shared" ca="1" si="19"/>
        <v>3.1563611857531302</v>
      </c>
      <c r="D81" s="553">
        <f t="shared" ca="1" si="9"/>
        <v>2.0808952225663306</v>
      </c>
      <c r="E81" s="553">
        <f t="shared" ca="1" si="10"/>
        <v>3.1593616724509008</v>
      </c>
      <c r="F81" s="553">
        <f t="shared" ca="1" si="11"/>
        <v>2.4163680061436041</v>
      </c>
      <c r="G81" s="553">
        <f t="shared" ca="1" si="12"/>
        <v>0.7963862342344008</v>
      </c>
      <c r="H81" s="553">
        <f t="shared" ca="1" si="13"/>
        <v>3.7661890406266405</v>
      </c>
      <c r="I81" s="553">
        <f t="shared" ca="1" si="14"/>
        <v>8.6449162071091141</v>
      </c>
      <c r="J81" s="553">
        <f t="shared" ca="1" si="15"/>
        <v>2.3857231549418456</v>
      </c>
      <c r="K81" s="553">
        <f t="shared" ca="1" si="16"/>
        <v>8.3642160234114904</v>
      </c>
      <c r="L81" s="553">
        <f t="shared" ca="1" si="22"/>
        <v>3.5797353173790087</v>
      </c>
      <c r="M81" s="553">
        <f t="shared" ca="1" si="22"/>
        <v>6.0667375670201977</v>
      </c>
      <c r="N81" s="553">
        <f t="shared" ca="1" si="22"/>
        <v>2.9921845803402709</v>
      </c>
      <c r="O81" s="553">
        <f t="shared" ca="1" si="22"/>
        <v>4.1284458097021837</v>
      </c>
      <c r="P81" s="553">
        <f t="shared" ca="1" si="22"/>
        <v>2.2622394412897022</v>
      </c>
      <c r="Q81" s="554">
        <f t="shared" ref="Q81:Q144" ca="1" si="24">C81-D81</f>
        <v>1.0754659631867995</v>
      </c>
      <c r="R81" s="554">
        <f t="shared" ref="R81:R144" ca="1" si="25">E81-F81</f>
        <v>0.74299366630729669</v>
      </c>
      <c r="S81" s="554">
        <f t="shared" ref="S81:S144" ca="1" si="26">G81-H81</f>
        <v>-2.9698028063922397</v>
      </c>
      <c r="T81" s="554">
        <f t="shared" ref="T81:T144" ca="1" si="27">I81-J81</f>
        <v>6.2591930521672685</v>
      </c>
      <c r="U81" s="554">
        <f t="shared" ref="U81:U144" ca="1" si="28">K81-L81</f>
        <v>4.7844807060324817</v>
      </c>
      <c r="V81" s="555">
        <f t="shared" ref="V81:V144" ca="1" si="29">M81-N81</f>
        <v>3.0745529866799268</v>
      </c>
      <c r="W81" s="555">
        <f t="shared" ref="W81:W144" ca="1" si="30">O81-P81</f>
        <v>1.8662063684124814</v>
      </c>
      <c r="X81" s="556">
        <f t="shared" ca="1" si="18"/>
        <v>-4.8557587480331605</v>
      </c>
      <c r="Y81" s="557">
        <f t="shared" ref="Y81:Y144" ca="1" si="31">NORMDIST(X81,$H$7,$H$8,$C$13)</f>
        <v>1.7215444526148395E-3</v>
      </c>
    </row>
    <row r="82" spans="1:25" x14ac:dyDescent="0.25">
      <c r="A82" s="558" t="s">
        <v>648</v>
      </c>
      <c r="B82" s="553">
        <f t="shared" si="23"/>
        <v>-10</v>
      </c>
      <c r="C82" s="553">
        <f t="shared" ref="C82:C145" ca="1" si="32">C$17*(1+$C$8*NORMSINV(RAND()))</f>
        <v>2.6043574558371931</v>
      </c>
      <c r="D82" s="553">
        <f t="shared" ref="D82:D145" ca="1" si="33">D$17*(1+$C$10*NORMSINV(RAND()))</f>
        <v>2.1378678624672132</v>
      </c>
      <c r="E82" s="553">
        <f t="shared" ref="E82:E145" ca="1" si="34">E$17*(1+$C$8*NORMSINV(RAND()))</f>
        <v>5.7543009678962926</v>
      </c>
      <c r="F82" s="553">
        <f t="shared" ref="F82:F145" ca="1" si="35">F$17*(1+$C$10*NORMSINV(RAND()))</f>
        <v>2.2843436562494905</v>
      </c>
      <c r="G82" s="553">
        <f t="shared" ref="G82:G145" ca="1" si="36">G$17*(1+$C$8*NORMSINV(RAND()))</f>
        <v>5.4103196381264018</v>
      </c>
      <c r="H82" s="553">
        <f t="shared" ref="H82:H145" ca="1" si="37">H$17*(1+$C$10*NORMSINV(RAND()))</f>
        <v>2.4946912270786816</v>
      </c>
      <c r="I82" s="553">
        <f t="shared" ref="I82:I145" ca="1" si="38">I$17*(1+$C$8*NORMSINV(RAND()))</f>
        <v>15.125624606353885</v>
      </c>
      <c r="J82" s="553">
        <f t="shared" ref="J82:J145" ca="1" si="39">J$17*(1+$C$10*NORMSINV(RAND()))</f>
        <v>1.8359427305766773</v>
      </c>
      <c r="K82" s="553">
        <f t="shared" ref="K82:K145" ca="1" si="40">K$17*(1+$C$8*NORMSINV(RAND()))</f>
        <v>8.2483825634363424</v>
      </c>
      <c r="L82" s="553">
        <f t="shared" ref="L82:P97" ca="1" si="41">L$17*(1+$C$10*NORMSINV(RAND()))</f>
        <v>2.6591723345009877</v>
      </c>
      <c r="M82" s="553">
        <f t="shared" ca="1" si="41"/>
        <v>4.0197160222760235</v>
      </c>
      <c r="N82" s="553">
        <f t="shared" ca="1" si="41"/>
        <v>3.4457467450385764</v>
      </c>
      <c r="O82" s="553">
        <f t="shared" ca="1" si="41"/>
        <v>5.7912223186908838</v>
      </c>
      <c r="P82" s="553">
        <f t="shared" ca="1" si="41"/>
        <v>2.3847468710492863</v>
      </c>
      <c r="Q82" s="554">
        <f t="shared" ca="1" si="24"/>
        <v>0.46648959336997997</v>
      </c>
      <c r="R82" s="554">
        <f t="shared" ca="1" si="25"/>
        <v>3.4699573116468021</v>
      </c>
      <c r="S82" s="554">
        <f t="shared" ca="1" si="26"/>
        <v>2.9156284110477202</v>
      </c>
      <c r="T82" s="554">
        <f t="shared" ca="1" si="27"/>
        <v>13.289681875777207</v>
      </c>
      <c r="U82" s="554">
        <f t="shared" ca="1" si="28"/>
        <v>5.5892102289353547</v>
      </c>
      <c r="V82" s="555">
        <f t="shared" ca="1" si="29"/>
        <v>0.57396927723744717</v>
      </c>
      <c r="W82" s="555">
        <f t="shared" ca="1" si="30"/>
        <v>3.4064754476415975</v>
      </c>
      <c r="X82" s="556">
        <f t="shared" ref="X82:X145" ca="1" si="42">NPV($C$9,Q82:W82)-$C$7</f>
        <v>2.2265444867516315</v>
      </c>
      <c r="Y82" s="557">
        <f t="shared" ca="1" si="31"/>
        <v>0.36539799336497153</v>
      </c>
    </row>
    <row r="83" spans="1:25" x14ac:dyDescent="0.25">
      <c r="A83" s="558" t="s">
        <v>649</v>
      </c>
      <c r="B83" s="553">
        <f t="shared" si="23"/>
        <v>-10</v>
      </c>
      <c r="C83" s="553">
        <f t="shared" ca="1" si="32"/>
        <v>3.0032210478436632</v>
      </c>
      <c r="D83" s="553">
        <f t="shared" ca="1" si="33"/>
        <v>2.2465725577513567</v>
      </c>
      <c r="E83" s="553">
        <f t="shared" ca="1" si="34"/>
        <v>5.7632288963997489</v>
      </c>
      <c r="F83" s="553">
        <f t="shared" ca="1" si="35"/>
        <v>2.6093599513733357</v>
      </c>
      <c r="G83" s="553">
        <f t="shared" ca="1" si="36"/>
        <v>5.88079294066819</v>
      </c>
      <c r="H83" s="553">
        <f t="shared" ca="1" si="37"/>
        <v>2.8592828186052284</v>
      </c>
      <c r="I83" s="553">
        <f t="shared" ca="1" si="38"/>
        <v>9.5971590412710857</v>
      </c>
      <c r="J83" s="553">
        <f t="shared" ca="1" si="39"/>
        <v>2.4417730116192722</v>
      </c>
      <c r="K83" s="553">
        <f t="shared" ca="1" si="40"/>
        <v>8.1310851565993882</v>
      </c>
      <c r="L83" s="553">
        <f t="shared" ca="1" si="41"/>
        <v>2.2872091279489775</v>
      </c>
      <c r="M83" s="553">
        <f t="shared" ca="1" si="41"/>
        <v>5.5110925971555504</v>
      </c>
      <c r="N83" s="553">
        <f t="shared" ca="1" si="41"/>
        <v>2.6631091723145084</v>
      </c>
      <c r="O83" s="553">
        <f t="shared" ca="1" si="41"/>
        <v>5.4999063375813817</v>
      </c>
      <c r="P83" s="553">
        <f t="shared" ca="1" si="41"/>
        <v>2.3192881598356956</v>
      </c>
      <c r="Q83" s="554">
        <f t="shared" ca="1" si="24"/>
        <v>0.7566484900923065</v>
      </c>
      <c r="R83" s="554">
        <f t="shared" ca="1" si="25"/>
        <v>3.1538689450264132</v>
      </c>
      <c r="S83" s="554">
        <f t="shared" ca="1" si="26"/>
        <v>3.0215101220629617</v>
      </c>
      <c r="T83" s="554">
        <f t="shared" ca="1" si="27"/>
        <v>7.1553860296518135</v>
      </c>
      <c r="U83" s="554">
        <f t="shared" ca="1" si="28"/>
        <v>5.8438760286504108</v>
      </c>
      <c r="V83" s="555">
        <f t="shared" ca="1" si="29"/>
        <v>2.8479834248410421</v>
      </c>
      <c r="W83" s="555">
        <f t="shared" ca="1" si="30"/>
        <v>3.1806181777456861</v>
      </c>
      <c r="X83" s="556">
        <f t="shared" ca="1" si="42"/>
        <v>0.43018125839163801</v>
      </c>
      <c r="Y83" s="557">
        <f t="shared" ca="1" si="31"/>
        <v>0.15896241697606983</v>
      </c>
    </row>
    <row r="84" spans="1:25" x14ac:dyDescent="0.25">
      <c r="A84" s="558" t="s">
        <v>650</v>
      </c>
      <c r="B84" s="553">
        <f t="shared" si="23"/>
        <v>-10</v>
      </c>
      <c r="C84" s="553">
        <f t="shared" ca="1" si="32"/>
        <v>2.3921942210091935</v>
      </c>
      <c r="D84" s="553">
        <f t="shared" ca="1" si="33"/>
        <v>1.484146769973206</v>
      </c>
      <c r="E84" s="553">
        <f t="shared" ca="1" si="34"/>
        <v>9.7882201072514974</v>
      </c>
      <c r="F84" s="553">
        <f t="shared" ca="1" si="35"/>
        <v>2.7887036764055995</v>
      </c>
      <c r="G84" s="553">
        <f t="shared" ca="1" si="36"/>
        <v>10.844752626172475</v>
      </c>
      <c r="H84" s="553">
        <f t="shared" ca="1" si="37"/>
        <v>2.8987012440206548</v>
      </c>
      <c r="I84" s="553">
        <f t="shared" ca="1" si="38"/>
        <v>8.4535258027952835</v>
      </c>
      <c r="J84" s="553">
        <f t="shared" ca="1" si="39"/>
        <v>3.0026885008676514</v>
      </c>
      <c r="K84" s="553">
        <f t="shared" ca="1" si="40"/>
        <v>9.180191873933131</v>
      </c>
      <c r="L84" s="553">
        <f t="shared" ca="1" si="41"/>
        <v>3.4292499612196141</v>
      </c>
      <c r="M84" s="553">
        <f t="shared" ca="1" si="41"/>
        <v>6.076912862682498</v>
      </c>
      <c r="N84" s="553">
        <f t="shared" ca="1" si="41"/>
        <v>2.6861682193248591</v>
      </c>
      <c r="O84" s="553">
        <f t="shared" ca="1" si="41"/>
        <v>3.8163308140869718</v>
      </c>
      <c r="P84" s="553">
        <f t="shared" ca="1" si="41"/>
        <v>1.8987629602185292</v>
      </c>
      <c r="Q84" s="554">
        <f t="shared" ca="1" si="24"/>
        <v>0.9080474510359875</v>
      </c>
      <c r="R84" s="554">
        <f t="shared" ca="1" si="25"/>
        <v>6.9995164308458975</v>
      </c>
      <c r="S84" s="554">
        <f t="shared" ca="1" si="26"/>
        <v>7.9460513821518202</v>
      </c>
      <c r="T84" s="554">
        <f t="shared" ca="1" si="27"/>
        <v>5.4508373019276322</v>
      </c>
      <c r="U84" s="554">
        <f t="shared" ca="1" si="28"/>
        <v>5.7509419127135164</v>
      </c>
      <c r="V84" s="555">
        <f t="shared" ca="1" si="29"/>
        <v>3.3907446433576389</v>
      </c>
      <c r="W84" s="555">
        <f t="shared" ca="1" si="30"/>
        <v>1.9175678538684426</v>
      </c>
      <c r="X84" s="556">
        <f t="shared" ca="1" si="42"/>
        <v>4.6826448788353581</v>
      </c>
      <c r="Y84" s="557">
        <f t="shared" ca="1" si="31"/>
        <v>0.70919394172452777</v>
      </c>
    </row>
    <row r="85" spans="1:25" x14ac:dyDescent="0.25">
      <c r="A85" s="558" t="s">
        <v>651</v>
      </c>
      <c r="B85" s="553">
        <f t="shared" si="23"/>
        <v>-10</v>
      </c>
      <c r="C85" s="553">
        <f t="shared" ca="1" si="32"/>
        <v>2.2717538804347881</v>
      </c>
      <c r="D85" s="553">
        <f t="shared" ca="1" si="33"/>
        <v>1.6080768956567102</v>
      </c>
      <c r="E85" s="553">
        <f t="shared" ca="1" si="34"/>
        <v>6.2847955548570775</v>
      </c>
      <c r="F85" s="553">
        <f t="shared" ca="1" si="35"/>
        <v>2.7011584671793525</v>
      </c>
      <c r="G85" s="553">
        <f t="shared" ca="1" si="36"/>
        <v>8.1738843406379953</v>
      </c>
      <c r="H85" s="553">
        <f t="shared" ca="1" si="37"/>
        <v>3.3476910728339471</v>
      </c>
      <c r="I85" s="553">
        <f t="shared" ca="1" si="38"/>
        <v>14.524949167212966</v>
      </c>
      <c r="J85" s="553">
        <f t="shared" ca="1" si="39"/>
        <v>3.226953012043464</v>
      </c>
      <c r="K85" s="553">
        <f t="shared" ca="1" si="40"/>
        <v>12.396382117522972</v>
      </c>
      <c r="L85" s="553">
        <f t="shared" ca="1" si="41"/>
        <v>3.9201273751162189</v>
      </c>
      <c r="M85" s="553">
        <f t="shared" ca="1" si="41"/>
        <v>6.4109407593746752</v>
      </c>
      <c r="N85" s="553">
        <f t="shared" ca="1" si="41"/>
        <v>3.0837274320881853</v>
      </c>
      <c r="O85" s="553">
        <f t="shared" ca="1" si="41"/>
        <v>4.182580896932544</v>
      </c>
      <c r="P85" s="553">
        <f t="shared" ca="1" si="41"/>
        <v>2.5882231568028855</v>
      </c>
      <c r="Q85" s="554">
        <f t="shared" ca="1" si="24"/>
        <v>0.66367698477807791</v>
      </c>
      <c r="R85" s="554">
        <f t="shared" ca="1" si="25"/>
        <v>3.583637087677725</v>
      </c>
      <c r="S85" s="554">
        <f t="shared" ca="1" si="26"/>
        <v>4.8261932678040482</v>
      </c>
      <c r="T85" s="554">
        <f t="shared" ca="1" si="27"/>
        <v>11.297996155169503</v>
      </c>
      <c r="U85" s="554">
        <f t="shared" ca="1" si="28"/>
        <v>8.476254742406752</v>
      </c>
      <c r="V85" s="555">
        <f t="shared" ca="1" si="29"/>
        <v>3.3272133272864899</v>
      </c>
      <c r="W85" s="555">
        <f t="shared" ca="1" si="30"/>
        <v>1.5943577401296585</v>
      </c>
      <c r="X85" s="556">
        <f t="shared" ca="1" si="42"/>
        <v>3.9072087190121838</v>
      </c>
      <c r="Y85" s="557">
        <f t="shared" ca="1" si="31"/>
        <v>0.6058167517411126</v>
      </c>
    </row>
    <row r="86" spans="1:25" x14ac:dyDescent="0.25">
      <c r="A86" s="558" t="s">
        <v>652</v>
      </c>
      <c r="B86" s="553">
        <f t="shared" si="23"/>
        <v>-10</v>
      </c>
      <c r="C86" s="553">
        <f t="shared" ca="1" si="32"/>
        <v>3.7578721942085038</v>
      </c>
      <c r="D86" s="553">
        <f t="shared" ca="1" si="33"/>
        <v>1.7834191382358331</v>
      </c>
      <c r="E86" s="553">
        <f t="shared" ca="1" si="34"/>
        <v>5.7809462606132813</v>
      </c>
      <c r="F86" s="553">
        <f t="shared" ca="1" si="35"/>
        <v>1.7741328396385776</v>
      </c>
      <c r="G86" s="553">
        <f t="shared" ca="1" si="36"/>
        <v>10.651769294291171</v>
      </c>
      <c r="H86" s="553">
        <f t="shared" ca="1" si="37"/>
        <v>3.362655989706691</v>
      </c>
      <c r="I86" s="553">
        <f t="shared" ca="1" si="38"/>
        <v>8.1982517171192644</v>
      </c>
      <c r="J86" s="553">
        <f t="shared" ca="1" si="39"/>
        <v>3.0070141031374824</v>
      </c>
      <c r="K86" s="553">
        <f t="shared" ca="1" si="40"/>
        <v>13.982626579645975</v>
      </c>
      <c r="L86" s="553">
        <f t="shared" ca="1" si="41"/>
        <v>2.8294141098884396</v>
      </c>
      <c r="M86" s="553">
        <f t="shared" ca="1" si="41"/>
        <v>6.1588444392768018</v>
      </c>
      <c r="N86" s="553">
        <f t="shared" ca="1" si="41"/>
        <v>2.6120454726834534</v>
      </c>
      <c r="O86" s="553">
        <f t="shared" ca="1" si="41"/>
        <v>5.9043833161507742</v>
      </c>
      <c r="P86" s="553">
        <f t="shared" ca="1" si="41"/>
        <v>2.6376818162260021</v>
      </c>
      <c r="Q86" s="554">
        <f t="shared" ca="1" si="24"/>
        <v>1.9744530559726707</v>
      </c>
      <c r="R86" s="554">
        <f t="shared" ca="1" si="25"/>
        <v>4.0068134209747033</v>
      </c>
      <c r="S86" s="554">
        <f t="shared" ca="1" si="26"/>
        <v>7.2891133045844798</v>
      </c>
      <c r="T86" s="554">
        <f t="shared" ca="1" si="27"/>
        <v>5.191237613981782</v>
      </c>
      <c r="U86" s="554">
        <f t="shared" ca="1" si="28"/>
        <v>11.153212469757536</v>
      </c>
      <c r="V86" s="555">
        <f t="shared" ca="1" si="29"/>
        <v>3.5467989665933484</v>
      </c>
      <c r="W86" s="555">
        <f t="shared" ca="1" si="30"/>
        <v>3.2667014999247721</v>
      </c>
      <c r="X86" s="556">
        <f t="shared" ca="1" si="42"/>
        <v>5.2718136616219589</v>
      </c>
      <c r="Y86" s="557">
        <f t="shared" ca="1" si="31"/>
        <v>0.77808669883102666</v>
      </c>
    </row>
    <row r="87" spans="1:25" x14ac:dyDescent="0.25">
      <c r="A87" s="558" t="s">
        <v>653</v>
      </c>
      <c r="B87" s="553">
        <f t="shared" si="23"/>
        <v>-10</v>
      </c>
      <c r="C87" s="553">
        <f t="shared" ca="1" si="32"/>
        <v>3.4748540291431804</v>
      </c>
      <c r="D87" s="553">
        <f t="shared" ca="1" si="33"/>
        <v>2.8972434157928224</v>
      </c>
      <c r="E87" s="553">
        <f t="shared" ca="1" si="34"/>
        <v>5.8599817943402455</v>
      </c>
      <c r="F87" s="553">
        <f t="shared" ca="1" si="35"/>
        <v>2.678814689621698</v>
      </c>
      <c r="G87" s="553">
        <f t="shared" ca="1" si="36"/>
        <v>13.847430370631027</v>
      </c>
      <c r="H87" s="553">
        <f t="shared" ca="1" si="37"/>
        <v>2.0297823150723859</v>
      </c>
      <c r="I87" s="553">
        <f t="shared" ca="1" si="38"/>
        <v>5.1880917418121353</v>
      </c>
      <c r="J87" s="553">
        <f t="shared" ca="1" si="39"/>
        <v>3.5948489876966123</v>
      </c>
      <c r="K87" s="553">
        <f t="shared" ca="1" si="40"/>
        <v>9.4335934996474613</v>
      </c>
      <c r="L87" s="553">
        <f t="shared" ca="1" si="41"/>
        <v>2.6981217194021374</v>
      </c>
      <c r="M87" s="553">
        <f t="shared" ca="1" si="41"/>
        <v>5.3494751168841699</v>
      </c>
      <c r="N87" s="553">
        <f t="shared" ca="1" si="41"/>
        <v>2.0481589409926615</v>
      </c>
      <c r="O87" s="553">
        <f t="shared" ca="1" si="41"/>
        <v>4.0238347812471567</v>
      </c>
      <c r="P87" s="553">
        <f t="shared" ca="1" si="41"/>
        <v>2.7650437666512429</v>
      </c>
      <c r="Q87" s="554">
        <f t="shared" ca="1" si="24"/>
        <v>0.57761061335035802</v>
      </c>
      <c r="R87" s="554">
        <f t="shared" ca="1" si="25"/>
        <v>3.1811671047185475</v>
      </c>
      <c r="S87" s="554">
        <f t="shared" ca="1" si="26"/>
        <v>11.817648055558642</v>
      </c>
      <c r="T87" s="554">
        <f t="shared" ca="1" si="27"/>
        <v>1.593242754115523</v>
      </c>
      <c r="U87" s="554">
        <f t="shared" ca="1" si="28"/>
        <v>6.7354717802453239</v>
      </c>
      <c r="V87" s="555">
        <f t="shared" ca="1" si="29"/>
        <v>3.3013161758915084</v>
      </c>
      <c r="W87" s="555">
        <f t="shared" ca="1" si="30"/>
        <v>1.2587910145959138</v>
      </c>
      <c r="X87" s="556">
        <f t="shared" ca="1" si="42"/>
        <v>2.5377507041797767</v>
      </c>
      <c r="Y87" s="557">
        <f t="shared" ca="1" si="31"/>
        <v>0.408792871835019</v>
      </c>
    </row>
    <row r="88" spans="1:25" x14ac:dyDescent="0.25">
      <c r="A88" s="558" t="s">
        <v>654</v>
      </c>
      <c r="B88" s="553">
        <f t="shared" si="23"/>
        <v>-10</v>
      </c>
      <c r="C88" s="553">
        <f t="shared" ca="1" si="32"/>
        <v>3.909505799387694</v>
      </c>
      <c r="D88" s="553">
        <f t="shared" ca="1" si="33"/>
        <v>3.0247196212005996</v>
      </c>
      <c r="E88" s="553">
        <f t="shared" ca="1" si="34"/>
        <v>4.4756617249579174</v>
      </c>
      <c r="F88" s="553">
        <f t="shared" ca="1" si="35"/>
        <v>1.6585700422344569</v>
      </c>
      <c r="G88" s="553">
        <f t="shared" ca="1" si="36"/>
        <v>11.163552340301205</v>
      </c>
      <c r="H88" s="553">
        <f t="shared" ca="1" si="37"/>
        <v>2.5845611176326702</v>
      </c>
      <c r="I88" s="553">
        <f t="shared" ca="1" si="38"/>
        <v>8.351122442934054</v>
      </c>
      <c r="J88" s="553">
        <f t="shared" ca="1" si="39"/>
        <v>3.5299332916993582</v>
      </c>
      <c r="K88" s="553">
        <f t="shared" ca="1" si="40"/>
        <v>7.0468201611869539</v>
      </c>
      <c r="L88" s="553">
        <f t="shared" ca="1" si="41"/>
        <v>2.7993701084016611</v>
      </c>
      <c r="M88" s="553">
        <f t="shared" ca="1" si="41"/>
        <v>4.6386577992857951</v>
      </c>
      <c r="N88" s="553">
        <f t="shared" ca="1" si="41"/>
        <v>2.4356285978782699</v>
      </c>
      <c r="O88" s="553">
        <f t="shared" ca="1" si="41"/>
        <v>5.6216355447319355</v>
      </c>
      <c r="P88" s="553">
        <f t="shared" ca="1" si="41"/>
        <v>2.2338917192185881</v>
      </c>
      <c r="Q88" s="554">
        <f t="shared" ca="1" si="24"/>
        <v>0.88478617818709449</v>
      </c>
      <c r="R88" s="554">
        <f t="shared" ca="1" si="25"/>
        <v>2.8170916827234604</v>
      </c>
      <c r="S88" s="554">
        <f t="shared" ca="1" si="26"/>
        <v>8.5789912226685345</v>
      </c>
      <c r="T88" s="554">
        <f t="shared" ca="1" si="27"/>
        <v>4.8211891512346963</v>
      </c>
      <c r="U88" s="554">
        <f t="shared" ca="1" si="28"/>
        <v>4.2474500527852932</v>
      </c>
      <c r="V88" s="555">
        <f t="shared" ca="1" si="29"/>
        <v>2.2030292014075252</v>
      </c>
      <c r="W88" s="555">
        <f t="shared" ca="1" si="30"/>
        <v>3.3877438255133474</v>
      </c>
      <c r="X88" s="556">
        <f t="shared" ca="1" si="42"/>
        <v>1.5577468960314693</v>
      </c>
      <c r="Y88" s="557">
        <f t="shared" ca="1" si="31"/>
        <v>0.27833236910063613</v>
      </c>
    </row>
    <row r="89" spans="1:25" x14ac:dyDescent="0.25">
      <c r="A89" s="558" t="s">
        <v>655</v>
      </c>
      <c r="B89" s="553">
        <f t="shared" si="23"/>
        <v>-10</v>
      </c>
      <c r="C89" s="553">
        <f t="shared" ca="1" si="32"/>
        <v>2.0354783030058634</v>
      </c>
      <c r="D89" s="553">
        <f t="shared" ca="1" si="33"/>
        <v>1.6657845581988522</v>
      </c>
      <c r="E89" s="553">
        <f t="shared" ca="1" si="34"/>
        <v>8.1793473116430242</v>
      </c>
      <c r="F89" s="553">
        <f t="shared" ca="1" si="35"/>
        <v>3.5158685791277526</v>
      </c>
      <c r="G89" s="553">
        <f t="shared" ca="1" si="36"/>
        <v>8.3190576961578753</v>
      </c>
      <c r="H89" s="553">
        <f t="shared" ca="1" si="37"/>
        <v>2.1822569320036047</v>
      </c>
      <c r="I89" s="553">
        <f t="shared" ca="1" si="38"/>
        <v>13.131039192883236</v>
      </c>
      <c r="J89" s="553">
        <f t="shared" ca="1" si="39"/>
        <v>3.3419776997909296</v>
      </c>
      <c r="K89" s="553">
        <f t="shared" ca="1" si="40"/>
        <v>13.414244310273546</v>
      </c>
      <c r="L89" s="553">
        <f t="shared" ca="1" si="41"/>
        <v>3.1056107932362407</v>
      </c>
      <c r="M89" s="553">
        <f t="shared" ca="1" si="41"/>
        <v>4.6765462146808163</v>
      </c>
      <c r="N89" s="553">
        <f t="shared" ca="1" si="41"/>
        <v>2.7533875006944282</v>
      </c>
      <c r="O89" s="553">
        <f t="shared" ca="1" si="41"/>
        <v>5.7562698035172417</v>
      </c>
      <c r="P89" s="553">
        <f t="shared" ca="1" si="41"/>
        <v>2.2374479910889362</v>
      </c>
      <c r="Q89" s="554">
        <f t="shared" ca="1" si="24"/>
        <v>0.36969374480701123</v>
      </c>
      <c r="R89" s="554">
        <f t="shared" ca="1" si="25"/>
        <v>4.6634787325152711</v>
      </c>
      <c r="S89" s="554">
        <f t="shared" ca="1" si="26"/>
        <v>6.1368007641542706</v>
      </c>
      <c r="T89" s="554">
        <f t="shared" ca="1" si="27"/>
        <v>9.7890614930923068</v>
      </c>
      <c r="U89" s="554">
        <f t="shared" ca="1" si="28"/>
        <v>10.308633517037304</v>
      </c>
      <c r="V89" s="555">
        <f t="shared" ca="1" si="29"/>
        <v>1.9231587139863882</v>
      </c>
      <c r="W89" s="555">
        <f t="shared" ca="1" si="30"/>
        <v>3.5188218124283055</v>
      </c>
      <c r="X89" s="556">
        <f t="shared" ca="1" si="42"/>
        <v>5.0520509324127723</v>
      </c>
      <c r="Y89" s="557">
        <f t="shared" ca="1" si="31"/>
        <v>0.75353539784459245</v>
      </c>
    </row>
    <row r="90" spans="1:25" x14ac:dyDescent="0.25">
      <c r="A90" s="558" t="s">
        <v>656</v>
      </c>
      <c r="B90" s="553">
        <f t="shared" si="23"/>
        <v>-10</v>
      </c>
      <c r="C90" s="553">
        <f t="shared" ca="1" si="32"/>
        <v>3.7596509145361017</v>
      </c>
      <c r="D90" s="553">
        <f t="shared" ca="1" si="33"/>
        <v>1.7629619894115749</v>
      </c>
      <c r="E90" s="553">
        <f t="shared" ca="1" si="34"/>
        <v>4.0098697051112238</v>
      </c>
      <c r="F90" s="553">
        <f t="shared" ca="1" si="35"/>
        <v>1.8712140181894965</v>
      </c>
      <c r="G90" s="553">
        <f t="shared" ca="1" si="36"/>
        <v>11.976162165553536</v>
      </c>
      <c r="H90" s="553">
        <f t="shared" ca="1" si="37"/>
        <v>2.9920691346375952</v>
      </c>
      <c r="I90" s="553">
        <f t="shared" ca="1" si="38"/>
        <v>12.203970635800763</v>
      </c>
      <c r="J90" s="553">
        <f t="shared" ca="1" si="39"/>
        <v>3.7318247021693067</v>
      </c>
      <c r="K90" s="553">
        <f t="shared" ca="1" si="40"/>
        <v>11.8331856655964</v>
      </c>
      <c r="L90" s="553">
        <f t="shared" ca="1" si="41"/>
        <v>3.5888056257864731</v>
      </c>
      <c r="M90" s="553">
        <f t="shared" ca="1" si="41"/>
        <v>5.2135629483035224</v>
      </c>
      <c r="N90" s="553">
        <f t="shared" ca="1" si="41"/>
        <v>2.4762995968903674</v>
      </c>
      <c r="O90" s="553">
        <f t="shared" ca="1" si="41"/>
        <v>4.9697169419294642</v>
      </c>
      <c r="P90" s="553">
        <f t="shared" ca="1" si="41"/>
        <v>1.3952727044694231</v>
      </c>
      <c r="Q90" s="554">
        <f t="shared" ca="1" si="24"/>
        <v>1.9966889251245268</v>
      </c>
      <c r="R90" s="554">
        <f t="shared" ca="1" si="25"/>
        <v>2.1386556869217275</v>
      </c>
      <c r="S90" s="554">
        <f t="shared" ca="1" si="26"/>
        <v>8.9840930309159397</v>
      </c>
      <c r="T90" s="554">
        <f t="shared" ca="1" si="27"/>
        <v>8.472145933631456</v>
      </c>
      <c r="U90" s="554">
        <f t="shared" ca="1" si="28"/>
        <v>8.2443800398099256</v>
      </c>
      <c r="V90" s="555">
        <f t="shared" ca="1" si="29"/>
        <v>2.737263351413155</v>
      </c>
      <c r="W90" s="555">
        <f t="shared" ca="1" si="30"/>
        <v>3.5744442374600411</v>
      </c>
      <c r="X90" s="556">
        <f t="shared" ca="1" si="42"/>
        <v>5.2048282895594813</v>
      </c>
      <c r="Y90" s="557">
        <f t="shared" ca="1" si="31"/>
        <v>0.77075493509061821</v>
      </c>
    </row>
    <row r="91" spans="1:25" x14ac:dyDescent="0.25">
      <c r="A91" s="558" t="s">
        <v>657</v>
      </c>
      <c r="B91" s="553">
        <f t="shared" si="23"/>
        <v>-10</v>
      </c>
      <c r="C91" s="553">
        <f t="shared" ca="1" si="32"/>
        <v>0.92967917719991566</v>
      </c>
      <c r="D91" s="553">
        <f t="shared" ca="1" si="33"/>
        <v>2.3408192503146315</v>
      </c>
      <c r="E91" s="553">
        <f t="shared" ca="1" si="34"/>
        <v>6.7021074749234701</v>
      </c>
      <c r="F91" s="553">
        <f t="shared" ca="1" si="35"/>
        <v>1.892210267029836</v>
      </c>
      <c r="G91" s="553">
        <f t="shared" ca="1" si="36"/>
        <v>6.0741197726847895</v>
      </c>
      <c r="H91" s="553">
        <f t="shared" ca="1" si="37"/>
        <v>4.0877631341000074</v>
      </c>
      <c r="I91" s="553">
        <f t="shared" ca="1" si="38"/>
        <v>8.3785592611105706</v>
      </c>
      <c r="J91" s="553">
        <f t="shared" ca="1" si="39"/>
        <v>3.2140033650923234</v>
      </c>
      <c r="K91" s="553">
        <f t="shared" ca="1" si="40"/>
        <v>11.278415952809443</v>
      </c>
      <c r="L91" s="553">
        <f t="shared" ca="1" si="41"/>
        <v>3.182851001839424</v>
      </c>
      <c r="M91" s="553">
        <f t="shared" ca="1" si="41"/>
        <v>3.0901933418115313</v>
      </c>
      <c r="N91" s="553">
        <f t="shared" ca="1" si="41"/>
        <v>2.2779222195589321</v>
      </c>
      <c r="O91" s="553">
        <f t="shared" ca="1" si="41"/>
        <v>4.869212807502155</v>
      </c>
      <c r="P91" s="553">
        <f t="shared" ca="1" si="41"/>
        <v>1.9267024051720854</v>
      </c>
      <c r="Q91" s="554">
        <f t="shared" ca="1" si="24"/>
        <v>-1.4111400731147157</v>
      </c>
      <c r="R91" s="554">
        <f t="shared" ca="1" si="25"/>
        <v>4.8098972078936342</v>
      </c>
      <c r="S91" s="554">
        <f t="shared" ca="1" si="26"/>
        <v>1.9863566385847822</v>
      </c>
      <c r="T91" s="554">
        <f t="shared" ca="1" si="27"/>
        <v>5.1645558960182472</v>
      </c>
      <c r="U91" s="554">
        <f t="shared" ca="1" si="28"/>
        <v>8.0955649509700187</v>
      </c>
      <c r="V91" s="555">
        <f t="shared" ca="1" si="29"/>
        <v>0.81227112225259912</v>
      </c>
      <c r="W91" s="555">
        <f t="shared" ca="1" si="30"/>
        <v>2.9425104023300697</v>
      </c>
      <c r="X91" s="556">
        <f t="shared" ca="1" si="42"/>
        <v>-1.4353852697429925</v>
      </c>
      <c r="Y91" s="557">
        <f t="shared" ca="1" si="31"/>
        <v>4.6613428801037561E-2</v>
      </c>
    </row>
    <row r="92" spans="1:25" x14ac:dyDescent="0.25">
      <c r="A92" s="558" t="s">
        <v>658</v>
      </c>
      <c r="B92" s="553">
        <f t="shared" si="23"/>
        <v>-10</v>
      </c>
      <c r="C92" s="553">
        <f t="shared" ca="1" si="32"/>
        <v>3.3897882222571627</v>
      </c>
      <c r="D92" s="553">
        <f t="shared" ca="1" si="33"/>
        <v>2.4227207867404097</v>
      </c>
      <c r="E92" s="553">
        <f t="shared" ca="1" si="34"/>
        <v>4.5414534979890604</v>
      </c>
      <c r="F92" s="553">
        <f t="shared" ca="1" si="35"/>
        <v>2.4929385040265499</v>
      </c>
      <c r="G92" s="553">
        <f t="shared" ca="1" si="36"/>
        <v>7.2324997299511962</v>
      </c>
      <c r="H92" s="553">
        <f t="shared" ca="1" si="37"/>
        <v>2.1614696178784829</v>
      </c>
      <c r="I92" s="553">
        <f t="shared" ca="1" si="38"/>
        <v>5.93766100670019</v>
      </c>
      <c r="J92" s="553">
        <f t="shared" ca="1" si="39"/>
        <v>3.4860604983969985</v>
      </c>
      <c r="K92" s="553">
        <f t="shared" ca="1" si="40"/>
        <v>11.304007239495062</v>
      </c>
      <c r="L92" s="553">
        <f t="shared" ca="1" si="41"/>
        <v>3.2458301380329169</v>
      </c>
      <c r="M92" s="553">
        <f t="shared" ca="1" si="41"/>
        <v>3.1801564192777851</v>
      </c>
      <c r="N92" s="553">
        <f t="shared" ca="1" si="41"/>
        <v>3.1731847393707566</v>
      </c>
      <c r="O92" s="553">
        <f t="shared" ca="1" si="41"/>
        <v>4.2991736686853956</v>
      </c>
      <c r="P92" s="553">
        <f t="shared" ca="1" si="41"/>
        <v>2.9940855793421028</v>
      </c>
      <c r="Q92" s="554">
        <f t="shared" ca="1" si="24"/>
        <v>0.967067435516753</v>
      </c>
      <c r="R92" s="554">
        <f t="shared" ca="1" si="25"/>
        <v>2.0485149939625105</v>
      </c>
      <c r="S92" s="554">
        <f t="shared" ca="1" si="26"/>
        <v>5.0710301120727133</v>
      </c>
      <c r="T92" s="554">
        <f t="shared" ca="1" si="27"/>
        <v>2.4516005083031915</v>
      </c>
      <c r="U92" s="554">
        <f t="shared" ca="1" si="28"/>
        <v>8.0581771014621459</v>
      </c>
      <c r="V92" s="555">
        <f t="shared" ca="1" si="29"/>
        <v>6.9716799070285163E-3</v>
      </c>
      <c r="W92" s="555">
        <f t="shared" ca="1" si="30"/>
        <v>1.3050880893432928</v>
      </c>
      <c r="X92" s="556">
        <f t="shared" ca="1" si="42"/>
        <v>-1.3987256035294635</v>
      </c>
      <c r="Y92" s="557">
        <f t="shared" ca="1" si="31"/>
        <v>4.7930842023332601E-2</v>
      </c>
    </row>
    <row r="93" spans="1:25" x14ac:dyDescent="0.25">
      <c r="A93" s="558" t="s">
        <v>659</v>
      </c>
      <c r="B93" s="553">
        <f t="shared" si="23"/>
        <v>-10</v>
      </c>
      <c r="C93" s="553">
        <f t="shared" ca="1" si="32"/>
        <v>3.2775512008613035</v>
      </c>
      <c r="D93" s="553">
        <f t="shared" ca="1" si="33"/>
        <v>1.8077535735358348</v>
      </c>
      <c r="E93" s="553">
        <f t="shared" ca="1" si="34"/>
        <v>7.6590354831120511</v>
      </c>
      <c r="F93" s="553">
        <f t="shared" ca="1" si="35"/>
        <v>2.2494773577057101</v>
      </c>
      <c r="G93" s="553">
        <f t="shared" ca="1" si="36"/>
        <v>10.491936980650101</v>
      </c>
      <c r="H93" s="553">
        <f t="shared" ca="1" si="37"/>
        <v>2.7866882795779588</v>
      </c>
      <c r="I93" s="553">
        <f t="shared" ca="1" si="38"/>
        <v>13.542246214422473</v>
      </c>
      <c r="J93" s="553">
        <f t="shared" ca="1" si="39"/>
        <v>1.9587743726849567</v>
      </c>
      <c r="K93" s="553">
        <f t="shared" ca="1" si="40"/>
        <v>6.1551402771478632</v>
      </c>
      <c r="L93" s="553">
        <f t="shared" ca="1" si="41"/>
        <v>2.8200409767474373</v>
      </c>
      <c r="M93" s="553">
        <f t="shared" ca="1" si="41"/>
        <v>4.6337855242135904</v>
      </c>
      <c r="N93" s="553">
        <f t="shared" ca="1" si="41"/>
        <v>2.5095277056186207</v>
      </c>
      <c r="O93" s="553">
        <f t="shared" ca="1" si="41"/>
        <v>4.4475326752319191</v>
      </c>
      <c r="P93" s="553">
        <f t="shared" ca="1" si="41"/>
        <v>2.5167101417215365</v>
      </c>
      <c r="Q93" s="554">
        <f t="shared" ca="1" si="24"/>
        <v>1.4697976273254687</v>
      </c>
      <c r="R93" s="554">
        <f t="shared" ca="1" si="25"/>
        <v>5.409558125406341</v>
      </c>
      <c r="S93" s="554">
        <f t="shared" ca="1" si="26"/>
        <v>7.7052487010721418</v>
      </c>
      <c r="T93" s="554">
        <f t="shared" ca="1" si="27"/>
        <v>11.583471841737516</v>
      </c>
      <c r="U93" s="554">
        <f t="shared" ca="1" si="28"/>
        <v>3.3350993004004259</v>
      </c>
      <c r="V93" s="555">
        <f t="shared" ca="1" si="29"/>
        <v>2.1242578185949696</v>
      </c>
      <c r="W93" s="555">
        <f t="shared" ca="1" si="30"/>
        <v>1.9308225335103826</v>
      </c>
      <c r="X93" s="556">
        <f t="shared" ca="1" si="42"/>
        <v>5.3822623175776645</v>
      </c>
      <c r="Y93" s="557">
        <f t="shared" ca="1" si="31"/>
        <v>0.78987834577670091</v>
      </c>
    </row>
    <row r="94" spans="1:25" x14ac:dyDescent="0.25">
      <c r="A94" s="558" t="s">
        <v>660</v>
      </c>
      <c r="B94" s="553">
        <f t="shared" si="23"/>
        <v>-10</v>
      </c>
      <c r="C94" s="553">
        <f t="shared" ca="1" si="32"/>
        <v>1.9806463665401284</v>
      </c>
      <c r="D94" s="553">
        <f t="shared" ca="1" si="33"/>
        <v>1.2436745844342374</v>
      </c>
      <c r="E94" s="553">
        <f t="shared" ca="1" si="34"/>
        <v>5.5074751870506962</v>
      </c>
      <c r="F94" s="553">
        <f t="shared" ca="1" si="35"/>
        <v>2.2438888835679798</v>
      </c>
      <c r="G94" s="553">
        <f t="shared" ca="1" si="36"/>
        <v>7.6772445285375044</v>
      </c>
      <c r="H94" s="553">
        <f t="shared" ca="1" si="37"/>
        <v>3.8982093479708624</v>
      </c>
      <c r="I94" s="553">
        <f t="shared" ca="1" si="38"/>
        <v>6.5182375935872745</v>
      </c>
      <c r="J94" s="553">
        <f t="shared" ca="1" si="39"/>
        <v>3.8713648721015819</v>
      </c>
      <c r="K94" s="553">
        <f t="shared" ca="1" si="40"/>
        <v>10.739925437288733</v>
      </c>
      <c r="L94" s="553">
        <f t="shared" ca="1" si="41"/>
        <v>2.9099542969016898</v>
      </c>
      <c r="M94" s="553">
        <f t="shared" ca="1" si="41"/>
        <v>4.6282537227746534</v>
      </c>
      <c r="N94" s="553">
        <f t="shared" ca="1" si="41"/>
        <v>2.5005098899796514</v>
      </c>
      <c r="O94" s="553">
        <f t="shared" ca="1" si="41"/>
        <v>5.0248704328540859</v>
      </c>
      <c r="P94" s="553">
        <f t="shared" ca="1" si="41"/>
        <v>2.2669236522368723</v>
      </c>
      <c r="Q94" s="554">
        <f t="shared" ca="1" si="24"/>
        <v>0.73697178210589098</v>
      </c>
      <c r="R94" s="554">
        <f t="shared" ca="1" si="25"/>
        <v>3.2635863034827164</v>
      </c>
      <c r="S94" s="554">
        <f t="shared" ca="1" si="26"/>
        <v>3.779035180566642</v>
      </c>
      <c r="T94" s="554">
        <f t="shared" ca="1" si="27"/>
        <v>2.6468727214856926</v>
      </c>
      <c r="U94" s="554">
        <f t="shared" ca="1" si="28"/>
        <v>7.8299711403870429</v>
      </c>
      <c r="V94" s="555">
        <f t="shared" ca="1" si="29"/>
        <v>2.127743832795002</v>
      </c>
      <c r="W94" s="555">
        <f t="shared" ca="1" si="30"/>
        <v>2.7579467806172135</v>
      </c>
      <c r="X94" s="556">
        <f t="shared" ca="1" si="42"/>
        <v>-0.60081867764295538</v>
      </c>
      <c r="Y94" s="557">
        <f t="shared" ca="1" si="31"/>
        <v>8.4648252531789356E-2</v>
      </c>
    </row>
    <row r="95" spans="1:25" x14ac:dyDescent="0.25">
      <c r="A95" s="558" t="s">
        <v>661</v>
      </c>
      <c r="B95" s="553">
        <f t="shared" si="23"/>
        <v>-10</v>
      </c>
      <c r="C95" s="553">
        <f t="shared" ca="1" si="32"/>
        <v>3.8175515740829629</v>
      </c>
      <c r="D95" s="553">
        <f t="shared" ca="1" si="33"/>
        <v>2.4302777775740632</v>
      </c>
      <c r="E95" s="553">
        <f t="shared" ca="1" si="34"/>
        <v>6.096330420068834</v>
      </c>
      <c r="F95" s="553">
        <f t="shared" ca="1" si="35"/>
        <v>2.2238549220289419</v>
      </c>
      <c r="G95" s="553">
        <f t="shared" ca="1" si="36"/>
        <v>12.905535106103919</v>
      </c>
      <c r="H95" s="553">
        <f t="shared" ca="1" si="37"/>
        <v>4.1007506498672441</v>
      </c>
      <c r="I95" s="553">
        <f t="shared" ca="1" si="38"/>
        <v>3.7338071861178768</v>
      </c>
      <c r="J95" s="553">
        <f t="shared" ca="1" si="39"/>
        <v>2.6362770379169342</v>
      </c>
      <c r="K95" s="553">
        <f t="shared" ca="1" si="40"/>
        <v>13.425018411055124</v>
      </c>
      <c r="L95" s="553">
        <f t="shared" ca="1" si="41"/>
        <v>3.0456974241737171</v>
      </c>
      <c r="M95" s="553">
        <f t="shared" ca="1" si="41"/>
        <v>5.9201029221224655</v>
      </c>
      <c r="N95" s="553">
        <f t="shared" ca="1" si="41"/>
        <v>2.2579652606074601</v>
      </c>
      <c r="O95" s="553">
        <f t="shared" ca="1" si="41"/>
        <v>7.5638677748715377</v>
      </c>
      <c r="P95" s="553">
        <f t="shared" ca="1" si="41"/>
        <v>1.973623196845534</v>
      </c>
      <c r="Q95" s="554">
        <f t="shared" ca="1" si="24"/>
        <v>1.3872737965088997</v>
      </c>
      <c r="R95" s="554">
        <f t="shared" ca="1" si="25"/>
        <v>3.8724754980398921</v>
      </c>
      <c r="S95" s="554">
        <f t="shared" ca="1" si="26"/>
        <v>8.8047844562366748</v>
      </c>
      <c r="T95" s="554">
        <f t="shared" ca="1" si="27"/>
        <v>1.0975301482009425</v>
      </c>
      <c r="U95" s="554">
        <f t="shared" ca="1" si="28"/>
        <v>10.379320986881407</v>
      </c>
      <c r="V95" s="555">
        <f t="shared" ca="1" si="29"/>
        <v>3.6621376615150054</v>
      </c>
      <c r="W95" s="555">
        <f t="shared" ca="1" si="30"/>
        <v>5.5902445780260042</v>
      </c>
      <c r="X95" s="556">
        <f t="shared" ca="1" si="42"/>
        <v>4.0792639221000631</v>
      </c>
      <c r="Y95" s="557">
        <f t="shared" ca="1" si="31"/>
        <v>0.62972912132205106</v>
      </c>
    </row>
    <row r="96" spans="1:25" x14ac:dyDescent="0.25">
      <c r="A96" s="558" t="s">
        <v>662</v>
      </c>
      <c r="B96" s="553">
        <f t="shared" si="23"/>
        <v>-10</v>
      </c>
      <c r="C96" s="553">
        <f t="shared" ca="1" si="32"/>
        <v>4.2923016264426641</v>
      </c>
      <c r="D96" s="553">
        <f t="shared" ca="1" si="33"/>
        <v>1.7854637621199227</v>
      </c>
      <c r="E96" s="553">
        <f t="shared" ca="1" si="34"/>
        <v>6.2650263944803903</v>
      </c>
      <c r="F96" s="553">
        <f t="shared" ca="1" si="35"/>
        <v>2.9623109087647115</v>
      </c>
      <c r="G96" s="553">
        <f t="shared" ca="1" si="36"/>
        <v>9.2595736039411687</v>
      </c>
      <c r="H96" s="553">
        <f t="shared" ca="1" si="37"/>
        <v>3.0677683173568369</v>
      </c>
      <c r="I96" s="553">
        <f t="shared" ca="1" si="38"/>
        <v>10.017095212574015</v>
      </c>
      <c r="J96" s="553">
        <f t="shared" ca="1" si="39"/>
        <v>2.4968589457798682</v>
      </c>
      <c r="K96" s="553">
        <f t="shared" ca="1" si="40"/>
        <v>10.575108245520573</v>
      </c>
      <c r="L96" s="553">
        <f t="shared" ca="1" si="41"/>
        <v>2.7530678449944528</v>
      </c>
      <c r="M96" s="553">
        <f t="shared" ca="1" si="41"/>
        <v>6.4121702960188571</v>
      </c>
      <c r="N96" s="553">
        <f t="shared" ca="1" si="41"/>
        <v>1.8715453777976709</v>
      </c>
      <c r="O96" s="553">
        <f t="shared" ca="1" si="41"/>
        <v>3.7976735400692325</v>
      </c>
      <c r="P96" s="553">
        <f t="shared" ca="1" si="41"/>
        <v>2.8263040025650059</v>
      </c>
      <c r="Q96" s="554">
        <f t="shared" ca="1" si="24"/>
        <v>2.5068378643227414</v>
      </c>
      <c r="R96" s="554">
        <f t="shared" ca="1" si="25"/>
        <v>3.3027154857156789</v>
      </c>
      <c r="S96" s="554">
        <f t="shared" ca="1" si="26"/>
        <v>6.1918052865843318</v>
      </c>
      <c r="T96" s="554">
        <f t="shared" ca="1" si="27"/>
        <v>7.5202362667941465</v>
      </c>
      <c r="U96" s="554">
        <f t="shared" ca="1" si="28"/>
        <v>7.8220404005261202</v>
      </c>
      <c r="V96" s="555">
        <f t="shared" ca="1" si="29"/>
        <v>4.5406249182211864</v>
      </c>
      <c r="W96" s="555">
        <f t="shared" ca="1" si="30"/>
        <v>0.97136953750422661</v>
      </c>
      <c r="X96" s="556">
        <f t="shared" ca="1" si="42"/>
        <v>4.3268360177644674</v>
      </c>
      <c r="Y96" s="557">
        <f t="shared" ca="1" si="31"/>
        <v>0.66325421195436651</v>
      </c>
    </row>
    <row r="97" spans="1:25" x14ac:dyDescent="0.25">
      <c r="A97" s="558" t="s">
        <v>663</v>
      </c>
      <c r="B97" s="553">
        <f t="shared" si="23"/>
        <v>-10</v>
      </c>
      <c r="C97" s="553">
        <f t="shared" ca="1" si="32"/>
        <v>4.1220887967104867</v>
      </c>
      <c r="D97" s="553">
        <f t="shared" ca="1" si="33"/>
        <v>1.0668367533770016</v>
      </c>
      <c r="E97" s="553">
        <f t="shared" ca="1" si="34"/>
        <v>7.3898494260736314</v>
      </c>
      <c r="F97" s="553">
        <f t="shared" ca="1" si="35"/>
        <v>2.4972357105477814</v>
      </c>
      <c r="G97" s="553">
        <f t="shared" ca="1" si="36"/>
        <v>11.443662870026067</v>
      </c>
      <c r="H97" s="553">
        <f t="shared" ca="1" si="37"/>
        <v>3.169846817664868</v>
      </c>
      <c r="I97" s="553">
        <f t="shared" ca="1" si="38"/>
        <v>8.0185704308419865</v>
      </c>
      <c r="J97" s="553">
        <f t="shared" ca="1" si="39"/>
        <v>2.8784185398757804</v>
      </c>
      <c r="K97" s="553">
        <f t="shared" ca="1" si="40"/>
        <v>7.853095606211812</v>
      </c>
      <c r="L97" s="553">
        <f t="shared" ca="1" si="41"/>
        <v>2.1215489560565355</v>
      </c>
      <c r="M97" s="553">
        <f t="shared" ca="1" si="41"/>
        <v>4.8936550136303669</v>
      </c>
      <c r="N97" s="553">
        <f t="shared" ca="1" si="41"/>
        <v>2.1291475414835324</v>
      </c>
      <c r="O97" s="553">
        <f t="shared" ca="1" si="41"/>
        <v>4.965501036991439</v>
      </c>
      <c r="P97" s="553">
        <f t="shared" ca="1" si="41"/>
        <v>1.7887122396395623</v>
      </c>
      <c r="Q97" s="554">
        <f t="shared" ca="1" si="24"/>
        <v>3.0552520433334851</v>
      </c>
      <c r="R97" s="554">
        <f t="shared" ca="1" si="25"/>
        <v>4.89261371552585</v>
      </c>
      <c r="S97" s="554">
        <f t="shared" ca="1" si="26"/>
        <v>8.2738160523611981</v>
      </c>
      <c r="T97" s="554">
        <f t="shared" ca="1" si="27"/>
        <v>5.1401518909662061</v>
      </c>
      <c r="U97" s="554">
        <f t="shared" ca="1" si="28"/>
        <v>5.731546650155277</v>
      </c>
      <c r="V97" s="555">
        <f t="shared" ca="1" si="29"/>
        <v>2.7645074721468346</v>
      </c>
      <c r="W97" s="555">
        <f t="shared" ca="1" si="30"/>
        <v>3.1767887973518767</v>
      </c>
      <c r="X97" s="556">
        <f t="shared" ca="1" si="42"/>
        <v>5.186107597047771</v>
      </c>
      <c r="Y97" s="557">
        <f t="shared" ca="1" si="31"/>
        <v>0.76868187154240131</v>
      </c>
    </row>
    <row r="98" spans="1:25" x14ac:dyDescent="0.25">
      <c r="A98" s="558" t="s">
        <v>664</v>
      </c>
      <c r="B98" s="553">
        <f t="shared" si="23"/>
        <v>-10</v>
      </c>
      <c r="C98" s="553">
        <f t="shared" ca="1" si="32"/>
        <v>1.6152477244575594</v>
      </c>
      <c r="D98" s="553">
        <f t="shared" ca="1" si="33"/>
        <v>2.0753251045700694</v>
      </c>
      <c r="E98" s="553">
        <f t="shared" ca="1" si="34"/>
        <v>5.9371260395412255</v>
      </c>
      <c r="F98" s="553">
        <f t="shared" ca="1" si="35"/>
        <v>2.7670366541543956</v>
      </c>
      <c r="G98" s="553">
        <f t="shared" ca="1" si="36"/>
        <v>11.649478890890556</v>
      </c>
      <c r="H98" s="553">
        <f t="shared" ca="1" si="37"/>
        <v>2.801785547591999</v>
      </c>
      <c r="I98" s="553">
        <f t="shared" ca="1" si="38"/>
        <v>13.204358280298578</v>
      </c>
      <c r="J98" s="553">
        <f t="shared" ca="1" si="39"/>
        <v>2.8063542221085767</v>
      </c>
      <c r="K98" s="553">
        <f t="shared" ca="1" si="40"/>
        <v>9.1674542181378875</v>
      </c>
      <c r="L98" s="553">
        <f t="shared" ref="L98:P113" ca="1" si="43">L$17*(1+$C$10*NORMSINV(RAND()))</f>
        <v>3.484879534560104</v>
      </c>
      <c r="M98" s="553">
        <f t="shared" ca="1" si="43"/>
        <v>6.3229776073005723</v>
      </c>
      <c r="N98" s="553">
        <f t="shared" ca="1" si="43"/>
        <v>2.158177702634128</v>
      </c>
      <c r="O98" s="553">
        <f t="shared" ca="1" si="43"/>
        <v>3.8316827825631385</v>
      </c>
      <c r="P98" s="553">
        <f t="shared" ca="1" si="43"/>
        <v>1.4799774861000818</v>
      </c>
      <c r="Q98" s="554">
        <f t="shared" ca="1" si="24"/>
        <v>-0.46007738011250998</v>
      </c>
      <c r="R98" s="554">
        <f t="shared" ca="1" si="25"/>
        <v>3.1700893853868299</v>
      </c>
      <c r="S98" s="554">
        <f t="shared" ca="1" si="26"/>
        <v>8.8476933432985572</v>
      </c>
      <c r="T98" s="554">
        <f t="shared" ca="1" si="27"/>
        <v>10.398004058190001</v>
      </c>
      <c r="U98" s="554">
        <f t="shared" ca="1" si="28"/>
        <v>5.6825746835777835</v>
      </c>
      <c r="V98" s="555">
        <f t="shared" ca="1" si="29"/>
        <v>4.1647999046664443</v>
      </c>
      <c r="W98" s="555">
        <f t="shared" ca="1" si="30"/>
        <v>2.3517052964630567</v>
      </c>
      <c r="X98" s="556">
        <f t="shared" ca="1" si="42"/>
        <v>3.8968684816735077</v>
      </c>
      <c r="Y98" s="557">
        <f t="shared" ca="1" si="31"/>
        <v>0.60436585300844192</v>
      </c>
    </row>
    <row r="99" spans="1:25" x14ac:dyDescent="0.25">
      <c r="A99" s="558" t="s">
        <v>665</v>
      </c>
      <c r="B99" s="553">
        <f t="shared" si="23"/>
        <v>-10</v>
      </c>
      <c r="C99" s="553">
        <f t="shared" ca="1" si="32"/>
        <v>4.6028806412426686</v>
      </c>
      <c r="D99" s="553">
        <f t="shared" ca="1" si="33"/>
        <v>2.0718832114472776</v>
      </c>
      <c r="E99" s="553">
        <f t="shared" ca="1" si="34"/>
        <v>5.1075555659659564</v>
      </c>
      <c r="F99" s="553">
        <f t="shared" ca="1" si="35"/>
        <v>2.4555610137041652</v>
      </c>
      <c r="G99" s="553">
        <f t="shared" ca="1" si="36"/>
        <v>11.312374330612826</v>
      </c>
      <c r="H99" s="553">
        <f t="shared" ca="1" si="37"/>
        <v>3.4474627258260755</v>
      </c>
      <c r="I99" s="553">
        <f t="shared" ca="1" si="38"/>
        <v>11.031034855417527</v>
      </c>
      <c r="J99" s="553">
        <f t="shared" ca="1" si="39"/>
        <v>3.2881854037697198</v>
      </c>
      <c r="K99" s="553">
        <f t="shared" ca="1" si="40"/>
        <v>10.401870264265829</v>
      </c>
      <c r="L99" s="553">
        <f t="shared" ca="1" si="43"/>
        <v>2.215775319686756</v>
      </c>
      <c r="M99" s="553">
        <f t="shared" ca="1" si="43"/>
        <v>6.2433836684563397</v>
      </c>
      <c r="N99" s="553">
        <f t="shared" ca="1" si="43"/>
        <v>3.4779666244056839</v>
      </c>
      <c r="O99" s="553">
        <f t="shared" ca="1" si="43"/>
        <v>4.0003369197454859</v>
      </c>
      <c r="P99" s="553">
        <f t="shared" ca="1" si="43"/>
        <v>2.2285078569997747</v>
      </c>
      <c r="Q99" s="554">
        <f t="shared" ca="1" si="24"/>
        <v>2.530997429795391</v>
      </c>
      <c r="R99" s="554">
        <f t="shared" ca="1" si="25"/>
        <v>2.6519945522617911</v>
      </c>
      <c r="S99" s="554">
        <f t="shared" ca="1" si="26"/>
        <v>7.8649116047867507</v>
      </c>
      <c r="T99" s="554">
        <f t="shared" ca="1" si="27"/>
        <v>7.7428494516478068</v>
      </c>
      <c r="U99" s="554">
        <f t="shared" ca="1" si="28"/>
        <v>8.1860949445790734</v>
      </c>
      <c r="V99" s="555">
        <f t="shared" ca="1" si="29"/>
        <v>2.7654170440506558</v>
      </c>
      <c r="W99" s="555">
        <f t="shared" ca="1" si="30"/>
        <v>1.7718290627457112</v>
      </c>
      <c r="X99" s="556">
        <f t="shared" ca="1" si="42"/>
        <v>4.6993168976244313</v>
      </c>
      <c r="Y99" s="557">
        <f t="shared" ca="1" si="31"/>
        <v>0.71127296697044773</v>
      </c>
    </row>
    <row r="100" spans="1:25" x14ac:dyDescent="0.25">
      <c r="A100" s="558" t="s">
        <v>666</v>
      </c>
      <c r="B100" s="553">
        <f t="shared" si="23"/>
        <v>-10</v>
      </c>
      <c r="C100" s="553">
        <f t="shared" ca="1" si="32"/>
        <v>3.6274874093158789</v>
      </c>
      <c r="D100" s="553">
        <f t="shared" ca="1" si="33"/>
        <v>1.8303355467805502</v>
      </c>
      <c r="E100" s="553">
        <f t="shared" ca="1" si="34"/>
        <v>7.1863189609898779</v>
      </c>
      <c r="F100" s="553">
        <f t="shared" ca="1" si="35"/>
        <v>2.693446558343719</v>
      </c>
      <c r="G100" s="553">
        <f t="shared" ca="1" si="36"/>
        <v>10.837317611638976</v>
      </c>
      <c r="H100" s="553">
        <f t="shared" ca="1" si="37"/>
        <v>3.0203438064021015</v>
      </c>
      <c r="I100" s="553">
        <f t="shared" ca="1" si="38"/>
        <v>10.78744065752546</v>
      </c>
      <c r="J100" s="553">
        <f t="shared" ca="1" si="39"/>
        <v>3.1571494118893821</v>
      </c>
      <c r="K100" s="553">
        <f t="shared" ca="1" si="40"/>
        <v>6.2962289645933431</v>
      </c>
      <c r="L100" s="553">
        <f t="shared" ca="1" si="43"/>
        <v>2.0066816564814367</v>
      </c>
      <c r="M100" s="553">
        <f t="shared" ca="1" si="43"/>
        <v>5.9623770482674656</v>
      </c>
      <c r="N100" s="553">
        <f t="shared" ca="1" si="43"/>
        <v>2.0694267828975557</v>
      </c>
      <c r="O100" s="553">
        <f t="shared" ca="1" si="43"/>
        <v>6.048031436488599</v>
      </c>
      <c r="P100" s="553">
        <f t="shared" ca="1" si="43"/>
        <v>3.4462095761335307</v>
      </c>
      <c r="Q100" s="554">
        <f t="shared" ca="1" si="24"/>
        <v>1.7971518625353287</v>
      </c>
      <c r="R100" s="554">
        <f t="shared" ca="1" si="25"/>
        <v>4.4928724026461584</v>
      </c>
      <c r="S100" s="554">
        <f t="shared" ca="1" si="26"/>
        <v>7.8169738052368754</v>
      </c>
      <c r="T100" s="554">
        <f t="shared" ca="1" si="27"/>
        <v>7.6302912456360783</v>
      </c>
      <c r="U100" s="554">
        <f t="shared" ca="1" si="28"/>
        <v>4.2895473081119064</v>
      </c>
      <c r="V100" s="555">
        <f t="shared" ca="1" si="29"/>
        <v>3.89295026536991</v>
      </c>
      <c r="W100" s="555">
        <f t="shared" ca="1" si="30"/>
        <v>2.6018218603550682</v>
      </c>
      <c r="X100" s="556">
        <f t="shared" ca="1" si="42"/>
        <v>4.4125717183115967</v>
      </c>
      <c r="Y100" s="557">
        <f t="shared" ca="1" si="31"/>
        <v>0.67458387071715264</v>
      </c>
    </row>
    <row r="101" spans="1:25" x14ac:dyDescent="0.25">
      <c r="A101" s="558" t="s">
        <v>667</v>
      </c>
      <c r="B101" s="553">
        <f t="shared" si="23"/>
        <v>-10</v>
      </c>
      <c r="C101" s="553">
        <f t="shared" ca="1" si="32"/>
        <v>2.652580422414367</v>
      </c>
      <c r="D101" s="553">
        <f t="shared" ca="1" si="33"/>
        <v>2.1891787998323426</v>
      </c>
      <c r="E101" s="553">
        <f t="shared" ca="1" si="34"/>
        <v>6.086626649786016</v>
      </c>
      <c r="F101" s="553">
        <f t="shared" ca="1" si="35"/>
        <v>2.0695890498991187</v>
      </c>
      <c r="G101" s="553">
        <f t="shared" ca="1" si="36"/>
        <v>6.2645579274822492</v>
      </c>
      <c r="H101" s="553">
        <f t="shared" ca="1" si="37"/>
        <v>2.1613746777163323</v>
      </c>
      <c r="I101" s="553">
        <f t="shared" ca="1" si="38"/>
        <v>7.5221247788503556</v>
      </c>
      <c r="J101" s="553">
        <f t="shared" ca="1" si="39"/>
        <v>3.0765336628991045</v>
      </c>
      <c r="K101" s="553">
        <f t="shared" ca="1" si="40"/>
        <v>12.736640838435353</v>
      </c>
      <c r="L101" s="553">
        <f t="shared" ca="1" si="43"/>
        <v>2.4347658629794298</v>
      </c>
      <c r="M101" s="553">
        <f t="shared" ca="1" si="43"/>
        <v>8.3138859273168926</v>
      </c>
      <c r="N101" s="553">
        <f t="shared" ca="1" si="43"/>
        <v>3.2866853414214865</v>
      </c>
      <c r="O101" s="553">
        <f t="shared" ca="1" si="43"/>
        <v>5.0188755248998156</v>
      </c>
      <c r="P101" s="553">
        <f t="shared" ca="1" si="43"/>
        <v>2.9527852617210053</v>
      </c>
      <c r="Q101" s="554">
        <f t="shared" ca="1" si="24"/>
        <v>0.46340162258202433</v>
      </c>
      <c r="R101" s="554">
        <f t="shared" ca="1" si="25"/>
        <v>4.0170375998868977</v>
      </c>
      <c r="S101" s="554">
        <f t="shared" ca="1" si="26"/>
        <v>4.1031832497659169</v>
      </c>
      <c r="T101" s="554">
        <f t="shared" ca="1" si="27"/>
        <v>4.4455911159512507</v>
      </c>
      <c r="U101" s="554">
        <f t="shared" ca="1" si="28"/>
        <v>10.301874975455924</v>
      </c>
      <c r="V101" s="555">
        <f t="shared" ca="1" si="29"/>
        <v>5.0272005858954056</v>
      </c>
      <c r="W101" s="555">
        <f t="shared" ca="1" si="30"/>
        <v>2.0660902631788103</v>
      </c>
      <c r="X101" s="556">
        <f t="shared" ca="1" si="42"/>
        <v>1.990228702073976</v>
      </c>
      <c r="Y101" s="557">
        <f t="shared" ca="1" si="31"/>
        <v>0.33352888864731456</v>
      </c>
    </row>
    <row r="102" spans="1:25" x14ac:dyDescent="0.25">
      <c r="A102" s="558" t="s">
        <v>668</v>
      </c>
      <c r="B102" s="553">
        <f t="shared" si="23"/>
        <v>-10</v>
      </c>
      <c r="C102" s="553">
        <f t="shared" ca="1" si="32"/>
        <v>3.8476876212863838</v>
      </c>
      <c r="D102" s="553">
        <f t="shared" ca="1" si="33"/>
        <v>2.1564832292821809</v>
      </c>
      <c r="E102" s="553">
        <f t="shared" ca="1" si="34"/>
        <v>6.5577117617842271</v>
      </c>
      <c r="F102" s="553">
        <f t="shared" ca="1" si="35"/>
        <v>1.9467801011449781</v>
      </c>
      <c r="G102" s="553">
        <f t="shared" ca="1" si="36"/>
        <v>16.070551434549717</v>
      </c>
      <c r="H102" s="553">
        <f t="shared" ca="1" si="37"/>
        <v>3.7495310810213818</v>
      </c>
      <c r="I102" s="553">
        <f t="shared" ca="1" si="38"/>
        <v>16.023830956695964</v>
      </c>
      <c r="J102" s="553">
        <f t="shared" ca="1" si="39"/>
        <v>3.4904701670434362</v>
      </c>
      <c r="K102" s="553">
        <f t="shared" ca="1" si="40"/>
        <v>12.503177663761246</v>
      </c>
      <c r="L102" s="553">
        <f t="shared" ca="1" si="43"/>
        <v>3.2892681162029946</v>
      </c>
      <c r="M102" s="553">
        <f t="shared" ca="1" si="43"/>
        <v>6.4662339750882394</v>
      </c>
      <c r="N102" s="553">
        <f t="shared" ca="1" si="43"/>
        <v>2.4054174992209338</v>
      </c>
      <c r="O102" s="553">
        <f t="shared" ca="1" si="43"/>
        <v>5.0348454233779876</v>
      </c>
      <c r="P102" s="553">
        <f t="shared" ca="1" si="43"/>
        <v>2.0269634312418914</v>
      </c>
      <c r="Q102" s="554">
        <f t="shared" ca="1" si="24"/>
        <v>1.6912043920042028</v>
      </c>
      <c r="R102" s="554">
        <f t="shared" ca="1" si="25"/>
        <v>4.610931660639249</v>
      </c>
      <c r="S102" s="554">
        <f t="shared" ca="1" si="26"/>
        <v>12.321020353528336</v>
      </c>
      <c r="T102" s="554">
        <f t="shared" ca="1" si="27"/>
        <v>12.533360789652527</v>
      </c>
      <c r="U102" s="554">
        <f t="shared" ca="1" si="28"/>
        <v>9.2139095475582522</v>
      </c>
      <c r="V102" s="555">
        <f t="shared" ca="1" si="29"/>
        <v>4.0608164758673055</v>
      </c>
      <c r="W102" s="555">
        <f t="shared" ca="1" si="30"/>
        <v>3.0078819921360962</v>
      </c>
      <c r="X102" s="556">
        <f t="shared" ca="1" si="42"/>
        <v>10.460517905211532</v>
      </c>
      <c r="Y102" s="557">
        <f t="shared" ca="1" si="31"/>
        <v>0.99605466699144385</v>
      </c>
    </row>
    <row r="103" spans="1:25" x14ac:dyDescent="0.25">
      <c r="A103" s="558" t="s">
        <v>669</v>
      </c>
      <c r="B103" s="553">
        <f t="shared" si="23"/>
        <v>-10</v>
      </c>
      <c r="C103" s="553">
        <f t="shared" ca="1" si="32"/>
        <v>1.8004043762203243</v>
      </c>
      <c r="D103" s="553">
        <f t="shared" ca="1" si="33"/>
        <v>2.3433090312074123</v>
      </c>
      <c r="E103" s="553">
        <f t="shared" ca="1" si="34"/>
        <v>6.0856429136289476</v>
      </c>
      <c r="F103" s="553">
        <f t="shared" ca="1" si="35"/>
        <v>2.714257278690865</v>
      </c>
      <c r="G103" s="553">
        <f t="shared" ca="1" si="36"/>
        <v>11.668534107914496</v>
      </c>
      <c r="H103" s="553">
        <f t="shared" ca="1" si="37"/>
        <v>3.4037401055987195</v>
      </c>
      <c r="I103" s="553">
        <f t="shared" ca="1" si="38"/>
        <v>6.9841617199916755</v>
      </c>
      <c r="J103" s="553">
        <f t="shared" ca="1" si="39"/>
        <v>3.6016083384275435</v>
      </c>
      <c r="K103" s="553">
        <f t="shared" ca="1" si="40"/>
        <v>11.680995489031403</v>
      </c>
      <c r="L103" s="553">
        <f t="shared" ca="1" si="43"/>
        <v>3.1197983754026541</v>
      </c>
      <c r="M103" s="553">
        <f t="shared" ca="1" si="43"/>
        <v>5.3662424265133115</v>
      </c>
      <c r="N103" s="553">
        <f t="shared" ca="1" si="43"/>
        <v>2.3671934711537279</v>
      </c>
      <c r="O103" s="553">
        <f t="shared" ca="1" si="43"/>
        <v>5.0876070952643815</v>
      </c>
      <c r="P103" s="553">
        <f t="shared" ca="1" si="43"/>
        <v>1.8271388073077683</v>
      </c>
      <c r="Q103" s="554">
        <f t="shared" ca="1" si="24"/>
        <v>-0.54290465498708795</v>
      </c>
      <c r="R103" s="554">
        <f t="shared" ca="1" si="25"/>
        <v>3.3713856349380826</v>
      </c>
      <c r="S103" s="554">
        <f t="shared" ca="1" si="26"/>
        <v>8.2647940023157762</v>
      </c>
      <c r="T103" s="554">
        <f t="shared" ca="1" si="27"/>
        <v>3.382553381564132</v>
      </c>
      <c r="U103" s="554">
        <f t="shared" ca="1" si="28"/>
        <v>8.561197113628749</v>
      </c>
      <c r="V103" s="555">
        <f t="shared" ca="1" si="29"/>
        <v>2.9990489553595836</v>
      </c>
      <c r="W103" s="555">
        <f t="shared" ca="1" si="30"/>
        <v>3.2604682879566131</v>
      </c>
      <c r="X103" s="556">
        <f t="shared" ca="1" si="42"/>
        <v>1.6157169952951769</v>
      </c>
      <c r="Y103" s="557">
        <f t="shared" ca="1" si="31"/>
        <v>0.28546711873581443</v>
      </c>
    </row>
    <row r="104" spans="1:25" x14ac:dyDescent="0.25">
      <c r="A104" s="558" t="s">
        <v>670</v>
      </c>
      <c r="B104" s="553">
        <f t="shared" si="23"/>
        <v>-10</v>
      </c>
      <c r="C104" s="553">
        <f t="shared" ca="1" si="32"/>
        <v>2.3224790551128063</v>
      </c>
      <c r="D104" s="553">
        <f t="shared" ca="1" si="33"/>
        <v>2.0849620434037637</v>
      </c>
      <c r="E104" s="553">
        <f t="shared" ca="1" si="34"/>
        <v>7.2953161575458427</v>
      </c>
      <c r="F104" s="553">
        <f t="shared" ca="1" si="35"/>
        <v>2.326403458564096</v>
      </c>
      <c r="G104" s="553">
        <f t="shared" ca="1" si="36"/>
        <v>11.445978052457306</v>
      </c>
      <c r="H104" s="553">
        <f t="shared" ca="1" si="37"/>
        <v>3.6585831632720196</v>
      </c>
      <c r="I104" s="553">
        <f t="shared" ca="1" si="38"/>
        <v>11.553033282920012</v>
      </c>
      <c r="J104" s="553">
        <f t="shared" ca="1" si="39"/>
        <v>2.2079075911682446</v>
      </c>
      <c r="K104" s="553">
        <f t="shared" ca="1" si="40"/>
        <v>11.237491798639358</v>
      </c>
      <c r="L104" s="553">
        <f t="shared" ca="1" si="43"/>
        <v>1.3203546878852372</v>
      </c>
      <c r="M104" s="553">
        <f t="shared" ca="1" si="43"/>
        <v>5.0177093648759925</v>
      </c>
      <c r="N104" s="553">
        <f t="shared" ca="1" si="43"/>
        <v>2.2250314497436143</v>
      </c>
      <c r="O104" s="553">
        <f t="shared" ca="1" si="43"/>
        <v>6.320221211219188</v>
      </c>
      <c r="P104" s="553">
        <f t="shared" ca="1" si="43"/>
        <v>2.4178010996252008</v>
      </c>
      <c r="Q104" s="554">
        <f t="shared" ca="1" si="24"/>
        <v>0.2375170117090426</v>
      </c>
      <c r="R104" s="554">
        <f t="shared" ca="1" si="25"/>
        <v>4.9689126989817467</v>
      </c>
      <c r="S104" s="554">
        <f t="shared" ca="1" si="26"/>
        <v>7.7873948891852862</v>
      </c>
      <c r="T104" s="554">
        <f t="shared" ca="1" si="27"/>
        <v>9.3451256917517682</v>
      </c>
      <c r="U104" s="554">
        <f t="shared" ca="1" si="28"/>
        <v>9.9171371107541209</v>
      </c>
      <c r="V104" s="555">
        <f t="shared" ca="1" si="29"/>
        <v>2.7926779151323782</v>
      </c>
      <c r="W104" s="555">
        <f t="shared" ca="1" si="30"/>
        <v>3.9024201115939872</v>
      </c>
      <c r="X104" s="556">
        <f t="shared" ca="1" si="42"/>
        <v>5.9851554653432721</v>
      </c>
      <c r="Y104" s="557">
        <f t="shared" ca="1" si="31"/>
        <v>0.84748747033889416</v>
      </c>
    </row>
    <row r="105" spans="1:25" x14ac:dyDescent="0.25">
      <c r="A105" s="558" t="s">
        <v>671</v>
      </c>
      <c r="B105" s="553">
        <f t="shared" si="23"/>
        <v>-10</v>
      </c>
      <c r="C105" s="553">
        <f t="shared" ca="1" si="32"/>
        <v>3.4216071348405186</v>
      </c>
      <c r="D105" s="553">
        <f t="shared" ca="1" si="33"/>
        <v>2.2401603076199588</v>
      </c>
      <c r="E105" s="553">
        <f t="shared" ca="1" si="34"/>
        <v>3.0697878536389052</v>
      </c>
      <c r="F105" s="553">
        <f t="shared" ca="1" si="35"/>
        <v>2.0666035260020617</v>
      </c>
      <c r="G105" s="553">
        <f t="shared" ca="1" si="36"/>
        <v>13.020966287909701</v>
      </c>
      <c r="H105" s="553">
        <f t="shared" ca="1" si="37"/>
        <v>3.1981614072206512</v>
      </c>
      <c r="I105" s="553">
        <f t="shared" ca="1" si="38"/>
        <v>5.8675812384272579</v>
      </c>
      <c r="J105" s="553">
        <f t="shared" ca="1" si="39"/>
        <v>2.5201550532534642</v>
      </c>
      <c r="K105" s="553">
        <f t="shared" ca="1" si="40"/>
        <v>9.5193684072649773</v>
      </c>
      <c r="L105" s="553">
        <f t="shared" ca="1" si="43"/>
        <v>3.5011257915104501</v>
      </c>
      <c r="M105" s="553">
        <f t="shared" ca="1" si="43"/>
        <v>6.2802337285566203</v>
      </c>
      <c r="N105" s="553">
        <f t="shared" ca="1" si="43"/>
        <v>2.0883476452931014</v>
      </c>
      <c r="O105" s="553">
        <f t="shared" ca="1" si="43"/>
        <v>6.0745933209328076</v>
      </c>
      <c r="P105" s="553">
        <f t="shared" ca="1" si="43"/>
        <v>2.8587704478884524</v>
      </c>
      <c r="Q105" s="554">
        <f t="shared" ca="1" si="24"/>
        <v>1.1814468272205598</v>
      </c>
      <c r="R105" s="554">
        <f t="shared" ca="1" si="25"/>
        <v>1.0031843276368435</v>
      </c>
      <c r="S105" s="554">
        <f t="shared" ca="1" si="26"/>
        <v>9.8228048806890502</v>
      </c>
      <c r="T105" s="554">
        <f t="shared" ca="1" si="27"/>
        <v>3.3474261851737936</v>
      </c>
      <c r="U105" s="554">
        <f t="shared" ca="1" si="28"/>
        <v>6.0182426157545272</v>
      </c>
      <c r="V105" s="555">
        <f t="shared" ca="1" si="29"/>
        <v>4.191886083263519</v>
      </c>
      <c r="W105" s="555">
        <f t="shared" ca="1" si="30"/>
        <v>3.2158228730443552</v>
      </c>
      <c r="X105" s="556">
        <f t="shared" ca="1" si="42"/>
        <v>1.7329197585505547</v>
      </c>
      <c r="Y105" s="557">
        <f t="shared" ca="1" si="31"/>
        <v>0.30015217268568539</v>
      </c>
    </row>
    <row r="106" spans="1:25" x14ac:dyDescent="0.25">
      <c r="A106" s="558" t="s">
        <v>672</v>
      </c>
      <c r="B106" s="553">
        <f t="shared" si="23"/>
        <v>-10</v>
      </c>
      <c r="C106" s="553">
        <f t="shared" ca="1" si="32"/>
        <v>2.7535872313695227</v>
      </c>
      <c r="D106" s="553">
        <f t="shared" ca="1" si="33"/>
        <v>2.4807876839906844</v>
      </c>
      <c r="E106" s="553">
        <f t="shared" ca="1" si="34"/>
        <v>8.055410523460381</v>
      </c>
      <c r="F106" s="553">
        <f t="shared" ca="1" si="35"/>
        <v>2.8282517752689396</v>
      </c>
      <c r="G106" s="553">
        <f t="shared" ca="1" si="36"/>
        <v>12.944063464195164</v>
      </c>
      <c r="H106" s="553">
        <f t="shared" ca="1" si="37"/>
        <v>3.1343312192337249</v>
      </c>
      <c r="I106" s="553">
        <f t="shared" ca="1" si="38"/>
        <v>8.5541177245072539</v>
      </c>
      <c r="J106" s="553">
        <f t="shared" ca="1" si="39"/>
        <v>3.7868660013615019</v>
      </c>
      <c r="K106" s="553">
        <f t="shared" ca="1" si="40"/>
        <v>7.0029419000889774</v>
      </c>
      <c r="L106" s="553">
        <f t="shared" ca="1" si="43"/>
        <v>3.5002388992808986</v>
      </c>
      <c r="M106" s="553">
        <f t="shared" ca="1" si="43"/>
        <v>5.6261525686230849</v>
      </c>
      <c r="N106" s="553">
        <f t="shared" ca="1" si="43"/>
        <v>1.9173867852283419</v>
      </c>
      <c r="O106" s="553">
        <f t="shared" ca="1" si="43"/>
        <v>4.9840402278342051</v>
      </c>
      <c r="P106" s="553">
        <f t="shared" ca="1" si="43"/>
        <v>1.8864066428918691</v>
      </c>
      <c r="Q106" s="554">
        <f t="shared" ca="1" si="24"/>
        <v>0.27279954737883827</v>
      </c>
      <c r="R106" s="554">
        <f t="shared" ca="1" si="25"/>
        <v>5.2271587481914414</v>
      </c>
      <c r="S106" s="554">
        <f t="shared" ca="1" si="26"/>
        <v>9.8097322449614381</v>
      </c>
      <c r="T106" s="554">
        <f t="shared" ca="1" si="27"/>
        <v>4.7672517231457521</v>
      </c>
      <c r="U106" s="554">
        <f t="shared" ca="1" si="28"/>
        <v>3.5027030008080788</v>
      </c>
      <c r="V106" s="555">
        <f t="shared" ca="1" si="29"/>
        <v>3.7087657833947429</v>
      </c>
      <c r="W106" s="555">
        <f t="shared" ca="1" si="30"/>
        <v>3.097633584942336</v>
      </c>
      <c r="X106" s="556">
        <f t="shared" ca="1" si="42"/>
        <v>3.3084877155862706</v>
      </c>
      <c r="Y106" s="557">
        <f t="shared" ca="1" si="31"/>
        <v>0.52003253169753094</v>
      </c>
    </row>
    <row r="107" spans="1:25" x14ac:dyDescent="0.25">
      <c r="A107" s="558" t="s">
        <v>673</v>
      </c>
      <c r="B107" s="553">
        <f t="shared" si="23"/>
        <v>-10</v>
      </c>
      <c r="C107" s="553">
        <f t="shared" ca="1" si="32"/>
        <v>2.9487595431055382</v>
      </c>
      <c r="D107" s="553">
        <f t="shared" ca="1" si="33"/>
        <v>1.4420217975162601</v>
      </c>
      <c r="E107" s="553">
        <f t="shared" ca="1" si="34"/>
        <v>8.2868272915333865</v>
      </c>
      <c r="F107" s="553">
        <f t="shared" ca="1" si="35"/>
        <v>1.585445669800728</v>
      </c>
      <c r="G107" s="553">
        <f t="shared" ca="1" si="36"/>
        <v>8.3897733629835098</v>
      </c>
      <c r="H107" s="553">
        <f t="shared" ca="1" si="37"/>
        <v>3.4398269845189944</v>
      </c>
      <c r="I107" s="553">
        <f t="shared" ca="1" si="38"/>
        <v>12.049973014261429</v>
      </c>
      <c r="J107" s="553">
        <f t="shared" ca="1" si="39"/>
        <v>2.0516632972553737</v>
      </c>
      <c r="K107" s="553">
        <f t="shared" ca="1" si="40"/>
        <v>10.226894740810945</v>
      </c>
      <c r="L107" s="553">
        <f t="shared" ca="1" si="43"/>
        <v>2.4405089882304969</v>
      </c>
      <c r="M107" s="553">
        <f t="shared" ca="1" si="43"/>
        <v>5.1538782518879245</v>
      </c>
      <c r="N107" s="553">
        <f t="shared" ca="1" si="43"/>
        <v>2.2441014773221464</v>
      </c>
      <c r="O107" s="553">
        <f t="shared" ca="1" si="43"/>
        <v>4.0995365848403189</v>
      </c>
      <c r="P107" s="553">
        <f t="shared" ca="1" si="43"/>
        <v>2.1625726746605505</v>
      </c>
      <c r="Q107" s="554">
        <f t="shared" ca="1" si="24"/>
        <v>1.5067377455892781</v>
      </c>
      <c r="R107" s="554">
        <f t="shared" ca="1" si="25"/>
        <v>6.7013816217326587</v>
      </c>
      <c r="S107" s="554">
        <f t="shared" ca="1" si="26"/>
        <v>4.9499463784645155</v>
      </c>
      <c r="T107" s="554">
        <f t="shared" ca="1" si="27"/>
        <v>9.9983097170060553</v>
      </c>
      <c r="U107" s="554">
        <f t="shared" ca="1" si="28"/>
        <v>7.7863857525804478</v>
      </c>
      <c r="V107" s="555">
        <f t="shared" ca="1" si="29"/>
        <v>2.9097767745657781</v>
      </c>
      <c r="W107" s="555">
        <f t="shared" ca="1" si="30"/>
        <v>1.9369639101797684</v>
      </c>
      <c r="X107" s="556">
        <f t="shared" ca="1" si="42"/>
        <v>5.8443888202533039</v>
      </c>
      <c r="Y107" s="557">
        <f t="shared" ca="1" si="31"/>
        <v>0.83507499612661928</v>
      </c>
    </row>
    <row r="108" spans="1:25" x14ac:dyDescent="0.25">
      <c r="A108" s="558" t="s">
        <v>674</v>
      </c>
      <c r="B108" s="553">
        <f t="shared" si="23"/>
        <v>-10</v>
      </c>
      <c r="C108" s="553">
        <f t="shared" ca="1" si="32"/>
        <v>2.9523052560661189</v>
      </c>
      <c r="D108" s="553">
        <f t="shared" ca="1" si="33"/>
        <v>2.0845887464276012</v>
      </c>
      <c r="E108" s="553">
        <f t="shared" ca="1" si="34"/>
        <v>7.0685544682502783</v>
      </c>
      <c r="F108" s="553">
        <f t="shared" ca="1" si="35"/>
        <v>2.0505520794757177</v>
      </c>
      <c r="G108" s="553">
        <f t="shared" ca="1" si="36"/>
        <v>7.8682217984771423</v>
      </c>
      <c r="H108" s="553">
        <f t="shared" ca="1" si="37"/>
        <v>3.0934680300574651</v>
      </c>
      <c r="I108" s="553">
        <f t="shared" ca="1" si="38"/>
        <v>9.3901107759441711</v>
      </c>
      <c r="J108" s="553">
        <f t="shared" ca="1" si="39"/>
        <v>2.5794999999996389</v>
      </c>
      <c r="K108" s="553">
        <f t="shared" ca="1" si="40"/>
        <v>6.3623646800623659</v>
      </c>
      <c r="L108" s="553">
        <f t="shared" ca="1" si="43"/>
        <v>3.2693214501271308</v>
      </c>
      <c r="M108" s="553">
        <f t="shared" ca="1" si="43"/>
        <v>5.2403159048377734</v>
      </c>
      <c r="N108" s="553">
        <f t="shared" ca="1" si="43"/>
        <v>2.5243787189214344</v>
      </c>
      <c r="O108" s="553">
        <f t="shared" ca="1" si="43"/>
        <v>3.8168640775218696</v>
      </c>
      <c r="P108" s="553">
        <f t="shared" ca="1" si="43"/>
        <v>3.5320578828158684</v>
      </c>
      <c r="Q108" s="554">
        <f t="shared" ca="1" si="24"/>
        <v>0.86771650963851776</v>
      </c>
      <c r="R108" s="554">
        <f t="shared" ca="1" si="25"/>
        <v>5.0180023887745602</v>
      </c>
      <c r="S108" s="554">
        <f t="shared" ca="1" si="26"/>
        <v>4.7747537684196768</v>
      </c>
      <c r="T108" s="554">
        <f t="shared" ca="1" si="27"/>
        <v>6.8106107759445322</v>
      </c>
      <c r="U108" s="554">
        <f t="shared" ca="1" si="28"/>
        <v>3.0930432299352351</v>
      </c>
      <c r="V108" s="555">
        <f t="shared" ca="1" si="29"/>
        <v>2.715937185916339</v>
      </c>
      <c r="W108" s="555">
        <f t="shared" ca="1" si="30"/>
        <v>0.28480619470600121</v>
      </c>
      <c r="X108" s="556">
        <f t="shared" ca="1" si="42"/>
        <v>0.92521807111832643</v>
      </c>
      <c r="Y108" s="557">
        <f t="shared" ca="1" si="31"/>
        <v>0.20658703045655816</v>
      </c>
    </row>
    <row r="109" spans="1:25" x14ac:dyDescent="0.25">
      <c r="A109" s="558" t="s">
        <v>675</v>
      </c>
      <c r="B109" s="553">
        <f t="shared" si="23"/>
        <v>-10</v>
      </c>
      <c r="C109" s="553">
        <f t="shared" ca="1" si="32"/>
        <v>2.4004931416099504</v>
      </c>
      <c r="D109" s="553">
        <f t="shared" ca="1" si="33"/>
        <v>2.0569587439116495</v>
      </c>
      <c r="E109" s="553">
        <f t="shared" ca="1" si="34"/>
        <v>7.3811365120247672</v>
      </c>
      <c r="F109" s="553">
        <f t="shared" ca="1" si="35"/>
        <v>3.6453657357789067</v>
      </c>
      <c r="G109" s="553">
        <f t="shared" ca="1" si="36"/>
        <v>6.3662233015688896</v>
      </c>
      <c r="H109" s="553">
        <f t="shared" ca="1" si="37"/>
        <v>3.4752442612008023</v>
      </c>
      <c r="I109" s="553">
        <f t="shared" ca="1" si="38"/>
        <v>9.8265754195694175</v>
      </c>
      <c r="J109" s="553">
        <f t="shared" ca="1" si="39"/>
        <v>2.9945853293768026</v>
      </c>
      <c r="K109" s="553">
        <f t="shared" ca="1" si="40"/>
        <v>9.2936117271235847</v>
      </c>
      <c r="L109" s="553">
        <f t="shared" ca="1" si="43"/>
        <v>2.7319946861178348</v>
      </c>
      <c r="M109" s="553">
        <f t="shared" ca="1" si="43"/>
        <v>6.4644591539604157</v>
      </c>
      <c r="N109" s="553">
        <f t="shared" ca="1" si="43"/>
        <v>2.3055253223445384</v>
      </c>
      <c r="O109" s="553">
        <f t="shared" ca="1" si="43"/>
        <v>3.6227399223859162</v>
      </c>
      <c r="P109" s="553">
        <f t="shared" ca="1" si="43"/>
        <v>2.5842725535903672</v>
      </c>
      <c r="Q109" s="554">
        <f t="shared" ca="1" si="24"/>
        <v>0.34353439769830096</v>
      </c>
      <c r="R109" s="554">
        <f t="shared" ca="1" si="25"/>
        <v>3.7357707762458605</v>
      </c>
      <c r="S109" s="554">
        <f t="shared" ca="1" si="26"/>
        <v>2.8909790403680873</v>
      </c>
      <c r="T109" s="554">
        <f t="shared" ca="1" si="27"/>
        <v>6.8319900901926154</v>
      </c>
      <c r="U109" s="554">
        <f t="shared" ca="1" si="28"/>
        <v>6.5616170410057499</v>
      </c>
      <c r="V109" s="555">
        <f t="shared" ca="1" si="29"/>
        <v>4.1589338316158777</v>
      </c>
      <c r="W109" s="555">
        <f t="shared" ca="1" si="30"/>
        <v>1.038467368795549</v>
      </c>
      <c r="X109" s="556">
        <f t="shared" ca="1" si="42"/>
        <v>0.40241783885965354</v>
      </c>
      <c r="Y109" s="557">
        <f t="shared" ca="1" si="31"/>
        <v>0.15652342061876298</v>
      </c>
    </row>
    <row r="110" spans="1:25" x14ac:dyDescent="0.25">
      <c r="A110" s="558" t="s">
        <v>676</v>
      </c>
      <c r="B110" s="553">
        <f t="shared" si="23"/>
        <v>-10</v>
      </c>
      <c r="C110" s="553">
        <f t="shared" ca="1" si="32"/>
        <v>3.4902500686041495</v>
      </c>
      <c r="D110" s="553">
        <f t="shared" ca="1" si="33"/>
        <v>2.4606046695480925</v>
      </c>
      <c r="E110" s="553">
        <f t="shared" ca="1" si="34"/>
        <v>5.8716167446701517</v>
      </c>
      <c r="F110" s="553">
        <f t="shared" ca="1" si="35"/>
        <v>1.8332464891779923</v>
      </c>
      <c r="G110" s="553">
        <f t="shared" ca="1" si="36"/>
        <v>13.246472466316249</v>
      </c>
      <c r="H110" s="553">
        <f t="shared" ca="1" si="37"/>
        <v>3.9714966459974663</v>
      </c>
      <c r="I110" s="553">
        <f t="shared" ca="1" si="38"/>
        <v>8.3483533329070632</v>
      </c>
      <c r="J110" s="553">
        <f t="shared" ca="1" si="39"/>
        <v>3.3197296905516049</v>
      </c>
      <c r="K110" s="553">
        <f t="shared" ca="1" si="40"/>
        <v>12.119829884941826</v>
      </c>
      <c r="L110" s="553">
        <f t="shared" ca="1" si="43"/>
        <v>2.6594424032507469</v>
      </c>
      <c r="M110" s="553">
        <f t="shared" ca="1" si="43"/>
        <v>7.5259982737201323</v>
      </c>
      <c r="N110" s="553">
        <f t="shared" ca="1" si="43"/>
        <v>2.1408141118927699</v>
      </c>
      <c r="O110" s="553">
        <f t="shared" ca="1" si="43"/>
        <v>5.6312763964601764</v>
      </c>
      <c r="P110" s="553">
        <f t="shared" ca="1" si="43"/>
        <v>2.0019363272480213</v>
      </c>
      <c r="Q110" s="554">
        <f t="shared" ca="1" si="24"/>
        <v>1.029645399056057</v>
      </c>
      <c r="R110" s="554">
        <f t="shared" ca="1" si="25"/>
        <v>4.0383702554921594</v>
      </c>
      <c r="S110" s="554">
        <f t="shared" ca="1" si="26"/>
        <v>9.2749758203187831</v>
      </c>
      <c r="T110" s="554">
        <f t="shared" ca="1" si="27"/>
        <v>5.0286236423554582</v>
      </c>
      <c r="U110" s="554">
        <f t="shared" ca="1" si="28"/>
        <v>9.4603874816910789</v>
      </c>
      <c r="V110" s="555">
        <f t="shared" ca="1" si="29"/>
        <v>5.3851841618273628</v>
      </c>
      <c r="W110" s="555">
        <f t="shared" ca="1" si="30"/>
        <v>3.6293400692121551</v>
      </c>
      <c r="X110" s="556">
        <f t="shared" ca="1" si="42"/>
        <v>5.4895864120732849</v>
      </c>
      <c r="Y110" s="557">
        <f t="shared" ca="1" si="31"/>
        <v>0.80097592085135749</v>
      </c>
    </row>
    <row r="111" spans="1:25" x14ac:dyDescent="0.25">
      <c r="A111" s="558" t="s">
        <v>677</v>
      </c>
      <c r="B111" s="553">
        <f t="shared" si="23"/>
        <v>-10</v>
      </c>
      <c r="C111" s="553">
        <f t="shared" ca="1" si="32"/>
        <v>3.717587112277446</v>
      </c>
      <c r="D111" s="553">
        <f t="shared" ca="1" si="33"/>
        <v>1.5797864943014333</v>
      </c>
      <c r="E111" s="553">
        <f t="shared" ca="1" si="34"/>
        <v>5.2930308324325352</v>
      </c>
      <c r="F111" s="553">
        <f t="shared" ca="1" si="35"/>
        <v>2.5690444745757106</v>
      </c>
      <c r="G111" s="553">
        <f t="shared" ca="1" si="36"/>
        <v>11.627359198928355</v>
      </c>
      <c r="H111" s="553">
        <f t="shared" ca="1" si="37"/>
        <v>3.3620960503484447</v>
      </c>
      <c r="I111" s="553">
        <f t="shared" ca="1" si="38"/>
        <v>9.994798692420293</v>
      </c>
      <c r="J111" s="553">
        <f t="shared" ca="1" si="39"/>
        <v>3.5123509108007354</v>
      </c>
      <c r="K111" s="553">
        <f t="shared" ca="1" si="40"/>
        <v>9.6418868424867892</v>
      </c>
      <c r="L111" s="553">
        <f t="shared" ca="1" si="43"/>
        <v>3.3834049308366527</v>
      </c>
      <c r="M111" s="553">
        <f t="shared" ca="1" si="43"/>
        <v>5.3059851733698835</v>
      </c>
      <c r="N111" s="553">
        <f t="shared" ca="1" si="43"/>
        <v>2.536793083854016</v>
      </c>
      <c r="O111" s="553">
        <f t="shared" ca="1" si="43"/>
        <v>5.8982383784637413</v>
      </c>
      <c r="P111" s="553">
        <f t="shared" ca="1" si="43"/>
        <v>2.7744093179052132</v>
      </c>
      <c r="Q111" s="554">
        <f t="shared" ca="1" si="24"/>
        <v>2.137800617976013</v>
      </c>
      <c r="R111" s="554">
        <f t="shared" ca="1" si="25"/>
        <v>2.7239863578568246</v>
      </c>
      <c r="S111" s="554">
        <f t="shared" ca="1" si="26"/>
        <v>8.2652631485799102</v>
      </c>
      <c r="T111" s="554">
        <f t="shared" ca="1" si="27"/>
        <v>6.4824477816195571</v>
      </c>
      <c r="U111" s="554">
        <f t="shared" ca="1" si="28"/>
        <v>6.2584819116501365</v>
      </c>
      <c r="V111" s="555">
        <f t="shared" ca="1" si="29"/>
        <v>2.7691920895158675</v>
      </c>
      <c r="W111" s="555">
        <f t="shared" ca="1" si="30"/>
        <v>3.1238290605585282</v>
      </c>
      <c r="X111" s="556">
        <f t="shared" ca="1" si="42"/>
        <v>3.7724379869578719</v>
      </c>
      <c r="Y111" s="557">
        <f t="shared" ca="1" si="31"/>
        <v>0.58679833137941673</v>
      </c>
    </row>
    <row r="112" spans="1:25" x14ac:dyDescent="0.25">
      <c r="A112" s="558" t="s">
        <v>678</v>
      </c>
      <c r="B112" s="553">
        <f t="shared" si="23"/>
        <v>-10</v>
      </c>
      <c r="C112" s="553">
        <f t="shared" ca="1" si="32"/>
        <v>0.96072435141803447</v>
      </c>
      <c r="D112" s="553">
        <f t="shared" ca="1" si="33"/>
        <v>1.6176911794209536</v>
      </c>
      <c r="E112" s="553">
        <f t="shared" ca="1" si="34"/>
        <v>6.0524923452594548</v>
      </c>
      <c r="F112" s="553">
        <f t="shared" ca="1" si="35"/>
        <v>3.0443065569018124</v>
      </c>
      <c r="G112" s="553">
        <f t="shared" ca="1" si="36"/>
        <v>7.7318596531686987</v>
      </c>
      <c r="H112" s="553">
        <f t="shared" ca="1" si="37"/>
        <v>3.4581015185096815</v>
      </c>
      <c r="I112" s="553">
        <f t="shared" ca="1" si="38"/>
        <v>5.7074542018480114</v>
      </c>
      <c r="J112" s="553">
        <f t="shared" ca="1" si="39"/>
        <v>3.0246023101276327</v>
      </c>
      <c r="K112" s="553">
        <f t="shared" ca="1" si="40"/>
        <v>10.773062892556371</v>
      </c>
      <c r="L112" s="553">
        <f t="shared" ca="1" si="43"/>
        <v>3.0409779162146631</v>
      </c>
      <c r="M112" s="553">
        <f t="shared" ca="1" si="43"/>
        <v>4.5767788325402137</v>
      </c>
      <c r="N112" s="553">
        <f t="shared" ca="1" si="43"/>
        <v>3.7759477144231921</v>
      </c>
      <c r="O112" s="553">
        <f t="shared" ca="1" si="43"/>
        <v>4.1349233231719351</v>
      </c>
      <c r="P112" s="553">
        <f t="shared" ca="1" si="43"/>
        <v>2.4472547738265478</v>
      </c>
      <c r="Q112" s="554">
        <f t="shared" ca="1" si="24"/>
        <v>-0.65696682800291917</v>
      </c>
      <c r="R112" s="554">
        <f t="shared" ca="1" si="25"/>
        <v>3.0081857883576424</v>
      </c>
      <c r="S112" s="554">
        <f t="shared" ca="1" si="26"/>
        <v>4.2737581346590172</v>
      </c>
      <c r="T112" s="554">
        <f t="shared" ca="1" si="27"/>
        <v>2.6828518917203787</v>
      </c>
      <c r="U112" s="554">
        <f t="shared" ca="1" si="28"/>
        <v>7.7320849763417083</v>
      </c>
      <c r="V112" s="555">
        <f t="shared" ca="1" si="29"/>
        <v>0.80083111811702157</v>
      </c>
      <c r="W112" s="555">
        <f t="shared" ca="1" si="30"/>
        <v>1.6876685493453873</v>
      </c>
      <c r="X112" s="556">
        <f t="shared" ca="1" si="42"/>
        <v>-2.215761833024362</v>
      </c>
      <c r="Y112" s="557">
        <f t="shared" ca="1" si="31"/>
        <v>2.4822171137803727E-2</v>
      </c>
    </row>
    <row r="113" spans="1:25" x14ac:dyDescent="0.25">
      <c r="A113" s="558" t="s">
        <v>679</v>
      </c>
      <c r="B113" s="553">
        <f t="shared" si="23"/>
        <v>-10</v>
      </c>
      <c r="C113" s="553">
        <f t="shared" ca="1" si="32"/>
        <v>3.9320692510271833</v>
      </c>
      <c r="D113" s="553">
        <f t="shared" ca="1" si="33"/>
        <v>1.9616673769968662</v>
      </c>
      <c r="E113" s="553">
        <f t="shared" ca="1" si="34"/>
        <v>9.7095595772915022</v>
      </c>
      <c r="F113" s="553">
        <f t="shared" ca="1" si="35"/>
        <v>1.7195456242250917</v>
      </c>
      <c r="G113" s="553">
        <f t="shared" ca="1" si="36"/>
        <v>16.403947288909748</v>
      </c>
      <c r="H113" s="553">
        <f t="shared" ca="1" si="37"/>
        <v>3.4407298090329119</v>
      </c>
      <c r="I113" s="553">
        <f t="shared" ca="1" si="38"/>
        <v>11.101605579646453</v>
      </c>
      <c r="J113" s="553">
        <f t="shared" ca="1" si="39"/>
        <v>2.6592628053033023</v>
      </c>
      <c r="K113" s="553">
        <f t="shared" ca="1" si="40"/>
        <v>6.6155819197474051</v>
      </c>
      <c r="L113" s="553">
        <f t="shared" ca="1" si="43"/>
        <v>2.6771099735513859</v>
      </c>
      <c r="M113" s="553">
        <f t="shared" ca="1" si="43"/>
        <v>5.2589714147356617</v>
      </c>
      <c r="N113" s="553">
        <f t="shared" ca="1" si="43"/>
        <v>2.30260540753854</v>
      </c>
      <c r="O113" s="553">
        <f t="shared" ca="1" si="43"/>
        <v>5.4281604793363165</v>
      </c>
      <c r="P113" s="553">
        <f t="shared" ca="1" si="43"/>
        <v>2.5683760337451567</v>
      </c>
      <c r="Q113" s="554">
        <f t="shared" ca="1" si="24"/>
        <v>1.9704018740303171</v>
      </c>
      <c r="R113" s="554">
        <f t="shared" ca="1" si="25"/>
        <v>7.9900139530664109</v>
      </c>
      <c r="S113" s="554">
        <f t="shared" ca="1" si="26"/>
        <v>12.963217479876835</v>
      </c>
      <c r="T113" s="554">
        <f t="shared" ca="1" si="27"/>
        <v>8.4423427743431496</v>
      </c>
      <c r="U113" s="554">
        <f t="shared" ca="1" si="28"/>
        <v>3.9384719461960191</v>
      </c>
      <c r="V113" s="555">
        <f t="shared" ca="1" si="29"/>
        <v>2.9563660071971216</v>
      </c>
      <c r="W113" s="555">
        <f t="shared" ca="1" si="30"/>
        <v>2.8597844455911599</v>
      </c>
      <c r="X113" s="556">
        <f t="shared" ca="1" si="42"/>
        <v>9.4503737441388793</v>
      </c>
      <c r="Y113" s="557">
        <f t="shared" ca="1" si="31"/>
        <v>0.98894802743362231</v>
      </c>
    </row>
    <row r="114" spans="1:25" x14ac:dyDescent="0.25">
      <c r="A114" s="558" t="s">
        <v>680</v>
      </c>
      <c r="B114" s="553">
        <f t="shared" si="23"/>
        <v>-10</v>
      </c>
      <c r="C114" s="553">
        <f t="shared" ca="1" si="32"/>
        <v>2.931955018681323</v>
      </c>
      <c r="D114" s="553">
        <f t="shared" ca="1" si="33"/>
        <v>1.8988931568488254</v>
      </c>
      <c r="E114" s="553">
        <f t="shared" ca="1" si="34"/>
        <v>7.487259524937647</v>
      </c>
      <c r="F114" s="553">
        <f t="shared" ca="1" si="35"/>
        <v>2.0732982591170601</v>
      </c>
      <c r="G114" s="553">
        <f t="shared" ca="1" si="36"/>
        <v>8.1806541110671418</v>
      </c>
      <c r="H114" s="553">
        <f t="shared" ca="1" si="37"/>
        <v>2.3815694420578688</v>
      </c>
      <c r="I114" s="553">
        <f t="shared" ca="1" si="38"/>
        <v>9.0575935521912907</v>
      </c>
      <c r="J114" s="553">
        <f t="shared" ca="1" si="39"/>
        <v>2.8120310587508075</v>
      </c>
      <c r="K114" s="553">
        <f t="shared" ca="1" si="40"/>
        <v>9.2298957124802978</v>
      </c>
      <c r="L114" s="553">
        <f t="shared" ref="L114:P129" ca="1" si="44">L$17*(1+$C$10*NORMSINV(RAND()))</f>
        <v>3.2082885716193239</v>
      </c>
      <c r="M114" s="553">
        <f t="shared" ca="1" si="44"/>
        <v>7.7719060173245342</v>
      </c>
      <c r="N114" s="553">
        <f t="shared" ca="1" si="44"/>
        <v>1.6254751387914541</v>
      </c>
      <c r="O114" s="553">
        <f t="shared" ca="1" si="44"/>
        <v>5.0937062402365809</v>
      </c>
      <c r="P114" s="553">
        <f t="shared" ca="1" si="44"/>
        <v>1.8254697251132996</v>
      </c>
      <c r="Q114" s="554">
        <f t="shared" ca="1" si="24"/>
        <v>1.0330618618324976</v>
      </c>
      <c r="R114" s="554">
        <f t="shared" ca="1" si="25"/>
        <v>5.4139612658205873</v>
      </c>
      <c r="S114" s="554">
        <f t="shared" ca="1" si="26"/>
        <v>5.7990846690092734</v>
      </c>
      <c r="T114" s="554">
        <f t="shared" ca="1" si="27"/>
        <v>6.2455624934404828</v>
      </c>
      <c r="U114" s="554">
        <f t="shared" ca="1" si="28"/>
        <v>6.0216071408609739</v>
      </c>
      <c r="V114" s="555">
        <f t="shared" ca="1" si="29"/>
        <v>6.1464308785330797</v>
      </c>
      <c r="W114" s="555">
        <f t="shared" ca="1" si="30"/>
        <v>3.2682365151232813</v>
      </c>
      <c r="X114" s="556">
        <f t="shared" ca="1" si="42"/>
        <v>4.0885075259930233</v>
      </c>
      <c r="Y114" s="557">
        <f t="shared" ca="1" si="31"/>
        <v>0.63100063950416407</v>
      </c>
    </row>
    <row r="115" spans="1:25" x14ac:dyDescent="0.25">
      <c r="A115" s="558" t="s">
        <v>681</v>
      </c>
      <c r="B115" s="553">
        <f t="shared" si="23"/>
        <v>-10</v>
      </c>
      <c r="C115" s="553">
        <f t="shared" ca="1" si="32"/>
        <v>2.8885420385435818</v>
      </c>
      <c r="D115" s="553">
        <f t="shared" ca="1" si="33"/>
        <v>2.0511861888781344</v>
      </c>
      <c r="E115" s="553">
        <f t="shared" ca="1" si="34"/>
        <v>5.2671732049731448</v>
      </c>
      <c r="F115" s="553">
        <f t="shared" ca="1" si="35"/>
        <v>2.3921808328519925</v>
      </c>
      <c r="G115" s="553">
        <f t="shared" ca="1" si="36"/>
        <v>13.069879741623389</v>
      </c>
      <c r="H115" s="553">
        <f t="shared" ca="1" si="37"/>
        <v>3.8942227873889572</v>
      </c>
      <c r="I115" s="553">
        <f t="shared" ca="1" si="38"/>
        <v>5.7981837334428157</v>
      </c>
      <c r="J115" s="553">
        <f t="shared" ca="1" si="39"/>
        <v>2.3547078900325698</v>
      </c>
      <c r="K115" s="553">
        <f t="shared" ca="1" si="40"/>
        <v>7.8730258194387348</v>
      </c>
      <c r="L115" s="553">
        <f t="shared" ca="1" si="44"/>
        <v>2.4511057687485294</v>
      </c>
      <c r="M115" s="553">
        <f t="shared" ca="1" si="44"/>
        <v>7.3164555657524595</v>
      </c>
      <c r="N115" s="553">
        <f t="shared" ca="1" si="44"/>
        <v>2.858256950832931</v>
      </c>
      <c r="O115" s="553">
        <f t="shared" ca="1" si="44"/>
        <v>6.4021276459382239</v>
      </c>
      <c r="P115" s="553">
        <f t="shared" ca="1" si="44"/>
        <v>2.6786214348884334</v>
      </c>
      <c r="Q115" s="554">
        <f t="shared" ca="1" si="24"/>
        <v>0.8373558496654474</v>
      </c>
      <c r="R115" s="554">
        <f t="shared" ca="1" si="25"/>
        <v>2.8749923721211523</v>
      </c>
      <c r="S115" s="554">
        <f t="shared" ca="1" si="26"/>
        <v>9.175656954234432</v>
      </c>
      <c r="T115" s="554">
        <f t="shared" ca="1" si="27"/>
        <v>3.4434758434102459</v>
      </c>
      <c r="U115" s="554">
        <f t="shared" ca="1" si="28"/>
        <v>5.4219200506902059</v>
      </c>
      <c r="V115" s="555">
        <f t="shared" ca="1" si="29"/>
        <v>4.4581986149195281</v>
      </c>
      <c r="W115" s="555">
        <f t="shared" ca="1" si="30"/>
        <v>3.7235062110497905</v>
      </c>
      <c r="X115" s="556">
        <f t="shared" ca="1" si="42"/>
        <v>2.3444844935899418</v>
      </c>
      <c r="Y115" s="557">
        <f t="shared" ca="1" si="31"/>
        <v>0.38167485198799073</v>
      </c>
    </row>
    <row r="116" spans="1:25" x14ac:dyDescent="0.25">
      <c r="A116" s="558" t="s">
        <v>682</v>
      </c>
      <c r="B116" s="553">
        <f t="shared" si="23"/>
        <v>-10</v>
      </c>
      <c r="C116" s="553">
        <f t="shared" ca="1" si="32"/>
        <v>3.9219690928028874</v>
      </c>
      <c r="D116" s="553">
        <f t="shared" ca="1" si="33"/>
        <v>1.8716853100063044</v>
      </c>
      <c r="E116" s="553">
        <f t="shared" ca="1" si="34"/>
        <v>6.3664922288115049</v>
      </c>
      <c r="F116" s="553">
        <f t="shared" ca="1" si="35"/>
        <v>2.5423286134741856</v>
      </c>
      <c r="G116" s="553">
        <f t="shared" ca="1" si="36"/>
        <v>9.7244121956451792</v>
      </c>
      <c r="H116" s="553">
        <f t="shared" ca="1" si="37"/>
        <v>2.6888173249534408</v>
      </c>
      <c r="I116" s="553">
        <f t="shared" ca="1" si="38"/>
        <v>9.987592838519582</v>
      </c>
      <c r="J116" s="553">
        <f t="shared" ca="1" si="39"/>
        <v>2.896044674897797</v>
      </c>
      <c r="K116" s="553">
        <f t="shared" ca="1" si="40"/>
        <v>11.667238191813237</v>
      </c>
      <c r="L116" s="553">
        <f t="shared" ca="1" si="44"/>
        <v>2.9675133464591692</v>
      </c>
      <c r="M116" s="553">
        <f t="shared" ca="1" si="44"/>
        <v>6.2060565477436942</v>
      </c>
      <c r="N116" s="553">
        <f t="shared" ca="1" si="44"/>
        <v>2.3817402984139693</v>
      </c>
      <c r="O116" s="553">
        <f t="shared" ca="1" si="44"/>
        <v>5.3639811537897053</v>
      </c>
      <c r="P116" s="553">
        <f t="shared" ca="1" si="44"/>
        <v>2.8470300665682817</v>
      </c>
      <c r="Q116" s="554">
        <f t="shared" ca="1" si="24"/>
        <v>2.050283782796583</v>
      </c>
      <c r="R116" s="554">
        <f t="shared" ca="1" si="25"/>
        <v>3.8241636153373193</v>
      </c>
      <c r="S116" s="554">
        <f t="shared" ca="1" si="26"/>
        <v>7.0355948706917388</v>
      </c>
      <c r="T116" s="554">
        <f t="shared" ca="1" si="27"/>
        <v>7.091548163621785</v>
      </c>
      <c r="U116" s="554">
        <f t="shared" ca="1" si="28"/>
        <v>8.6997248453540674</v>
      </c>
      <c r="V116" s="555">
        <f t="shared" ca="1" si="29"/>
        <v>3.8243162493297249</v>
      </c>
      <c r="W116" s="555">
        <f t="shared" ca="1" si="30"/>
        <v>2.5169510872214236</v>
      </c>
      <c r="X116" s="556">
        <f t="shared" ca="1" si="42"/>
        <v>4.9757047385035751</v>
      </c>
      <c r="Y116" s="557">
        <f t="shared" ca="1" si="31"/>
        <v>0.74467754591957891</v>
      </c>
    </row>
    <row r="117" spans="1:25" x14ac:dyDescent="0.25">
      <c r="A117" s="558" t="s">
        <v>683</v>
      </c>
      <c r="B117" s="553">
        <f t="shared" si="23"/>
        <v>-10</v>
      </c>
      <c r="C117" s="553">
        <f t="shared" ca="1" si="32"/>
        <v>4.287278032599831</v>
      </c>
      <c r="D117" s="553">
        <f t="shared" ca="1" si="33"/>
        <v>1.8848266531439375</v>
      </c>
      <c r="E117" s="553">
        <f t="shared" ca="1" si="34"/>
        <v>3.9535081145389084</v>
      </c>
      <c r="F117" s="553">
        <f t="shared" ca="1" si="35"/>
        <v>2.5763737495677361</v>
      </c>
      <c r="G117" s="553">
        <f t="shared" ca="1" si="36"/>
        <v>10.455695176520177</v>
      </c>
      <c r="H117" s="553">
        <f t="shared" ca="1" si="37"/>
        <v>2.6161704681788485</v>
      </c>
      <c r="I117" s="553">
        <f t="shared" ca="1" si="38"/>
        <v>7.6719208453937835</v>
      </c>
      <c r="J117" s="553">
        <f t="shared" ca="1" si="39"/>
        <v>3.5767266030586686</v>
      </c>
      <c r="K117" s="553">
        <f t="shared" ca="1" si="40"/>
        <v>12.627185534221423</v>
      </c>
      <c r="L117" s="553">
        <f t="shared" ca="1" si="44"/>
        <v>2.7664094997899715</v>
      </c>
      <c r="M117" s="553">
        <f t="shared" ca="1" si="44"/>
        <v>6.9003255584959957</v>
      </c>
      <c r="N117" s="553">
        <f t="shared" ca="1" si="44"/>
        <v>1.0766180750443159</v>
      </c>
      <c r="O117" s="553">
        <f t="shared" ca="1" si="44"/>
        <v>6.1641535142616153</v>
      </c>
      <c r="P117" s="553">
        <f t="shared" ca="1" si="44"/>
        <v>1.8809328497338584</v>
      </c>
      <c r="Q117" s="554">
        <f t="shared" ca="1" si="24"/>
        <v>2.4024513794558935</v>
      </c>
      <c r="R117" s="554">
        <f t="shared" ca="1" si="25"/>
        <v>1.3771343649711723</v>
      </c>
      <c r="S117" s="554">
        <f t="shared" ca="1" si="26"/>
        <v>7.8395247083413278</v>
      </c>
      <c r="T117" s="554">
        <f t="shared" ca="1" si="27"/>
        <v>4.0951942423351149</v>
      </c>
      <c r="U117" s="554">
        <f t="shared" ca="1" si="28"/>
        <v>9.8607760344314528</v>
      </c>
      <c r="V117" s="555">
        <f t="shared" ca="1" si="29"/>
        <v>5.8237074834516793</v>
      </c>
      <c r="W117" s="555">
        <f t="shared" ca="1" si="30"/>
        <v>4.2832206645277573</v>
      </c>
      <c r="X117" s="556">
        <f t="shared" ca="1" si="42"/>
        <v>4.1506408532875163</v>
      </c>
      <c r="Y117" s="557">
        <f t="shared" ca="1" si="31"/>
        <v>0.63950969170474503</v>
      </c>
    </row>
    <row r="118" spans="1:25" x14ac:dyDescent="0.25">
      <c r="A118" s="558" t="s">
        <v>684</v>
      </c>
      <c r="B118" s="553">
        <f t="shared" si="23"/>
        <v>-10</v>
      </c>
      <c r="C118" s="553">
        <f t="shared" ca="1" si="32"/>
        <v>3.2472689214628847</v>
      </c>
      <c r="D118" s="553">
        <f t="shared" ca="1" si="33"/>
        <v>1.3141554741842247</v>
      </c>
      <c r="E118" s="553">
        <f t="shared" ca="1" si="34"/>
        <v>4.5204284469097278</v>
      </c>
      <c r="F118" s="553">
        <f t="shared" ca="1" si="35"/>
        <v>2.3304165104536487</v>
      </c>
      <c r="G118" s="553">
        <f t="shared" ca="1" si="36"/>
        <v>8.6435206813075833</v>
      </c>
      <c r="H118" s="553">
        <f t="shared" ca="1" si="37"/>
        <v>2.7502725537131454</v>
      </c>
      <c r="I118" s="553">
        <f t="shared" ca="1" si="38"/>
        <v>10.494323670411212</v>
      </c>
      <c r="J118" s="553">
        <f t="shared" ca="1" si="39"/>
        <v>2.3341209502119087</v>
      </c>
      <c r="K118" s="553">
        <f t="shared" ca="1" si="40"/>
        <v>13.049598462514552</v>
      </c>
      <c r="L118" s="553">
        <f t="shared" ca="1" si="44"/>
        <v>3.4382914217126666</v>
      </c>
      <c r="M118" s="553">
        <f t="shared" ca="1" si="44"/>
        <v>6.2905077742705613</v>
      </c>
      <c r="N118" s="553">
        <f t="shared" ca="1" si="44"/>
        <v>3.4257991431374442</v>
      </c>
      <c r="O118" s="553">
        <f t="shared" ca="1" si="44"/>
        <v>5.6769219544262484</v>
      </c>
      <c r="P118" s="553">
        <f t="shared" ca="1" si="44"/>
        <v>4.0087093203630699</v>
      </c>
      <c r="Q118" s="554">
        <f t="shared" ca="1" si="24"/>
        <v>1.93311344727866</v>
      </c>
      <c r="R118" s="554">
        <f t="shared" ca="1" si="25"/>
        <v>2.1900119364560791</v>
      </c>
      <c r="S118" s="554">
        <f t="shared" ca="1" si="26"/>
        <v>5.8932481275944379</v>
      </c>
      <c r="T118" s="554">
        <f t="shared" ca="1" si="27"/>
        <v>8.1602027201993046</v>
      </c>
      <c r="U118" s="554">
        <f t="shared" ca="1" si="28"/>
        <v>9.6113070408018864</v>
      </c>
      <c r="V118" s="555">
        <f t="shared" ca="1" si="29"/>
        <v>2.8647086311331171</v>
      </c>
      <c r="W118" s="555">
        <f t="shared" ca="1" si="30"/>
        <v>1.6682126340631784</v>
      </c>
      <c r="X118" s="556">
        <f t="shared" ca="1" si="42"/>
        <v>3.5581092894016138</v>
      </c>
      <c r="Y118" s="557">
        <f t="shared" ca="1" si="31"/>
        <v>0.55614680107381753</v>
      </c>
    </row>
    <row r="119" spans="1:25" x14ac:dyDescent="0.25">
      <c r="A119" s="558" t="s">
        <v>685</v>
      </c>
      <c r="B119" s="553">
        <f t="shared" si="23"/>
        <v>-10</v>
      </c>
      <c r="C119" s="553">
        <f t="shared" ca="1" si="32"/>
        <v>3.0531967003608282</v>
      </c>
      <c r="D119" s="553">
        <f t="shared" ca="1" si="33"/>
        <v>2.251765099608555</v>
      </c>
      <c r="E119" s="553">
        <f t="shared" ca="1" si="34"/>
        <v>5.8833816378219588</v>
      </c>
      <c r="F119" s="553">
        <f t="shared" ca="1" si="35"/>
        <v>2.3889548961282925</v>
      </c>
      <c r="G119" s="553">
        <f t="shared" ca="1" si="36"/>
        <v>10.271246220901995</v>
      </c>
      <c r="H119" s="553">
        <f t="shared" ca="1" si="37"/>
        <v>2.5136090253149828</v>
      </c>
      <c r="I119" s="553">
        <f t="shared" ca="1" si="38"/>
        <v>9.5344992015430723</v>
      </c>
      <c r="J119" s="553">
        <f t="shared" ca="1" si="39"/>
        <v>2.9671590075311198</v>
      </c>
      <c r="K119" s="553">
        <f t="shared" ca="1" si="40"/>
        <v>4.4306770617947002</v>
      </c>
      <c r="L119" s="553">
        <f t="shared" ca="1" si="44"/>
        <v>3.235117465949755</v>
      </c>
      <c r="M119" s="553">
        <f t="shared" ca="1" si="44"/>
        <v>4.9586254113404058</v>
      </c>
      <c r="N119" s="553">
        <f t="shared" ca="1" si="44"/>
        <v>2.6824663169114054</v>
      </c>
      <c r="O119" s="553">
        <f t="shared" ca="1" si="44"/>
        <v>5.3665279295977157</v>
      </c>
      <c r="P119" s="553">
        <f t="shared" ca="1" si="44"/>
        <v>2.2825631843895282</v>
      </c>
      <c r="Q119" s="554">
        <f t="shared" ca="1" si="24"/>
        <v>0.80143160075227327</v>
      </c>
      <c r="R119" s="554">
        <f t="shared" ca="1" si="25"/>
        <v>3.4944267416936663</v>
      </c>
      <c r="S119" s="554">
        <f t="shared" ca="1" si="26"/>
        <v>7.7576371955870123</v>
      </c>
      <c r="T119" s="554">
        <f t="shared" ca="1" si="27"/>
        <v>6.5673401940119529</v>
      </c>
      <c r="U119" s="554">
        <f t="shared" ca="1" si="28"/>
        <v>1.1955595958449452</v>
      </c>
      <c r="V119" s="555">
        <f t="shared" ca="1" si="29"/>
        <v>2.2761590944290004</v>
      </c>
      <c r="W119" s="555">
        <f t="shared" ca="1" si="30"/>
        <v>3.0839647452081875</v>
      </c>
      <c r="X119" s="556">
        <f t="shared" ca="1" si="42"/>
        <v>1.1746678842443643</v>
      </c>
      <c r="Y119" s="557">
        <f t="shared" ca="1" si="31"/>
        <v>0.2334869394365702</v>
      </c>
    </row>
    <row r="120" spans="1:25" x14ac:dyDescent="0.25">
      <c r="A120" s="558" t="s">
        <v>686</v>
      </c>
      <c r="B120" s="553">
        <f t="shared" si="23"/>
        <v>-10</v>
      </c>
      <c r="C120" s="553">
        <f t="shared" ca="1" si="32"/>
        <v>2.7347951748871644</v>
      </c>
      <c r="D120" s="553">
        <f t="shared" ca="1" si="33"/>
        <v>2.4521737138947728</v>
      </c>
      <c r="E120" s="553">
        <f t="shared" ca="1" si="34"/>
        <v>6.6880151969959929</v>
      </c>
      <c r="F120" s="553">
        <f t="shared" ca="1" si="35"/>
        <v>2.8493086688610343</v>
      </c>
      <c r="G120" s="553">
        <f t="shared" ca="1" si="36"/>
        <v>8.5344589773922621</v>
      </c>
      <c r="H120" s="553">
        <f t="shared" ca="1" si="37"/>
        <v>3.1870448668757061</v>
      </c>
      <c r="I120" s="553">
        <f t="shared" ca="1" si="38"/>
        <v>8.5113091693187144</v>
      </c>
      <c r="J120" s="553">
        <f t="shared" ca="1" si="39"/>
        <v>3.5901737607989839</v>
      </c>
      <c r="K120" s="553">
        <f t="shared" ca="1" si="40"/>
        <v>9.6622524470837483</v>
      </c>
      <c r="L120" s="553">
        <f t="shared" ca="1" si="44"/>
        <v>2.8594102302319309</v>
      </c>
      <c r="M120" s="553">
        <f t="shared" ca="1" si="44"/>
        <v>6.7154126856594587</v>
      </c>
      <c r="N120" s="553">
        <f t="shared" ca="1" si="44"/>
        <v>2.726226017277221</v>
      </c>
      <c r="O120" s="553">
        <f t="shared" ca="1" si="44"/>
        <v>4.4985868921085324</v>
      </c>
      <c r="P120" s="553">
        <f t="shared" ca="1" si="44"/>
        <v>3.2125542245398542</v>
      </c>
      <c r="Q120" s="554">
        <f t="shared" ca="1" si="24"/>
        <v>0.2826214609923916</v>
      </c>
      <c r="R120" s="554">
        <f t="shared" ca="1" si="25"/>
        <v>3.8387065281349586</v>
      </c>
      <c r="S120" s="554">
        <f t="shared" ca="1" si="26"/>
        <v>5.3474141105165565</v>
      </c>
      <c r="T120" s="554">
        <f t="shared" ca="1" si="27"/>
        <v>4.9211354085197305</v>
      </c>
      <c r="U120" s="554">
        <f t="shared" ca="1" si="28"/>
        <v>6.8028422168518174</v>
      </c>
      <c r="V120" s="555">
        <f t="shared" ca="1" si="29"/>
        <v>3.9891866683822377</v>
      </c>
      <c r="W120" s="555">
        <f t="shared" ca="1" si="30"/>
        <v>1.2860326675686782</v>
      </c>
      <c r="X120" s="556">
        <f t="shared" ca="1" si="42"/>
        <v>0.98103972041453957</v>
      </c>
      <c r="Y120" s="557">
        <f t="shared" ca="1" si="31"/>
        <v>0.21244186831301087</v>
      </c>
    </row>
    <row r="121" spans="1:25" x14ac:dyDescent="0.25">
      <c r="A121" s="558" t="s">
        <v>687</v>
      </c>
      <c r="B121" s="553">
        <f t="shared" si="23"/>
        <v>-10</v>
      </c>
      <c r="C121" s="553">
        <f t="shared" ca="1" si="32"/>
        <v>1.7172075232751558</v>
      </c>
      <c r="D121" s="553">
        <f t="shared" ca="1" si="33"/>
        <v>1.6373992940176514</v>
      </c>
      <c r="E121" s="553">
        <f t="shared" ca="1" si="34"/>
        <v>4.542293444552616</v>
      </c>
      <c r="F121" s="553">
        <f t="shared" ca="1" si="35"/>
        <v>2.753907748029516</v>
      </c>
      <c r="G121" s="553">
        <f t="shared" ca="1" si="36"/>
        <v>12.121875584354765</v>
      </c>
      <c r="H121" s="553">
        <f t="shared" ca="1" si="37"/>
        <v>3.5661325356032112</v>
      </c>
      <c r="I121" s="553">
        <f t="shared" ca="1" si="38"/>
        <v>10.829265265161929</v>
      </c>
      <c r="J121" s="553">
        <f t="shared" ca="1" si="39"/>
        <v>2.9180785876263884</v>
      </c>
      <c r="K121" s="553">
        <f t="shared" ca="1" si="40"/>
        <v>9.087763951860321</v>
      </c>
      <c r="L121" s="553">
        <f t="shared" ca="1" si="44"/>
        <v>3.1319073792074139</v>
      </c>
      <c r="M121" s="553">
        <f t="shared" ca="1" si="44"/>
        <v>6.7190998081750815</v>
      </c>
      <c r="N121" s="553">
        <f t="shared" ca="1" si="44"/>
        <v>2.8337360418634141</v>
      </c>
      <c r="O121" s="553">
        <f t="shared" ca="1" si="44"/>
        <v>4.5636197503159126</v>
      </c>
      <c r="P121" s="553">
        <f t="shared" ca="1" si="44"/>
        <v>1.9219245997671202</v>
      </c>
      <c r="Q121" s="554">
        <f t="shared" ca="1" si="24"/>
        <v>7.9808229257504415E-2</v>
      </c>
      <c r="R121" s="554">
        <f t="shared" ca="1" si="25"/>
        <v>1.7883856965231</v>
      </c>
      <c r="S121" s="554">
        <f t="shared" ca="1" si="26"/>
        <v>8.5557430487515536</v>
      </c>
      <c r="T121" s="554">
        <f t="shared" ca="1" si="27"/>
        <v>7.9111866775355413</v>
      </c>
      <c r="U121" s="554">
        <f t="shared" ca="1" si="28"/>
        <v>5.9558565726529071</v>
      </c>
      <c r="V121" s="555">
        <f t="shared" ca="1" si="29"/>
        <v>3.8853637663116674</v>
      </c>
      <c r="W121" s="555">
        <f t="shared" ca="1" si="30"/>
        <v>2.6416951505487924</v>
      </c>
      <c r="X121" s="556">
        <f t="shared" ca="1" si="42"/>
        <v>2.3535194409794222</v>
      </c>
      <c r="Y121" s="557">
        <f t="shared" ca="1" si="31"/>
        <v>0.38293085294270079</v>
      </c>
    </row>
    <row r="122" spans="1:25" x14ac:dyDescent="0.25">
      <c r="A122" s="558" t="s">
        <v>688</v>
      </c>
      <c r="B122" s="553">
        <f t="shared" si="23"/>
        <v>-10</v>
      </c>
      <c r="C122" s="553">
        <f t="shared" ca="1" si="32"/>
        <v>1.0991610529126192</v>
      </c>
      <c r="D122" s="553">
        <f t="shared" ca="1" si="33"/>
        <v>1.2418290417050277</v>
      </c>
      <c r="E122" s="553">
        <f t="shared" ca="1" si="34"/>
        <v>6.5708016147531483</v>
      </c>
      <c r="F122" s="553">
        <f t="shared" ca="1" si="35"/>
        <v>1.7081273992835007</v>
      </c>
      <c r="G122" s="553">
        <f t="shared" ca="1" si="36"/>
        <v>7.7174505385526775</v>
      </c>
      <c r="H122" s="553">
        <f t="shared" ca="1" si="37"/>
        <v>3.0367879519551688</v>
      </c>
      <c r="I122" s="553">
        <f t="shared" ca="1" si="38"/>
        <v>9.7653253551918144</v>
      </c>
      <c r="J122" s="553">
        <f t="shared" ca="1" si="39"/>
        <v>3.276092283622472</v>
      </c>
      <c r="K122" s="553">
        <f t="shared" ca="1" si="40"/>
        <v>12.22655346738739</v>
      </c>
      <c r="L122" s="553">
        <f t="shared" ca="1" si="44"/>
        <v>3.1684572014607779</v>
      </c>
      <c r="M122" s="553">
        <f t="shared" ca="1" si="44"/>
        <v>6.0421482090309588</v>
      </c>
      <c r="N122" s="553">
        <f t="shared" ca="1" si="44"/>
        <v>2.7887517082027271</v>
      </c>
      <c r="O122" s="553">
        <f t="shared" ca="1" si="44"/>
        <v>4.2875228309404259</v>
      </c>
      <c r="P122" s="553">
        <f t="shared" ca="1" si="44"/>
        <v>2.3077813304933121</v>
      </c>
      <c r="Q122" s="554">
        <f t="shared" ca="1" si="24"/>
        <v>-0.1426679887924085</v>
      </c>
      <c r="R122" s="554">
        <f t="shared" ca="1" si="25"/>
        <v>4.8626742154696476</v>
      </c>
      <c r="S122" s="554">
        <f t="shared" ca="1" si="26"/>
        <v>4.6806625865975082</v>
      </c>
      <c r="T122" s="554">
        <f t="shared" ca="1" si="27"/>
        <v>6.4892330715693429</v>
      </c>
      <c r="U122" s="554">
        <f t="shared" ca="1" si="28"/>
        <v>9.0580962659266113</v>
      </c>
      <c r="V122" s="555">
        <f t="shared" ca="1" si="29"/>
        <v>3.2533965008282317</v>
      </c>
      <c r="W122" s="555">
        <f t="shared" ca="1" si="30"/>
        <v>1.9797415004471137</v>
      </c>
      <c r="X122" s="556">
        <f t="shared" ca="1" si="42"/>
        <v>2.2886634587658889</v>
      </c>
      <c r="Y122" s="557">
        <f t="shared" ca="1" si="31"/>
        <v>0.37394291255805412</v>
      </c>
    </row>
    <row r="123" spans="1:25" x14ac:dyDescent="0.25">
      <c r="A123" s="558" t="s">
        <v>689</v>
      </c>
      <c r="B123" s="553">
        <f t="shared" si="23"/>
        <v>-10</v>
      </c>
      <c r="C123" s="553">
        <f t="shared" ca="1" si="32"/>
        <v>3.4744845133774693</v>
      </c>
      <c r="D123" s="553">
        <f t="shared" ca="1" si="33"/>
        <v>2.1853324944046069</v>
      </c>
      <c r="E123" s="553">
        <f t="shared" ca="1" si="34"/>
        <v>9.8271878708774612</v>
      </c>
      <c r="F123" s="553">
        <f t="shared" ca="1" si="35"/>
        <v>2.599164830086425</v>
      </c>
      <c r="G123" s="553">
        <f t="shared" ca="1" si="36"/>
        <v>16.160066139025577</v>
      </c>
      <c r="H123" s="553">
        <f t="shared" ca="1" si="37"/>
        <v>2.4393231679325651</v>
      </c>
      <c r="I123" s="553">
        <f t="shared" ca="1" si="38"/>
        <v>10.685165677327667</v>
      </c>
      <c r="J123" s="553">
        <f t="shared" ca="1" si="39"/>
        <v>3.1531907110442026</v>
      </c>
      <c r="K123" s="553">
        <f t="shared" ca="1" si="40"/>
        <v>10.278178657461734</v>
      </c>
      <c r="L123" s="553">
        <f t="shared" ca="1" si="44"/>
        <v>2.816027161435378</v>
      </c>
      <c r="M123" s="553">
        <f t="shared" ca="1" si="44"/>
        <v>5.7228356921190802</v>
      </c>
      <c r="N123" s="553">
        <f t="shared" ca="1" si="44"/>
        <v>2.6089308213307616</v>
      </c>
      <c r="O123" s="553">
        <f t="shared" ca="1" si="44"/>
        <v>4.6213055707343829</v>
      </c>
      <c r="P123" s="553">
        <f t="shared" ca="1" si="44"/>
        <v>2.3185346854703619</v>
      </c>
      <c r="Q123" s="554">
        <f t="shared" ca="1" si="24"/>
        <v>1.2891520189728625</v>
      </c>
      <c r="R123" s="554">
        <f t="shared" ca="1" si="25"/>
        <v>7.2280230407910366</v>
      </c>
      <c r="S123" s="554">
        <f t="shared" ca="1" si="26"/>
        <v>13.720742971093012</v>
      </c>
      <c r="T123" s="554">
        <f t="shared" ca="1" si="27"/>
        <v>7.5319749662834647</v>
      </c>
      <c r="U123" s="554">
        <f t="shared" ca="1" si="28"/>
        <v>7.4621514960263555</v>
      </c>
      <c r="V123" s="555">
        <f t="shared" ca="1" si="29"/>
        <v>3.1139048707883186</v>
      </c>
      <c r="W123" s="555">
        <f t="shared" ca="1" si="30"/>
        <v>2.302770885264021</v>
      </c>
      <c r="X123" s="556">
        <f t="shared" ca="1" si="42"/>
        <v>9.5117890460970536</v>
      </c>
      <c r="Y123" s="557">
        <f t="shared" ca="1" si="31"/>
        <v>0.98958244177849142</v>
      </c>
    </row>
    <row r="124" spans="1:25" x14ac:dyDescent="0.25">
      <c r="A124" s="558" t="s">
        <v>690</v>
      </c>
      <c r="B124" s="553">
        <f t="shared" si="23"/>
        <v>-10</v>
      </c>
      <c r="C124" s="553">
        <f t="shared" ca="1" si="32"/>
        <v>3.0140784744519258</v>
      </c>
      <c r="D124" s="553">
        <f t="shared" ca="1" si="33"/>
        <v>2.1080798523860169</v>
      </c>
      <c r="E124" s="553">
        <f t="shared" ca="1" si="34"/>
        <v>4.3387609524458046</v>
      </c>
      <c r="F124" s="553">
        <f t="shared" ca="1" si="35"/>
        <v>2.163431704995932</v>
      </c>
      <c r="G124" s="553">
        <f t="shared" ca="1" si="36"/>
        <v>15.982903404102853</v>
      </c>
      <c r="H124" s="553">
        <f t="shared" ca="1" si="37"/>
        <v>2.8175036635152093</v>
      </c>
      <c r="I124" s="553">
        <f t="shared" ca="1" si="38"/>
        <v>6.8611547360407785</v>
      </c>
      <c r="J124" s="553">
        <f t="shared" ca="1" si="39"/>
        <v>2.7662112271635491</v>
      </c>
      <c r="K124" s="553">
        <f t="shared" ca="1" si="40"/>
        <v>12.150303981335691</v>
      </c>
      <c r="L124" s="553">
        <f t="shared" ca="1" si="44"/>
        <v>2.3685815752598565</v>
      </c>
      <c r="M124" s="553">
        <f t="shared" ca="1" si="44"/>
        <v>7.0034135584512471</v>
      </c>
      <c r="N124" s="553">
        <f t="shared" ca="1" si="44"/>
        <v>2.8465141444000959</v>
      </c>
      <c r="O124" s="553">
        <f t="shared" ca="1" si="44"/>
        <v>5.7967037099302292</v>
      </c>
      <c r="P124" s="553">
        <f t="shared" ca="1" si="44"/>
        <v>2.2176140279570942</v>
      </c>
      <c r="Q124" s="554">
        <f t="shared" ca="1" si="24"/>
        <v>0.90599862206590887</v>
      </c>
      <c r="R124" s="554">
        <f t="shared" ca="1" si="25"/>
        <v>2.1753292474498727</v>
      </c>
      <c r="S124" s="554">
        <f t="shared" ca="1" si="26"/>
        <v>13.165399740587644</v>
      </c>
      <c r="T124" s="554">
        <f t="shared" ca="1" si="27"/>
        <v>4.094943508877229</v>
      </c>
      <c r="U124" s="554">
        <f t="shared" ca="1" si="28"/>
        <v>9.7817224060758345</v>
      </c>
      <c r="V124" s="555">
        <f t="shared" ca="1" si="29"/>
        <v>4.1568994140511517</v>
      </c>
      <c r="W124" s="555">
        <f t="shared" ca="1" si="30"/>
        <v>3.579089681973135</v>
      </c>
      <c r="X124" s="556">
        <f t="shared" ca="1" si="42"/>
        <v>5.58055369093052</v>
      </c>
      <c r="Y124" s="557">
        <f t="shared" ca="1" si="31"/>
        <v>0.81009984160732429</v>
      </c>
    </row>
    <row r="125" spans="1:25" x14ac:dyDescent="0.25">
      <c r="A125" s="558" t="s">
        <v>691</v>
      </c>
      <c r="B125" s="553">
        <f t="shared" si="23"/>
        <v>-10</v>
      </c>
      <c r="C125" s="553">
        <f t="shared" ca="1" si="32"/>
        <v>3.5360453111493828</v>
      </c>
      <c r="D125" s="553">
        <f t="shared" ca="1" si="33"/>
        <v>1.6633629972629813</v>
      </c>
      <c r="E125" s="553">
        <f t="shared" ca="1" si="34"/>
        <v>7.157668611831701</v>
      </c>
      <c r="F125" s="553">
        <f t="shared" ca="1" si="35"/>
        <v>1.9392189162680962</v>
      </c>
      <c r="G125" s="553">
        <f t="shared" ca="1" si="36"/>
        <v>11.559115278920554</v>
      </c>
      <c r="H125" s="553">
        <f t="shared" ca="1" si="37"/>
        <v>2.6990059772928658</v>
      </c>
      <c r="I125" s="553">
        <f t="shared" ca="1" si="38"/>
        <v>13.825729484879904</v>
      </c>
      <c r="J125" s="553">
        <f t="shared" ca="1" si="39"/>
        <v>2.9522536170040135</v>
      </c>
      <c r="K125" s="553">
        <f t="shared" ca="1" si="40"/>
        <v>10.115248848907745</v>
      </c>
      <c r="L125" s="553">
        <f t="shared" ca="1" si="44"/>
        <v>2.6945466096285315</v>
      </c>
      <c r="M125" s="553">
        <f t="shared" ca="1" si="44"/>
        <v>8.0355585357577652</v>
      </c>
      <c r="N125" s="553">
        <f t="shared" ca="1" si="44"/>
        <v>2.6846249218164013</v>
      </c>
      <c r="O125" s="553">
        <f t="shared" ca="1" si="44"/>
        <v>5.6456262706856073</v>
      </c>
      <c r="P125" s="553">
        <f t="shared" ca="1" si="44"/>
        <v>2.087833883191379</v>
      </c>
      <c r="Q125" s="554">
        <f t="shared" ca="1" si="24"/>
        <v>1.8726823138864015</v>
      </c>
      <c r="R125" s="554">
        <f t="shared" ca="1" si="25"/>
        <v>5.2184496955636046</v>
      </c>
      <c r="S125" s="554">
        <f t="shared" ca="1" si="26"/>
        <v>8.8601093016276877</v>
      </c>
      <c r="T125" s="554">
        <f t="shared" ca="1" si="27"/>
        <v>10.873475867875891</v>
      </c>
      <c r="U125" s="554">
        <f t="shared" ca="1" si="28"/>
        <v>7.4207022392792137</v>
      </c>
      <c r="V125" s="555">
        <f t="shared" ca="1" si="29"/>
        <v>5.3509336139413639</v>
      </c>
      <c r="W125" s="555">
        <f t="shared" ca="1" si="30"/>
        <v>3.5577923874942283</v>
      </c>
      <c r="X125" s="556">
        <f t="shared" ca="1" si="42"/>
        <v>8.4085593273470565</v>
      </c>
      <c r="Y125" s="557">
        <f t="shared" ca="1" si="31"/>
        <v>0.97186245957358475</v>
      </c>
    </row>
    <row r="126" spans="1:25" x14ac:dyDescent="0.25">
      <c r="A126" s="558" t="s">
        <v>692</v>
      </c>
      <c r="B126" s="553">
        <f t="shared" si="23"/>
        <v>-10</v>
      </c>
      <c r="C126" s="553">
        <f t="shared" ca="1" si="32"/>
        <v>4.0780537840469053</v>
      </c>
      <c r="D126" s="553">
        <f t="shared" ca="1" si="33"/>
        <v>1.7615846962667669</v>
      </c>
      <c r="E126" s="553">
        <f t="shared" ca="1" si="34"/>
        <v>3.7908246631588485</v>
      </c>
      <c r="F126" s="553">
        <f t="shared" ca="1" si="35"/>
        <v>2.4082749749785335</v>
      </c>
      <c r="G126" s="553">
        <f t="shared" ca="1" si="36"/>
        <v>4.964498422956412</v>
      </c>
      <c r="H126" s="553">
        <f t="shared" ca="1" si="37"/>
        <v>1.5244633395090439</v>
      </c>
      <c r="I126" s="553">
        <f t="shared" ca="1" si="38"/>
        <v>14.705659293471991</v>
      </c>
      <c r="J126" s="553">
        <f t="shared" ca="1" si="39"/>
        <v>3.0627226913134646</v>
      </c>
      <c r="K126" s="553">
        <f t="shared" ca="1" si="40"/>
        <v>10.660296140250978</v>
      </c>
      <c r="L126" s="553">
        <f t="shared" ca="1" si="44"/>
        <v>2.579942554206438</v>
      </c>
      <c r="M126" s="553">
        <f t="shared" ca="1" si="44"/>
        <v>6.3143028106223129</v>
      </c>
      <c r="N126" s="553">
        <f t="shared" ca="1" si="44"/>
        <v>2.0944001853604033</v>
      </c>
      <c r="O126" s="553">
        <f t="shared" ca="1" si="44"/>
        <v>4.4474116362584839</v>
      </c>
      <c r="P126" s="553">
        <f t="shared" ca="1" si="44"/>
        <v>2.5699817608899456</v>
      </c>
      <c r="Q126" s="554">
        <f t="shared" ca="1" si="24"/>
        <v>2.3164690877801384</v>
      </c>
      <c r="R126" s="554">
        <f t="shared" ca="1" si="25"/>
        <v>1.382549688180315</v>
      </c>
      <c r="S126" s="554">
        <f t="shared" ca="1" si="26"/>
        <v>3.4400350834473681</v>
      </c>
      <c r="T126" s="554">
        <f t="shared" ca="1" si="27"/>
        <v>11.642936602158526</v>
      </c>
      <c r="U126" s="554">
        <f t="shared" ca="1" si="28"/>
        <v>8.0803535860445397</v>
      </c>
      <c r="V126" s="555">
        <f t="shared" ca="1" si="29"/>
        <v>4.2199026252619092</v>
      </c>
      <c r="W126" s="555">
        <f t="shared" ca="1" si="30"/>
        <v>1.8774298753685383</v>
      </c>
      <c r="X126" s="556">
        <f t="shared" ca="1" si="42"/>
        <v>3.415969864299317</v>
      </c>
      <c r="Y126" s="557">
        <f t="shared" ca="1" si="31"/>
        <v>0.53562033213780569</v>
      </c>
    </row>
    <row r="127" spans="1:25" x14ac:dyDescent="0.25">
      <c r="A127" s="558" t="s">
        <v>693</v>
      </c>
      <c r="B127" s="553">
        <f t="shared" si="23"/>
        <v>-10</v>
      </c>
      <c r="C127" s="553">
        <f t="shared" ca="1" si="32"/>
        <v>2.0548584243945771</v>
      </c>
      <c r="D127" s="553">
        <f t="shared" ca="1" si="33"/>
        <v>2.3370724935299241</v>
      </c>
      <c r="E127" s="553">
        <f t="shared" ca="1" si="34"/>
        <v>6.3402133917876355</v>
      </c>
      <c r="F127" s="553">
        <f t="shared" ca="1" si="35"/>
        <v>2.0801738626525581</v>
      </c>
      <c r="G127" s="553">
        <f t="shared" ca="1" si="36"/>
        <v>13.424920598501091</v>
      </c>
      <c r="H127" s="553">
        <f t="shared" ca="1" si="37"/>
        <v>3.6992162246357325</v>
      </c>
      <c r="I127" s="553">
        <f t="shared" ca="1" si="38"/>
        <v>13.983013183400796</v>
      </c>
      <c r="J127" s="553">
        <f t="shared" ca="1" si="39"/>
        <v>3.760109719410087</v>
      </c>
      <c r="K127" s="553">
        <f t="shared" ca="1" si="40"/>
        <v>7.8126678172636517</v>
      </c>
      <c r="L127" s="553">
        <f t="shared" ca="1" si="44"/>
        <v>3.4744482516109478</v>
      </c>
      <c r="M127" s="553">
        <f t="shared" ca="1" si="44"/>
        <v>6.7047075546329689</v>
      </c>
      <c r="N127" s="553">
        <f t="shared" ca="1" si="44"/>
        <v>1.5333641991452147</v>
      </c>
      <c r="O127" s="553">
        <f t="shared" ca="1" si="44"/>
        <v>3.9578228997307106</v>
      </c>
      <c r="P127" s="553">
        <f t="shared" ca="1" si="44"/>
        <v>3.2736620429151948</v>
      </c>
      <c r="Q127" s="554">
        <f t="shared" ca="1" si="24"/>
        <v>-0.28221406913534697</v>
      </c>
      <c r="R127" s="554">
        <f t="shared" ca="1" si="25"/>
        <v>4.2600395291350779</v>
      </c>
      <c r="S127" s="554">
        <f t="shared" ca="1" si="26"/>
        <v>9.7257043738653586</v>
      </c>
      <c r="T127" s="554">
        <f t="shared" ca="1" si="27"/>
        <v>10.222903463990709</v>
      </c>
      <c r="U127" s="554">
        <f t="shared" ca="1" si="28"/>
        <v>4.3382195656527038</v>
      </c>
      <c r="V127" s="555">
        <f t="shared" ca="1" si="29"/>
        <v>5.1713433554877541</v>
      </c>
      <c r="W127" s="555">
        <f t="shared" ca="1" si="30"/>
        <v>0.68416085681551575</v>
      </c>
      <c r="X127" s="556">
        <f t="shared" ca="1" si="42"/>
        <v>4.5881792923811275</v>
      </c>
      <c r="Y127" s="557">
        <f t="shared" ca="1" si="31"/>
        <v>0.69728387059753505</v>
      </c>
    </row>
    <row r="128" spans="1:25" x14ac:dyDescent="0.25">
      <c r="A128" s="558" t="s">
        <v>694</v>
      </c>
      <c r="B128" s="553">
        <f t="shared" si="23"/>
        <v>-10</v>
      </c>
      <c r="C128" s="553">
        <f t="shared" ca="1" si="32"/>
        <v>4.5447256938595952</v>
      </c>
      <c r="D128" s="553">
        <f t="shared" ca="1" si="33"/>
        <v>1.5674016143050622</v>
      </c>
      <c r="E128" s="553">
        <f t="shared" ca="1" si="34"/>
        <v>5.2207940699056579</v>
      </c>
      <c r="F128" s="553">
        <f t="shared" ca="1" si="35"/>
        <v>3.0471764372573533</v>
      </c>
      <c r="G128" s="553">
        <f t="shared" ca="1" si="36"/>
        <v>8.8835027723699653</v>
      </c>
      <c r="H128" s="553">
        <f t="shared" ca="1" si="37"/>
        <v>4.1122025402604798</v>
      </c>
      <c r="I128" s="553">
        <f t="shared" ca="1" si="38"/>
        <v>9.190262388718951</v>
      </c>
      <c r="J128" s="553">
        <f t="shared" ca="1" si="39"/>
        <v>3.2396602356505575</v>
      </c>
      <c r="K128" s="553">
        <f t="shared" ca="1" si="40"/>
        <v>14.453945747095393</v>
      </c>
      <c r="L128" s="553">
        <f t="shared" ca="1" si="44"/>
        <v>3.4262428479319023</v>
      </c>
      <c r="M128" s="553">
        <f t="shared" ca="1" si="44"/>
        <v>6.105546773476866</v>
      </c>
      <c r="N128" s="553">
        <f t="shared" ca="1" si="44"/>
        <v>2.2611442702942712</v>
      </c>
      <c r="O128" s="553">
        <f t="shared" ca="1" si="44"/>
        <v>5.3662114011367725</v>
      </c>
      <c r="P128" s="553">
        <f t="shared" ca="1" si="44"/>
        <v>2.58258864990357</v>
      </c>
      <c r="Q128" s="554">
        <f t="shared" ca="1" si="24"/>
        <v>2.977324079554533</v>
      </c>
      <c r="R128" s="554">
        <f t="shared" ca="1" si="25"/>
        <v>2.1736176326483045</v>
      </c>
      <c r="S128" s="554">
        <f t="shared" ca="1" si="26"/>
        <v>4.7713002321094855</v>
      </c>
      <c r="T128" s="554">
        <f t="shared" ca="1" si="27"/>
        <v>5.9506021530683935</v>
      </c>
      <c r="U128" s="554">
        <f t="shared" ca="1" si="28"/>
        <v>11.02770289916349</v>
      </c>
      <c r="V128" s="555">
        <f t="shared" ca="1" si="29"/>
        <v>3.8444025031825948</v>
      </c>
      <c r="W128" s="555">
        <f t="shared" ca="1" si="30"/>
        <v>2.7836227512332026</v>
      </c>
      <c r="X128" s="556">
        <f t="shared" ca="1" si="42"/>
        <v>3.8583596470670241</v>
      </c>
      <c r="Y128" s="557">
        <f t="shared" ca="1" si="31"/>
        <v>0.59894987255293552</v>
      </c>
    </row>
    <row r="129" spans="1:25" x14ac:dyDescent="0.25">
      <c r="A129" s="558" t="s">
        <v>695</v>
      </c>
      <c r="B129" s="553">
        <f t="shared" si="23"/>
        <v>-10</v>
      </c>
      <c r="C129" s="553">
        <f t="shared" ca="1" si="32"/>
        <v>1.876243616489039</v>
      </c>
      <c r="D129" s="553">
        <f t="shared" ca="1" si="33"/>
        <v>2.2310781614921744</v>
      </c>
      <c r="E129" s="553">
        <f t="shared" ca="1" si="34"/>
        <v>5.0650609335204031</v>
      </c>
      <c r="F129" s="553">
        <f t="shared" ca="1" si="35"/>
        <v>2.1882593053060178</v>
      </c>
      <c r="G129" s="553">
        <f t="shared" ca="1" si="36"/>
        <v>12.435359413091565</v>
      </c>
      <c r="H129" s="553">
        <f t="shared" ca="1" si="37"/>
        <v>3.3500262205825293</v>
      </c>
      <c r="I129" s="553">
        <f t="shared" ca="1" si="38"/>
        <v>9.4580705769375903</v>
      </c>
      <c r="J129" s="553">
        <f t="shared" ca="1" si="39"/>
        <v>3.2880295024174013</v>
      </c>
      <c r="K129" s="553">
        <f t="shared" ca="1" si="40"/>
        <v>15.174442530579373</v>
      </c>
      <c r="L129" s="553">
        <f t="shared" ca="1" si="44"/>
        <v>4.0260448963617783</v>
      </c>
      <c r="M129" s="553">
        <f t="shared" ca="1" si="44"/>
        <v>7.5505167831365938</v>
      </c>
      <c r="N129" s="553">
        <f t="shared" ca="1" si="44"/>
        <v>1.3918311620497881</v>
      </c>
      <c r="O129" s="553">
        <f t="shared" ca="1" si="44"/>
        <v>4.8694466508552212</v>
      </c>
      <c r="P129" s="553">
        <f t="shared" ca="1" si="44"/>
        <v>3.1602673620876782</v>
      </c>
      <c r="Q129" s="554">
        <f t="shared" ca="1" si="24"/>
        <v>-0.35483454500313538</v>
      </c>
      <c r="R129" s="554">
        <f t="shared" ca="1" si="25"/>
        <v>2.8768016282143853</v>
      </c>
      <c r="S129" s="554">
        <f t="shared" ca="1" si="26"/>
        <v>9.0853331925090348</v>
      </c>
      <c r="T129" s="554">
        <f t="shared" ca="1" si="27"/>
        <v>6.1700410745201886</v>
      </c>
      <c r="U129" s="554">
        <f t="shared" ca="1" si="28"/>
        <v>11.148397634217595</v>
      </c>
      <c r="V129" s="555">
        <f t="shared" ca="1" si="29"/>
        <v>6.1586856210868053</v>
      </c>
      <c r="W129" s="555">
        <f t="shared" ca="1" si="30"/>
        <v>1.709179288767543</v>
      </c>
      <c r="X129" s="556">
        <f t="shared" ca="1" si="42"/>
        <v>4.362235121357136</v>
      </c>
      <c r="Y129" s="557">
        <f t="shared" ca="1" si="31"/>
        <v>0.6679507913960101</v>
      </c>
    </row>
    <row r="130" spans="1:25" x14ac:dyDescent="0.25">
      <c r="A130" s="558" t="s">
        <v>696</v>
      </c>
      <c r="B130" s="553">
        <f t="shared" si="23"/>
        <v>-10</v>
      </c>
      <c r="C130" s="553">
        <f t="shared" ca="1" si="32"/>
        <v>2.0077164282096422</v>
      </c>
      <c r="D130" s="553">
        <f t="shared" ca="1" si="33"/>
        <v>2.0131160284101171</v>
      </c>
      <c r="E130" s="553">
        <f t="shared" ca="1" si="34"/>
        <v>5.3600782788028098</v>
      </c>
      <c r="F130" s="553">
        <f t="shared" ca="1" si="35"/>
        <v>3.3412876342553091</v>
      </c>
      <c r="G130" s="553">
        <f t="shared" ca="1" si="36"/>
        <v>16.120674824775922</v>
      </c>
      <c r="H130" s="553">
        <f t="shared" ca="1" si="37"/>
        <v>2.7021100767204125</v>
      </c>
      <c r="I130" s="553">
        <f t="shared" ca="1" si="38"/>
        <v>11.056980630604089</v>
      </c>
      <c r="J130" s="553">
        <f t="shared" ca="1" si="39"/>
        <v>2.843694211128053</v>
      </c>
      <c r="K130" s="553">
        <f t="shared" ca="1" si="40"/>
        <v>12.458891582865109</v>
      </c>
      <c r="L130" s="553">
        <f t="shared" ref="L130:P145" ca="1" si="45">L$17*(1+$C$10*NORMSINV(RAND()))</f>
        <v>3.7002976308686377</v>
      </c>
      <c r="M130" s="553">
        <f t="shared" ca="1" si="45"/>
        <v>6.542603894185147</v>
      </c>
      <c r="N130" s="553">
        <f t="shared" ca="1" si="45"/>
        <v>2.5794500186698737</v>
      </c>
      <c r="O130" s="553">
        <f t="shared" ca="1" si="45"/>
        <v>5.666851970615383</v>
      </c>
      <c r="P130" s="553">
        <f t="shared" ca="1" si="45"/>
        <v>2.6326847883213422</v>
      </c>
      <c r="Q130" s="554">
        <f t="shared" ca="1" si="24"/>
        <v>-5.3996002004748078E-3</v>
      </c>
      <c r="R130" s="554">
        <f t="shared" ca="1" si="25"/>
        <v>2.0187906445475008</v>
      </c>
      <c r="S130" s="554">
        <f t="shared" ca="1" si="26"/>
        <v>13.418564748055509</v>
      </c>
      <c r="T130" s="554">
        <f t="shared" ca="1" si="27"/>
        <v>8.2132864194760362</v>
      </c>
      <c r="U130" s="554">
        <f t="shared" ca="1" si="28"/>
        <v>8.7585939519964704</v>
      </c>
      <c r="V130" s="555">
        <f t="shared" ca="1" si="29"/>
        <v>3.9631538755152733</v>
      </c>
      <c r="W130" s="555">
        <f t="shared" ca="1" si="30"/>
        <v>3.0341671822940408</v>
      </c>
      <c r="X130" s="556">
        <f t="shared" ca="1" si="42"/>
        <v>6.0674176539733331</v>
      </c>
      <c r="Y130" s="557">
        <f t="shared" ca="1" si="31"/>
        <v>0.85444653033612949</v>
      </c>
    </row>
    <row r="131" spans="1:25" x14ac:dyDescent="0.25">
      <c r="A131" s="558" t="s">
        <v>697</v>
      </c>
      <c r="B131" s="553">
        <f t="shared" si="23"/>
        <v>-10</v>
      </c>
      <c r="C131" s="553">
        <f t="shared" ca="1" si="32"/>
        <v>4.3410760858521096</v>
      </c>
      <c r="D131" s="553">
        <f t="shared" ca="1" si="33"/>
        <v>1.9830466380968639</v>
      </c>
      <c r="E131" s="553">
        <f t="shared" ca="1" si="34"/>
        <v>4.1219708194374887</v>
      </c>
      <c r="F131" s="553">
        <f t="shared" ca="1" si="35"/>
        <v>2.4650606591028983</v>
      </c>
      <c r="G131" s="553">
        <f t="shared" ca="1" si="36"/>
        <v>13.680715503795039</v>
      </c>
      <c r="H131" s="553">
        <f t="shared" ca="1" si="37"/>
        <v>3.1046933080713552</v>
      </c>
      <c r="I131" s="553">
        <f t="shared" ca="1" si="38"/>
        <v>13.543926308271709</v>
      </c>
      <c r="J131" s="553">
        <f t="shared" ca="1" si="39"/>
        <v>2.6379250050940595</v>
      </c>
      <c r="K131" s="553">
        <f t="shared" ca="1" si="40"/>
        <v>17.689527344484969</v>
      </c>
      <c r="L131" s="553">
        <f t="shared" ca="1" si="45"/>
        <v>3.6947093154083128</v>
      </c>
      <c r="M131" s="553">
        <f t="shared" ca="1" si="45"/>
        <v>5.6696988544317675</v>
      </c>
      <c r="N131" s="553">
        <f t="shared" ca="1" si="45"/>
        <v>1.9037795495488061</v>
      </c>
      <c r="O131" s="553">
        <f t="shared" ca="1" si="45"/>
        <v>5.6344748421541002</v>
      </c>
      <c r="P131" s="553">
        <f t="shared" ca="1" si="45"/>
        <v>1.8936869617526328</v>
      </c>
      <c r="Q131" s="554">
        <f t="shared" ca="1" si="24"/>
        <v>2.3580294477552455</v>
      </c>
      <c r="R131" s="554">
        <f t="shared" ca="1" si="25"/>
        <v>1.6569101603345904</v>
      </c>
      <c r="S131" s="554">
        <f t="shared" ca="1" si="26"/>
        <v>10.576022195723684</v>
      </c>
      <c r="T131" s="554">
        <f t="shared" ca="1" si="27"/>
        <v>10.90600130317765</v>
      </c>
      <c r="U131" s="554">
        <f t="shared" ca="1" si="28"/>
        <v>13.994818029076656</v>
      </c>
      <c r="V131" s="555">
        <f t="shared" ca="1" si="29"/>
        <v>3.7659193048829613</v>
      </c>
      <c r="W131" s="555">
        <f t="shared" ca="1" si="30"/>
        <v>3.7407878804014674</v>
      </c>
      <c r="X131" s="556">
        <f t="shared" ca="1" si="42"/>
        <v>9.1864027593334754</v>
      </c>
      <c r="Y131" s="557">
        <f t="shared" ca="1" si="31"/>
        <v>0.98582380378699608</v>
      </c>
    </row>
    <row r="132" spans="1:25" x14ac:dyDescent="0.25">
      <c r="A132" s="558" t="s">
        <v>698</v>
      </c>
      <c r="B132" s="553">
        <f t="shared" si="23"/>
        <v>-10</v>
      </c>
      <c r="C132" s="553">
        <f t="shared" ca="1" si="32"/>
        <v>3.7607827214640581</v>
      </c>
      <c r="D132" s="553">
        <f t="shared" ca="1" si="33"/>
        <v>2.095977365134261</v>
      </c>
      <c r="E132" s="553">
        <f t="shared" ca="1" si="34"/>
        <v>5.599841190610956</v>
      </c>
      <c r="F132" s="553">
        <f t="shared" ca="1" si="35"/>
        <v>2.465543656627033</v>
      </c>
      <c r="G132" s="553">
        <f t="shared" ca="1" si="36"/>
        <v>6.0587322010365856</v>
      </c>
      <c r="H132" s="553">
        <f t="shared" ca="1" si="37"/>
        <v>3.1030483316598314</v>
      </c>
      <c r="I132" s="553">
        <f t="shared" ca="1" si="38"/>
        <v>11.596425000509839</v>
      </c>
      <c r="J132" s="553">
        <f t="shared" ca="1" si="39"/>
        <v>2.8225524602248817</v>
      </c>
      <c r="K132" s="553">
        <f t="shared" ca="1" si="40"/>
        <v>15.502885967202996</v>
      </c>
      <c r="L132" s="553">
        <f t="shared" ca="1" si="45"/>
        <v>3.0751137707961265</v>
      </c>
      <c r="M132" s="553">
        <f t="shared" ca="1" si="45"/>
        <v>5.8814207939647698</v>
      </c>
      <c r="N132" s="553">
        <f t="shared" ca="1" si="45"/>
        <v>2.2373650141320973</v>
      </c>
      <c r="O132" s="553">
        <f t="shared" ca="1" si="45"/>
        <v>6.4366488353367926</v>
      </c>
      <c r="P132" s="553">
        <f t="shared" ca="1" si="45"/>
        <v>2.5647997901279727</v>
      </c>
      <c r="Q132" s="554">
        <f t="shared" ca="1" si="24"/>
        <v>1.6648053563297971</v>
      </c>
      <c r="R132" s="554">
        <f t="shared" ca="1" si="25"/>
        <v>3.134297533983923</v>
      </c>
      <c r="S132" s="554">
        <f t="shared" ca="1" si="26"/>
        <v>2.9556838693767542</v>
      </c>
      <c r="T132" s="554">
        <f t="shared" ca="1" si="27"/>
        <v>8.7738725402849571</v>
      </c>
      <c r="U132" s="554">
        <f t="shared" ca="1" si="28"/>
        <v>12.42777219640687</v>
      </c>
      <c r="V132" s="555">
        <f t="shared" ca="1" si="29"/>
        <v>3.6440557798326725</v>
      </c>
      <c r="W132" s="555">
        <f t="shared" ca="1" si="30"/>
        <v>3.8718490452088199</v>
      </c>
      <c r="X132" s="556">
        <f t="shared" ca="1" si="42"/>
        <v>4.2844683889879995</v>
      </c>
      <c r="Y132" s="557">
        <f t="shared" ca="1" si="31"/>
        <v>0.65759948434243531</v>
      </c>
    </row>
    <row r="133" spans="1:25" x14ac:dyDescent="0.25">
      <c r="A133" s="558" t="s">
        <v>699</v>
      </c>
      <c r="B133" s="553">
        <f t="shared" si="23"/>
        <v>-10</v>
      </c>
      <c r="C133" s="553">
        <f t="shared" ca="1" si="32"/>
        <v>3.554434524023967</v>
      </c>
      <c r="D133" s="553">
        <f t="shared" ca="1" si="33"/>
        <v>1.6667130946417308</v>
      </c>
      <c r="E133" s="553">
        <f t="shared" ca="1" si="34"/>
        <v>4.7722812640826842</v>
      </c>
      <c r="F133" s="553">
        <f t="shared" ca="1" si="35"/>
        <v>3.2424092226374595</v>
      </c>
      <c r="G133" s="553">
        <f t="shared" ca="1" si="36"/>
        <v>12.969071387753004</v>
      </c>
      <c r="H133" s="553">
        <f t="shared" ca="1" si="37"/>
        <v>3.2722655517881805</v>
      </c>
      <c r="I133" s="553">
        <f t="shared" ca="1" si="38"/>
        <v>10.155947558741774</v>
      </c>
      <c r="J133" s="553">
        <f t="shared" ca="1" si="39"/>
        <v>3.5651889475341187</v>
      </c>
      <c r="K133" s="553">
        <f t="shared" ca="1" si="40"/>
        <v>10.793816830766715</v>
      </c>
      <c r="L133" s="553">
        <f t="shared" ca="1" si="45"/>
        <v>2.9524613180277974</v>
      </c>
      <c r="M133" s="553">
        <f t="shared" ca="1" si="45"/>
        <v>5.4815797516623972</v>
      </c>
      <c r="N133" s="553">
        <f t="shared" ca="1" si="45"/>
        <v>2.4798410866683183</v>
      </c>
      <c r="O133" s="553">
        <f t="shared" ca="1" si="45"/>
        <v>5.929008445907094</v>
      </c>
      <c r="P133" s="553">
        <f t="shared" ca="1" si="45"/>
        <v>2.5626493007701128</v>
      </c>
      <c r="Q133" s="554">
        <f t="shared" ca="1" si="24"/>
        <v>1.8877214293822362</v>
      </c>
      <c r="R133" s="554">
        <f t="shared" ca="1" si="25"/>
        <v>1.5298720414452247</v>
      </c>
      <c r="S133" s="554">
        <f t="shared" ca="1" si="26"/>
        <v>9.6968058359648239</v>
      </c>
      <c r="T133" s="554">
        <f t="shared" ca="1" si="27"/>
        <v>6.5907586112076553</v>
      </c>
      <c r="U133" s="554">
        <f t="shared" ca="1" si="28"/>
        <v>7.8413555127389181</v>
      </c>
      <c r="V133" s="555">
        <f t="shared" ca="1" si="29"/>
        <v>3.0017386649940789</v>
      </c>
      <c r="W133" s="555">
        <f t="shared" ca="1" si="30"/>
        <v>3.3663591451369812</v>
      </c>
      <c r="X133" s="556">
        <f t="shared" ca="1" si="42"/>
        <v>4.215954401600106</v>
      </c>
      <c r="Y133" s="557">
        <f t="shared" ca="1" si="31"/>
        <v>0.6483803149722841</v>
      </c>
    </row>
    <row r="134" spans="1:25" x14ac:dyDescent="0.25">
      <c r="A134" s="558" t="s">
        <v>700</v>
      </c>
      <c r="B134" s="553">
        <f t="shared" si="23"/>
        <v>-10</v>
      </c>
      <c r="C134" s="553">
        <f t="shared" ca="1" si="32"/>
        <v>2.3921939517936703</v>
      </c>
      <c r="D134" s="553">
        <f t="shared" ca="1" si="33"/>
        <v>2.1847650699230097</v>
      </c>
      <c r="E134" s="553">
        <f t="shared" ca="1" si="34"/>
        <v>5.0821310022552773</v>
      </c>
      <c r="F134" s="553">
        <f t="shared" ca="1" si="35"/>
        <v>2.7113726349869269</v>
      </c>
      <c r="G134" s="553">
        <f t="shared" ca="1" si="36"/>
        <v>8.8931452237673607</v>
      </c>
      <c r="H134" s="553">
        <f t="shared" ca="1" si="37"/>
        <v>3.5083165854187426</v>
      </c>
      <c r="I134" s="553">
        <f t="shared" ca="1" si="38"/>
        <v>10.113346759602491</v>
      </c>
      <c r="J134" s="553">
        <f t="shared" ca="1" si="39"/>
        <v>3.2991796522858454</v>
      </c>
      <c r="K134" s="553">
        <f t="shared" ca="1" si="40"/>
        <v>11.015758015935113</v>
      </c>
      <c r="L134" s="553">
        <f t="shared" ca="1" si="45"/>
        <v>3.0491495432781957</v>
      </c>
      <c r="M134" s="553">
        <f t="shared" ca="1" si="45"/>
        <v>4.8582879932405696</v>
      </c>
      <c r="N134" s="553">
        <f t="shared" ca="1" si="45"/>
        <v>2.7066709989664179</v>
      </c>
      <c r="O134" s="553">
        <f t="shared" ca="1" si="45"/>
        <v>7.2461583900030346</v>
      </c>
      <c r="P134" s="553">
        <f t="shared" ca="1" si="45"/>
        <v>2.170857413268223</v>
      </c>
      <c r="Q134" s="554">
        <f t="shared" ca="1" si="24"/>
        <v>0.20742888187066066</v>
      </c>
      <c r="R134" s="554">
        <f t="shared" ca="1" si="25"/>
        <v>2.3707583672683503</v>
      </c>
      <c r="S134" s="554">
        <f t="shared" ca="1" si="26"/>
        <v>5.3848286383486181</v>
      </c>
      <c r="T134" s="554">
        <f t="shared" ca="1" si="27"/>
        <v>6.8141671073166457</v>
      </c>
      <c r="U134" s="554">
        <f t="shared" ca="1" si="28"/>
        <v>7.9666084726569171</v>
      </c>
      <c r="V134" s="555">
        <f t="shared" ca="1" si="29"/>
        <v>2.1516169942741517</v>
      </c>
      <c r="W134" s="555">
        <f t="shared" ca="1" si="30"/>
        <v>5.0753009767348116</v>
      </c>
      <c r="X134" s="556">
        <f t="shared" ca="1" si="42"/>
        <v>1.4702430796030193</v>
      </c>
      <c r="Y134" s="557">
        <f t="shared" ca="1" si="31"/>
        <v>0.2677301344840452</v>
      </c>
    </row>
    <row r="135" spans="1:25" x14ac:dyDescent="0.25">
      <c r="A135" s="558" t="s">
        <v>701</v>
      </c>
      <c r="B135" s="553">
        <f t="shared" si="23"/>
        <v>-10</v>
      </c>
      <c r="C135" s="553">
        <f t="shared" ca="1" si="32"/>
        <v>2.5042280214928545</v>
      </c>
      <c r="D135" s="553">
        <f t="shared" ca="1" si="33"/>
        <v>2.7269219744943611</v>
      </c>
      <c r="E135" s="553">
        <f t="shared" ca="1" si="34"/>
        <v>6.7729052900545401</v>
      </c>
      <c r="F135" s="553">
        <f t="shared" ca="1" si="35"/>
        <v>2.5045601221965654</v>
      </c>
      <c r="G135" s="553">
        <f t="shared" ca="1" si="36"/>
        <v>3.9698014514143565</v>
      </c>
      <c r="H135" s="553">
        <f t="shared" ca="1" si="37"/>
        <v>2.9314028622927069</v>
      </c>
      <c r="I135" s="553">
        <f t="shared" ca="1" si="38"/>
        <v>16.714915534884231</v>
      </c>
      <c r="J135" s="553">
        <f t="shared" ca="1" si="39"/>
        <v>3.6423008057119759</v>
      </c>
      <c r="K135" s="553">
        <f t="shared" ca="1" si="40"/>
        <v>9.590248154820566</v>
      </c>
      <c r="L135" s="553">
        <f t="shared" ca="1" si="45"/>
        <v>3.8951741634285284</v>
      </c>
      <c r="M135" s="553">
        <f t="shared" ca="1" si="45"/>
        <v>6.7099024998018866</v>
      </c>
      <c r="N135" s="553">
        <f t="shared" ca="1" si="45"/>
        <v>3.2326196900017261</v>
      </c>
      <c r="O135" s="553">
        <f t="shared" ca="1" si="45"/>
        <v>5.8257390080275488</v>
      </c>
      <c r="P135" s="553">
        <f t="shared" ca="1" si="45"/>
        <v>2.1917359402935639</v>
      </c>
      <c r="Q135" s="554">
        <f t="shared" ca="1" si="24"/>
        <v>-0.22269395300150663</v>
      </c>
      <c r="R135" s="554">
        <f t="shared" ca="1" si="25"/>
        <v>4.2683451678579747</v>
      </c>
      <c r="S135" s="554">
        <f t="shared" ca="1" si="26"/>
        <v>1.0383985891216496</v>
      </c>
      <c r="T135" s="554">
        <f t="shared" ca="1" si="27"/>
        <v>13.072614729172255</v>
      </c>
      <c r="U135" s="554">
        <f t="shared" ca="1" si="28"/>
        <v>5.6950739913920376</v>
      </c>
      <c r="V135" s="555">
        <f t="shared" ca="1" si="29"/>
        <v>3.4772828098001605</v>
      </c>
      <c r="W135" s="555">
        <f t="shared" ca="1" si="30"/>
        <v>3.634003067733985</v>
      </c>
      <c r="X135" s="556">
        <f t="shared" ca="1" si="42"/>
        <v>1.9796051662691809</v>
      </c>
      <c r="Y135" s="557">
        <f t="shared" ca="1" si="31"/>
        <v>0.33212201479460507</v>
      </c>
    </row>
    <row r="136" spans="1:25" x14ac:dyDescent="0.25">
      <c r="A136" s="558" t="s">
        <v>702</v>
      </c>
      <c r="B136" s="553">
        <f t="shared" si="23"/>
        <v>-10</v>
      </c>
      <c r="C136" s="553">
        <f t="shared" ca="1" si="32"/>
        <v>3.6956261109484214</v>
      </c>
      <c r="D136" s="553">
        <f t="shared" ca="1" si="33"/>
        <v>2.3223811823820695</v>
      </c>
      <c r="E136" s="553">
        <f t="shared" ca="1" si="34"/>
        <v>7.8377508214271554</v>
      </c>
      <c r="F136" s="553">
        <f t="shared" ca="1" si="35"/>
        <v>1.6553192661119165</v>
      </c>
      <c r="G136" s="553">
        <f t="shared" ca="1" si="36"/>
        <v>10.939118519342735</v>
      </c>
      <c r="H136" s="553">
        <f t="shared" ca="1" si="37"/>
        <v>2.8618723684786622</v>
      </c>
      <c r="I136" s="553">
        <f t="shared" ca="1" si="38"/>
        <v>5.9609761601051723</v>
      </c>
      <c r="J136" s="553">
        <f t="shared" ca="1" si="39"/>
        <v>3.0114505840545709</v>
      </c>
      <c r="K136" s="553">
        <f t="shared" ca="1" si="40"/>
        <v>13.655420247356329</v>
      </c>
      <c r="L136" s="553">
        <f t="shared" ca="1" si="45"/>
        <v>3.436116741371499</v>
      </c>
      <c r="M136" s="553">
        <f t="shared" ca="1" si="45"/>
        <v>8.5230599491731276</v>
      </c>
      <c r="N136" s="553">
        <f t="shared" ca="1" si="45"/>
        <v>2.3435618796708879</v>
      </c>
      <c r="O136" s="553">
        <f t="shared" ca="1" si="45"/>
        <v>3.657550003695178</v>
      </c>
      <c r="P136" s="553">
        <f t="shared" ca="1" si="45"/>
        <v>2.6434038433541267</v>
      </c>
      <c r="Q136" s="554">
        <f t="shared" ca="1" si="24"/>
        <v>1.3732449285663519</v>
      </c>
      <c r="R136" s="554">
        <f t="shared" ca="1" si="25"/>
        <v>6.1824315553152385</v>
      </c>
      <c r="S136" s="554">
        <f t="shared" ca="1" si="26"/>
        <v>8.077246150864072</v>
      </c>
      <c r="T136" s="554">
        <f t="shared" ca="1" si="27"/>
        <v>2.9495255760506014</v>
      </c>
      <c r="U136" s="554">
        <f t="shared" ca="1" si="28"/>
        <v>10.219303505984829</v>
      </c>
      <c r="V136" s="555">
        <f t="shared" ca="1" si="29"/>
        <v>6.1794980695022392</v>
      </c>
      <c r="W136" s="555">
        <f t="shared" ca="1" si="30"/>
        <v>1.0141461603410513</v>
      </c>
      <c r="X136" s="556">
        <f t="shared" ca="1" si="42"/>
        <v>5.5802894230654232</v>
      </c>
      <c r="Y136" s="557">
        <f t="shared" ca="1" si="31"/>
        <v>0.81007371390004079</v>
      </c>
    </row>
    <row r="137" spans="1:25" x14ac:dyDescent="0.25">
      <c r="A137" s="558" t="s">
        <v>703</v>
      </c>
      <c r="B137" s="553">
        <f t="shared" si="23"/>
        <v>-10</v>
      </c>
      <c r="C137" s="553">
        <f t="shared" ca="1" si="32"/>
        <v>2.8508913578169035</v>
      </c>
      <c r="D137" s="553">
        <f t="shared" ca="1" si="33"/>
        <v>1.639320954892874</v>
      </c>
      <c r="E137" s="553">
        <f t="shared" ca="1" si="34"/>
        <v>3.7073653134893423</v>
      </c>
      <c r="F137" s="553">
        <f t="shared" ca="1" si="35"/>
        <v>2.405829956546814</v>
      </c>
      <c r="G137" s="553">
        <f t="shared" ca="1" si="36"/>
        <v>7.0557605717027769</v>
      </c>
      <c r="H137" s="553">
        <f t="shared" ca="1" si="37"/>
        <v>2.7441316836196976</v>
      </c>
      <c r="I137" s="553">
        <f t="shared" ca="1" si="38"/>
        <v>6.6427921528224836</v>
      </c>
      <c r="J137" s="553">
        <f t="shared" ca="1" si="39"/>
        <v>1.9999796678958939</v>
      </c>
      <c r="K137" s="553">
        <f t="shared" ca="1" si="40"/>
        <v>12.38729220158868</v>
      </c>
      <c r="L137" s="553">
        <f t="shared" ca="1" si="45"/>
        <v>3.1455170741980929</v>
      </c>
      <c r="M137" s="553">
        <f t="shared" ca="1" si="45"/>
        <v>6.560490209363949</v>
      </c>
      <c r="N137" s="553">
        <f t="shared" ca="1" si="45"/>
        <v>2.1631935486286986</v>
      </c>
      <c r="O137" s="553">
        <f t="shared" ca="1" si="45"/>
        <v>6.8822996375266605</v>
      </c>
      <c r="P137" s="553">
        <f t="shared" ca="1" si="45"/>
        <v>2.9285301091438276</v>
      </c>
      <c r="Q137" s="554">
        <f t="shared" ca="1" si="24"/>
        <v>1.2115704029240295</v>
      </c>
      <c r="R137" s="554">
        <f t="shared" ca="1" si="25"/>
        <v>1.3015353569425283</v>
      </c>
      <c r="S137" s="554">
        <f t="shared" ca="1" si="26"/>
        <v>4.3116288880830798</v>
      </c>
      <c r="T137" s="554">
        <f t="shared" ca="1" si="27"/>
        <v>4.6428124849265897</v>
      </c>
      <c r="U137" s="554">
        <f t="shared" ca="1" si="28"/>
        <v>9.2417751273905875</v>
      </c>
      <c r="V137" s="555">
        <f t="shared" ca="1" si="29"/>
        <v>4.3972966607352504</v>
      </c>
      <c r="W137" s="555">
        <f t="shared" ca="1" si="30"/>
        <v>3.9537695283828329</v>
      </c>
      <c r="X137" s="556">
        <f t="shared" ca="1" si="42"/>
        <v>0.92172431228074991</v>
      </c>
      <c r="Y137" s="557">
        <f t="shared" ca="1" si="31"/>
        <v>0.20622379446700567</v>
      </c>
    </row>
    <row r="138" spans="1:25" x14ac:dyDescent="0.25">
      <c r="A138" s="558" t="s">
        <v>704</v>
      </c>
      <c r="B138" s="553">
        <f t="shared" si="23"/>
        <v>-10</v>
      </c>
      <c r="C138" s="553">
        <f t="shared" ca="1" si="32"/>
        <v>4.3385594267879464</v>
      </c>
      <c r="D138" s="553">
        <f t="shared" ca="1" si="33"/>
        <v>0.96417102925316134</v>
      </c>
      <c r="E138" s="553">
        <f t="shared" ca="1" si="34"/>
        <v>7.9772032859528483</v>
      </c>
      <c r="F138" s="553">
        <f t="shared" ca="1" si="35"/>
        <v>3.2043582664281178</v>
      </c>
      <c r="G138" s="553">
        <f t="shared" ca="1" si="36"/>
        <v>3.5568336005823999</v>
      </c>
      <c r="H138" s="553">
        <f t="shared" ca="1" si="37"/>
        <v>3.1429959565988876</v>
      </c>
      <c r="I138" s="553">
        <f t="shared" ca="1" si="38"/>
        <v>6.9296750812807639</v>
      </c>
      <c r="J138" s="553">
        <f t="shared" ca="1" si="39"/>
        <v>2.8371472678536533</v>
      </c>
      <c r="K138" s="553">
        <f t="shared" ca="1" si="40"/>
        <v>12.115965166516762</v>
      </c>
      <c r="L138" s="553">
        <f t="shared" ca="1" si="45"/>
        <v>2.1782695165196957</v>
      </c>
      <c r="M138" s="553">
        <f t="shared" ca="1" si="45"/>
        <v>5.6901186540642579</v>
      </c>
      <c r="N138" s="553">
        <f t="shared" ca="1" si="45"/>
        <v>2.3393936295671973</v>
      </c>
      <c r="O138" s="553">
        <f t="shared" ca="1" si="45"/>
        <v>6.0946377434201846</v>
      </c>
      <c r="P138" s="553">
        <f t="shared" ca="1" si="45"/>
        <v>2.7114008381970574</v>
      </c>
      <c r="Q138" s="554">
        <f t="shared" ca="1" si="24"/>
        <v>3.3743883975347853</v>
      </c>
      <c r="R138" s="554">
        <f t="shared" ca="1" si="25"/>
        <v>4.7728450195247305</v>
      </c>
      <c r="S138" s="554">
        <f t="shared" ca="1" si="26"/>
        <v>0.4138376439835123</v>
      </c>
      <c r="T138" s="554">
        <f t="shared" ca="1" si="27"/>
        <v>4.092527813427111</v>
      </c>
      <c r="U138" s="554">
        <f t="shared" ca="1" si="28"/>
        <v>9.9376956499970674</v>
      </c>
      <c r="V138" s="555">
        <f t="shared" ca="1" si="29"/>
        <v>3.3507250244970606</v>
      </c>
      <c r="W138" s="555">
        <f t="shared" ca="1" si="30"/>
        <v>3.3832369052231273</v>
      </c>
      <c r="X138" s="556">
        <f t="shared" ca="1" si="42"/>
        <v>2.4865885722620042</v>
      </c>
      <c r="Y138" s="557">
        <f t="shared" ca="1" si="31"/>
        <v>0.40156563255270517</v>
      </c>
    </row>
    <row r="139" spans="1:25" x14ac:dyDescent="0.25">
      <c r="A139" s="558" t="s">
        <v>705</v>
      </c>
      <c r="B139" s="553">
        <f t="shared" si="23"/>
        <v>-10</v>
      </c>
      <c r="C139" s="553">
        <f t="shared" ca="1" si="32"/>
        <v>2.6102785152136887</v>
      </c>
      <c r="D139" s="553">
        <f t="shared" ca="1" si="33"/>
        <v>1.8187442920039674</v>
      </c>
      <c r="E139" s="553">
        <f t="shared" ca="1" si="34"/>
        <v>8.5710945486795342</v>
      </c>
      <c r="F139" s="553">
        <f t="shared" ca="1" si="35"/>
        <v>2.7957142150117309</v>
      </c>
      <c r="G139" s="553">
        <f t="shared" ca="1" si="36"/>
        <v>16.878468699630808</v>
      </c>
      <c r="H139" s="553">
        <f t="shared" ca="1" si="37"/>
        <v>3.2470650319906218</v>
      </c>
      <c r="I139" s="553">
        <f t="shared" ca="1" si="38"/>
        <v>9.8931448744136539</v>
      </c>
      <c r="J139" s="553">
        <f t="shared" ca="1" si="39"/>
        <v>4.1785695007737313</v>
      </c>
      <c r="K139" s="553">
        <f t="shared" ca="1" si="40"/>
        <v>6.6046499566300394</v>
      </c>
      <c r="L139" s="553">
        <f t="shared" ca="1" si="45"/>
        <v>3.1321109714671111</v>
      </c>
      <c r="M139" s="553">
        <f t="shared" ca="1" si="45"/>
        <v>4.2614570303277848</v>
      </c>
      <c r="N139" s="553">
        <f t="shared" ca="1" si="45"/>
        <v>2.3161053083193957</v>
      </c>
      <c r="O139" s="553">
        <f t="shared" ca="1" si="45"/>
        <v>5.1886946887669625</v>
      </c>
      <c r="P139" s="553">
        <f t="shared" ca="1" si="45"/>
        <v>2.718025498431524</v>
      </c>
      <c r="Q139" s="554">
        <f t="shared" ca="1" si="24"/>
        <v>0.79153422320972133</v>
      </c>
      <c r="R139" s="554">
        <f t="shared" ca="1" si="25"/>
        <v>5.7753803336678029</v>
      </c>
      <c r="S139" s="554">
        <f t="shared" ca="1" si="26"/>
        <v>13.631403667640186</v>
      </c>
      <c r="T139" s="554">
        <f t="shared" ca="1" si="27"/>
        <v>5.7145753736399225</v>
      </c>
      <c r="U139" s="554">
        <f t="shared" ca="1" si="28"/>
        <v>3.4725389851629282</v>
      </c>
      <c r="V139" s="555">
        <f t="shared" ca="1" si="29"/>
        <v>1.9453517220083891</v>
      </c>
      <c r="W139" s="555">
        <f t="shared" ca="1" si="30"/>
        <v>2.4706691903354385</v>
      </c>
      <c r="X139" s="556">
        <f t="shared" ca="1" si="42"/>
        <v>5.815420282847251</v>
      </c>
      <c r="Y139" s="557">
        <f t="shared" ca="1" si="31"/>
        <v>0.83244163437185037</v>
      </c>
    </row>
    <row r="140" spans="1:25" x14ac:dyDescent="0.25">
      <c r="A140" s="558" t="s">
        <v>706</v>
      </c>
      <c r="B140" s="553">
        <f t="shared" si="23"/>
        <v>-10</v>
      </c>
      <c r="C140" s="553">
        <f t="shared" ca="1" si="32"/>
        <v>3.5810087269450745</v>
      </c>
      <c r="D140" s="553">
        <f t="shared" ca="1" si="33"/>
        <v>1.8676439672597698</v>
      </c>
      <c r="E140" s="553">
        <f t="shared" ca="1" si="34"/>
        <v>8.4634576998365922</v>
      </c>
      <c r="F140" s="553">
        <f t="shared" ca="1" si="35"/>
        <v>2.366062632799208</v>
      </c>
      <c r="G140" s="553">
        <f t="shared" ca="1" si="36"/>
        <v>14.494355487980936</v>
      </c>
      <c r="H140" s="553">
        <f t="shared" ca="1" si="37"/>
        <v>3.536055685552471</v>
      </c>
      <c r="I140" s="553">
        <f t="shared" ca="1" si="38"/>
        <v>11.464118644106742</v>
      </c>
      <c r="J140" s="553">
        <f t="shared" ca="1" si="39"/>
        <v>1.9442630243935557</v>
      </c>
      <c r="K140" s="553">
        <f t="shared" ca="1" si="40"/>
        <v>5.1833222336843088</v>
      </c>
      <c r="L140" s="553">
        <f t="shared" ca="1" si="45"/>
        <v>3.2580577483754811</v>
      </c>
      <c r="M140" s="553">
        <f t="shared" ca="1" si="45"/>
        <v>6.0810455582220424</v>
      </c>
      <c r="N140" s="553">
        <f t="shared" ca="1" si="45"/>
        <v>2.345517946485268</v>
      </c>
      <c r="O140" s="553">
        <f t="shared" ca="1" si="45"/>
        <v>4.1198383897313002</v>
      </c>
      <c r="P140" s="553">
        <f t="shared" ca="1" si="45"/>
        <v>3.1499414367969223</v>
      </c>
      <c r="Q140" s="554">
        <f t="shared" ca="1" si="24"/>
        <v>1.7133647596853048</v>
      </c>
      <c r="R140" s="554">
        <f t="shared" ca="1" si="25"/>
        <v>6.0973950670373842</v>
      </c>
      <c r="S140" s="554">
        <f t="shared" ca="1" si="26"/>
        <v>10.958299802428465</v>
      </c>
      <c r="T140" s="554">
        <f t="shared" ca="1" si="27"/>
        <v>9.5198556197131872</v>
      </c>
      <c r="U140" s="554">
        <f t="shared" ca="1" si="28"/>
        <v>1.9252644853088277</v>
      </c>
      <c r="V140" s="555">
        <f t="shared" ca="1" si="29"/>
        <v>3.7355276117367744</v>
      </c>
      <c r="W140" s="555">
        <f t="shared" ca="1" si="30"/>
        <v>0.96989695293437794</v>
      </c>
      <c r="X140" s="556">
        <f t="shared" ca="1" si="42"/>
        <v>6.5965259615912153</v>
      </c>
      <c r="Y140" s="557">
        <f t="shared" ca="1" si="31"/>
        <v>0.89408039025653263</v>
      </c>
    </row>
    <row r="141" spans="1:25" x14ac:dyDescent="0.25">
      <c r="A141" s="558" t="s">
        <v>707</v>
      </c>
      <c r="B141" s="553">
        <f t="shared" si="23"/>
        <v>-10</v>
      </c>
      <c r="C141" s="553">
        <f t="shared" ca="1" si="32"/>
        <v>1.8408675714691274</v>
      </c>
      <c r="D141" s="553">
        <f t="shared" ca="1" si="33"/>
        <v>2.5419276139382196</v>
      </c>
      <c r="E141" s="553">
        <f t="shared" ca="1" si="34"/>
        <v>7.6729223348740714</v>
      </c>
      <c r="F141" s="553">
        <f t="shared" ca="1" si="35"/>
        <v>2.080175191532295</v>
      </c>
      <c r="G141" s="553">
        <f t="shared" ca="1" si="36"/>
        <v>11.373678617227501</v>
      </c>
      <c r="H141" s="553">
        <f t="shared" ca="1" si="37"/>
        <v>3.2346314951637849</v>
      </c>
      <c r="I141" s="553">
        <f t="shared" ca="1" si="38"/>
        <v>11.271608138000238</v>
      </c>
      <c r="J141" s="553">
        <f t="shared" ca="1" si="39"/>
        <v>2.3855487346046256</v>
      </c>
      <c r="K141" s="553">
        <f t="shared" ca="1" si="40"/>
        <v>15.03402683719538</v>
      </c>
      <c r="L141" s="553">
        <f t="shared" ca="1" si="45"/>
        <v>2.2954121603033641</v>
      </c>
      <c r="M141" s="553">
        <f t="shared" ca="1" si="45"/>
        <v>4.7555328898076201</v>
      </c>
      <c r="N141" s="553">
        <f t="shared" ca="1" si="45"/>
        <v>2.8473458246063723</v>
      </c>
      <c r="O141" s="553">
        <f t="shared" ca="1" si="45"/>
        <v>3.8533114261006873</v>
      </c>
      <c r="P141" s="553">
        <f t="shared" ca="1" si="45"/>
        <v>2.8394356414374262</v>
      </c>
      <c r="Q141" s="554">
        <f t="shared" ca="1" si="24"/>
        <v>-0.70106004246909226</v>
      </c>
      <c r="R141" s="554">
        <f t="shared" ca="1" si="25"/>
        <v>5.5927471433417768</v>
      </c>
      <c r="S141" s="554">
        <f t="shared" ca="1" si="26"/>
        <v>8.1390471220637153</v>
      </c>
      <c r="T141" s="554">
        <f t="shared" ca="1" si="27"/>
        <v>8.8860594033956115</v>
      </c>
      <c r="U141" s="554">
        <f t="shared" ca="1" si="28"/>
        <v>12.738614676892016</v>
      </c>
      <c r="V141" s="555">
        <f t="shared" ca="1" si="29"/>
        <v>1.9081870652012478</v>
      </c>
      <c r="W141" s="555">
        <f t="shared" ca="1" si="30"/>
        <v>1.0138757846632611</v>
      </c>
      <c r="X141" s="556">
        <f t="shared" ca="1" si="42"/>
        <v>5.7124664061908366</v>
      </c>
      <c r="Y141" s="557">
        <f t="shared" ca="1" si="31"/>
        <v>0.8228649250680633</v>
      </c>
    </row>
    <row r="142" spans="1:25" x14ac:dyDescent="0.25">
      <c r="A142" s="558" t="s">
        <v>708</v>
      </c>
      <c r="B142" s="553">
        <f t="shared" si="23"/>
        <v>-10</v>
      </c>
      <c r="C142" s="553">
        <f t="shared" ca="1" si="32"/>
        <v>3.9068390489504066</v>
      </c>
      <c r="D142" s="553">
        <f t="shared" ca="1" si="33"/>
        <v>1.8555653769922782</v>
      </c>
      <c r="E142" s="553">
        <f t="shared" ca="1" si="34"/>
        <v>5.6701598142067242</v>
      </c>
      <c r="F142" s="553">
        <f t="shared" ca="1" si="35"/>
        <v>1.3786590169863555</v>
      </c>
      <c r="G142" s="553">
        <f t="shared" ca="1" si="36"/>
        <v>3.7954779410095774</v>
      </c>
      <c r="H142" s="553">
        <f t="shared" ca="1" si="37"/>
        <v>3.0069317197069796</v>
      </c>
      <c r="I142" s="553">
        <f t="shared" ca="1" si="38"/>
        <v>7.9604663449358277</v>
      </c>
      <c r="J142" s="553">
        <f t="shared" ca="1" si="39"/>
        <v>3.1081410371724889</v>
      </c>
      <c r="K142" s="553">
        <f t="shared" ca="1" si="40"/>
        <v>8.3871038842067058</v>
      </c>
      <c r="L142" s="553">
        <f t="shared" ca="1" si="45"/>
        <v>3.4779503660782201</v>
      </c>
      <c r="M142" s="553">
        <f t="shared" ca="1" si="45"/>
        <v>2.9399113439165045</v>
      </c>
      <c r="N142" s="553">
        <f t="shared" ca="1" si="45"/>
        <v>2.1535997962831983</v>
      </c>
      <c r="O142" s="553">
        <f t="shared" ca="1" si="45"/>
        <v>6.9033288094223622</v>
      </c>
      <c r="P142" s="553">
        <f t="shared" ca="1" si="45"/>
        <v>2.7220353043595513</v>
      </c>
      <c r="Q142" s="554">
        <f t="shared" ca="1" si="24"/>
        <v>2.0512736719581284</v>
      </c>
      <c r="R142" s="554">
        <f t="shared" ca="1" si="25"/>
        <v>4.2915007972203689</v>
      </c>
      <c r="S142" s="554">
        <f t="shared" ca="1" si="26"/>
        <v>0.78854622130259777</v>
      </c>
      <c r="T142" s="554">
        <f t="shared" ca="1" si="27"/>
        <v>4.8523253077633388</v>
      </c>
      <c r="U142" s="554">
        <f t="shared" ca="1" si="28"/>
        <v>4.9091535181284858</v>
      </c>
      <c r="V142" s="555">
        <f t="shared" ca="1" si="29"/>
        <v>0.78631154763330624</v>
      </c>
      <c r="W142" s="555">
        <f t="shared" ca="1" si="30"/>
        <v>4.1812935050628113</v>
      </c>
      <c r="X142" s="556">
        <f t="shared" ca="1" si="42"/>
        <v>-0.52953335800959067</v>
      </c>
      <c r="Y142" s="557">
        <f t="shared" ca="1" si="31"/>
        <v>8.8750634743557655E-2</v>
      </c>
    </row>
    <row r="143" spans="1:25" x14ac:dyDescent="0.25">
      <c r="A143" s="558" t="s">
        <v>709</v>
      </c>
      <c r="B143" s="553">
        <f t="shared" si="23"/>
        <v>-10</v>
      </c>
      <c r="C143" s="553">
        <f t="shared" ca="1" si="32"/>
        <v>3.8636639983709036</v>
      </c>
      <c r="D143" s="553">
        <f t="shared" ca="1" si="33"/>
        <v>1.361911205890961</v>
      </c>
      <c r="E143" s="553">
        <f t="shared" ca="1" si="34"/>
        <v>5.8139424950307923</v>
      </c>
      <c r="F143" s="553">
        <f t="shared" ca="1" si="35"/>
        <v>2.4978774668406296</v>
      </c>
      <c r="G143" s="553">
        <f t="shared" ca="1" si="36"/>
        <v>7.2585713455734791</v>
      </c>
      <c r="H143" s="553">
        <f t="shared" ca="1" si="37"/>
        <v>3.5907027534142202</v>
      </c>
      <c r="I143" s="553">
        <f t="shared" ca="1" si="38"/>
        <v>9.0292031200202789</v>
      </c>
      <c r="J143" s="553">
        <f t="shared" ca="1" si="39"/>
        <v>3.3332207312495399</v>
      </c>
      <c r="K143" s="553">
        <f t="shared" ca="1" si="40"/>
        <v>9.2372518928979606</v>
      </c>
      <c r="L143" s="553">
        <f t="shared" ca="1" si="45"/>
        <v>3.1738255111904508</v>
      </c>
      <c r="M143" s="553">
        <f t="shared" ca="1" si="45"/>
        <v>4.7176148074382311</v>
      </c>
      <c r="N143" s="553">
        <f t="shared" ca="1" si="45"/>
        <v>3.1247260721481118</v>
      </c>
      <c r="O143" s="553">
        <f t="shared" ca="1" si="45"/>
        <v>4.348866161053917</v>
      </c>
      <c r="P143" s="553">
        <f t="shared" ca="1" si="45"/>
        <v>2.233046910085362</v>
      </c>
      <c r="Q143" s="554">
        <f t="shared" ca="1" si="24"/>
        <v>2.5017527924799428</v>
      </c>
      <c r="R143" s="554">
        <f t="shared" ca="1" si="25"/>
        <v>3.3160650281901627</v>
      </c>
      <c r="S143" s="554">
        <f t="shared" ca="1" si="26"/>
        <v>3.6678685921592589</v>
      </c>
      <c r="T143" s="554">
        <f t="shared" ca="1" si="27"/>
        <v>5.695982388770739</v>
      </c>
      <c r="U143" s="554">
        <f t="shared" ca="1" si="28"/>
        <v>6.0634263817075098</v>
      </c>
      <c r="V143" s="555">
        <f t="shared" ca="1" si="29"/>
        <v>1.5928887352901193</v>
      </c>
      <c r="W143" s="555">
        <f t="shared" ca="1" si="30"/>
        <v>2.1158192509685549</v>
      </c>
      <c r="X143" s="556">
        <f t="shared" ca="1" si="42"/>
        <v>1.1828561964142246</v>
      </c>
      <c r="Y143" s="557">
        <f t="shared" ca="1" si="31"/>
        <v>0.23440168708227205</v>
      </c>
    </row>
    <row r="144" spans="1:25" x14ac:dyDescent="0.25">
      <c r="A144" s="558" t="s">
        <v>710</v>
      </c>
      <c r="B144" s="553">
        <f t="shared" si="23"/>
        <v>-10</v>
      </c>
      <c r="C144" s="553">
        <f t="shared" ca="1" si="32"/>
        <v>3.1887191809379831</v>
      </c>
      <c r="D144" s="553">
        <f t="shared" ca="1" si="33"/>
        <v>2.2645438971088159</v>
      </c>
      <c r="E144" s="553">
        <f t="shared" ca="1" si="34"/>
        <v>6.3755128597151725</v>
      </c>
      <c r="F144" s="553">
        <f t="shared" ca="1" si="35"/>
        <v>2.3673544765557133</v>
      </c>
      <c r="G144" s="553">
        <f t="shared" ca="1" si="36"/>
        <v>7.5979523370457791</v>
      </c>
      <c r="H144" s="553">
        <f t="shared" ca="1" si="37"/>
        <v>3.3974743187677228</v>
      </c>
      <c r="I144" s="553">
        <f t="shared" ca="1" si="38"/>
        <v>10.102829617109073</v>
      </c>
      <c r="J144" s="553">
        <f t="shared" ca="1" si="39"/>
        <v>3.8550987423696799</v>
      </c>
      <c r="K144" s="553">
        <f t="shared" ca="1" si="40"/>
        <v>12.819222169677218</v>
      </c>
      <c r="L144" s="553">
        <f t="shared" ca="1" si="45"/>
        <v>2.6921291432884162</v>
      </c>
      <c r="M144" s="553">
        <f t="shared" ca="1" si="45"/>
        <v>6.054329602279477</v>
      </c>
      <c r="N144" s="553">
        <f t="shared" ca="1" si="45"/>
        <v>2.7742028302023374</v>
      </c>
      <c r="O144" s="553">
        <f t="shared" ca="1" si="45"/>
        <v>4.6381035132920161</v>
      </c>
      <c r="P144" s="553">
        <f t="shared" ca="1" si="45"/>
        <v>2.6329506122131976</v>
      </c>
      <c r="Q144" s="554">
        <f t="shared" ca="1" si="24"/>
        <v>0.92417528382916725</v>
      </c>
      <c r="R144" s="554">
        <f t="shared" ca="1" si="25"/>
        <v>4.0081583831594596</v>
      </c>
      <c r="S144" s="554">
        <f t="shared" ca="1" si="26"/>
        <v>4.2004780182780568</v>
      </c>
      <c r="T144" s="554">
        <f t="shared" ca="1" si="27"/>
        <v>6.2477308747393927</v>
      </c>
      <c r="U144" s="554">
        <f t="shared" ca="1" si="28"/>
        <v>10.127093026388803</v>
      </c>
      <c r="V144" s="555">
        <f t="shared" ca="1" si="29"/>
        <v>3.2801267720771397</v>
      </c>
      <c r="W144" s="555">
        <f t="shared" ca="1" si="30"/>
        <v>2.0051529010788185</v>
      </c>
      <c r="X144" s="556">
        <f t="shared" ca="1" si="42"/>
        <v>2.6130993410438048</v>
      </c>
      <c r="Y144" s="557">
        <f t="shared" ca="1" si="31"/>
        <v>0.41949276073361647</v>
      </c>
    </row>
    <row r="145" spans="1:25" x14ac:dyDescent="0.25">
      <c r="A145" s="558" t="s">
        <v>711</v>
      </c>
      <c r="B145" s="553">
        <f t="shared" ref="B145:B208" si="46">-$C$7</f>
        <v>-10</v>
      </c>
      <c r="C145" s="553">
        <f t="shared" ca="1" si="32"/>
        <v>3.3301537851181839</v>
      </c>
      <c r="D145" s="553">
        <f t="shared" ca="1" si="33"/>
        <v>1.4665842292617661</v>
      </c>
      <c r="E145" s="553">
        <f t="shared" ca="1" si="34"/>
        <v>3.6488052902114947</v>
      </c>
      <c r="F145" s="553">
        <f t="shared" ca="1" si="35"/>
        <v>2.4334694937355081</v>
      </c>
      <c r="G145" s="553">
        <f t="shared" ca="1" si="36"/>
        <v>11.731325994668802</v>
      </c>
      <c r="H145" s="553">
        <f t="shared" ca="1" si="37"/>
        <v>3.1194295225556665</v>
      </c>
      <c r="I145" s="553">
        <f t="shared" ca="1" si="38"/>
        <v>10.310637779570284</v>
      </c>
      <c r="J145" s="553">
        <f t="shared" ca="1" si="39"/>
        <v>2.7513265460843268</v>
      </c>
      <c r="K145" s="553">
        <f t="shared" ca="1" si="40"/>
        <v>10.468561893629669</v>
      </c>
      <c r="L145" s="553">
        <f t="shared" ca="1" si="45"/>
        <v>1.9011827382692434</v>
      </c>
      <c r="M145" s="553">
        <f t="shared" ca="1" si="45"/>
        <v>4.2810023808414481</v>
      </c>
      <c r="N145" s="553">
        <f t="shared" ca="1" si="45"/>
        <v>3.0927481261475553</v>
      </c>
      <c r="O145" s="553">
        <f t="shared" ca="1" si="45"/>
        <v>5.2563059667493732</v>
      </c>
      <c r="P145" s="553">
        <f t="shared" ca="1" si="45"/>
        <v>2.673616075074368</v>
      </c>
      <c r="Q145" s="554">
        <f t="shared" ref="Q145:Q208" ca="1" si="47">C145-D145</f>
        <v>1.8635695558564178</v>
      </c>
      <c r="R145" s="554">
        <f t="shared" ref="R145:R208" ca="1" si="48">E145-F145</f>
        <v>1.2153357964759866</v>
      </c>
      <c r="S145" s="554">
        <f t="shared" ref="S145:S208" ca="1" si="49">G145-H145</f>
        <v>8.6118964721131359</v>
      </c>
      <c r="T145" s="554">
        <f t="shared" ref="T145:T208" ca="1" si="50">I145-J145</f>
        <v>7.5593112334859569</v>
      </c>
      <c r="U145" s="554">
        <f t="shared" ref="U145:U208" ca="1" si="51">K145-L145</f>
        <v>8.5673791553604257</v>
      </c>
      <c r="V145" s="555">
        <f t="shared" ref="V145:V208" ca="1" si="52">M145-N145</f>
        <v>1.1882542546938928</v>
      </c>
      <c r="W145" s="555">
        <f t="shared" ref="W145:W208" ca="1" si="53">O145-P145</f>
        <v>2.5826898916750052</v>
      </c>
      <c r="X145" s="556">
        <f t="shared" ca="1" si="42"/>
        <v>3.4347372815291237</v>
      </c>
      <c r="Y145" s="557">
        <f t="shared" ref="Y145:Y208" ca="1" si="54">NORMDIST(X145,$H$7,$H$8,$C$13)</f>
        <v>0.53833719236950683</v>
      </c>
    </row>
    <row r="146" spans="1:25" x14ac:dyDescent="0.25">
      <c r="A146" s="558" t="s">
        <v>712</v>
      </c>
      <c r="B146" s="553">
        <f t="shared" si="46"/>
        <v>-10</v>
      </c>
      <c r="C146" s="553">
        <f t="shared" ref="C146:C209" ca="1" si="55">C$17*(1+$C$8*NORMSINV(RAND()))</f>
        <v>3.5226112635099764</v>
      </c>
      <c r="D146" s="553">
        <f t="shared" ref="D146:D209" ca="1" si="56">D$17*(1+$C$10*NORMSINV(RAND()))</f>
        <v>2.2846115627534807</v>
      </c>
      <c r="E146" s="553">
        <f t="shared" ref="E146:E209" ca="1" si="57">E$17*(1+$C$8*NORMSINV(RAND()))</f>
        <v>3.3136773970602587</v>
      </c>
      <c r="F146" s="553">
        <f t="shared" ref="F146:F209" ca="1" si="58">F$17*(1+$C$10*NORMSINV(RAND()))</f>
        <v>1.6456645466216346</v>
      </c>
      <c r="G146" s="553">
        <f t="shared" ref="G146:G209" ca="1" si="59">G$17*(1+$C$8*NORMSINV(RAND()))</f>
        <v>10.602341674388338</v>
      </c>
      <c r="H146" s="553">
        <f t="shared" ref="H146:H209" ca="1" si="60">H$17*(1+$C$10*NORMSINV(RAND()))</f>
        <v>3.2397259543570591</v>
      </c>
      <c r="I146" s="553">
        <f t="shared" ref="I146:I209" ca="1" si="61">I$17*(1+$C$8*NORMSINV(RAND()))</f>
        <v>16.461976388758739</v>
      </c>
      <c r="J146" s="553">
        <f t="shared" ref="J146:J209" ca="1" si="62">J$17*(1+$C$10*NORMSINV(RAND()))</f>
        <v>2.6230440241264814</v>
      </c>
      <c r="K146" s="553">
        <f t="shared" ref="K146:K209" ca="1" si="63">K$17*(1+$C$8*NORMSINV(RAND()))</f>
        <v>8.1499584010461117</v>
      </c>
      <c r="L146" s="553">
        <f t="shared" ref="L146:P161" ca="1" si="64">L$17*(1+$C$10*NORMSINV(RAND()))</f>
        <v>2.3758907535284202</v>
      </c>
      <c r="M146" s="553">
        <f t="shared" ca="1" si="64"/>
        <v>3.718821840052887</v>
      </c>
      <c r="N146" s="553">
        <f t="shared" ca="1" si="64"/>
        <v>2.4931577452508829</v>
      </c>
      <c r="O146" s="553">
        <f t="shared" ca="1" si="64"/>
        <v>4.4428491564826924</v>
      </c>
      <c r="P146" s="553">
        <f t="shared" ca="1" si="64"/>
        <v>3.0035268973231783</v>
      </c>
      <c r="Q146" s="554">
        <f t="shared" ca="1" si="47"/>
        <v>1.2379997007564958</v>
      </c>
      <c r="R146" s="554">
        <f t="shared" ca="1" si="48"/>
        <v>1.668012850438624</v>
      </c>
      <c r="S146" s="554">
        <f t="shared" ca="1" si="49"/>
        <v>7.362615720031279</v>
      </c>
      <c r="T146" s="554">
        <f t="shared" ca="1" si="50"/>
        <v>13.838932364632257</v>
      </c>
      <c r="U146" s="554">
        <f t="shared" ca="1" si="51"/>
        <v>5.7740676475176915</v>
      </c>
      <c r="V146" s="555">
        <f t="shared" ca="1" si="52"/>
        <v>1.2256640948020041</v>
      </c>
      <c r="W146" s="555">
        <f t="shared" ca="1" si="53"/>
        <v>1.4393222591595141</v>
      </c>
      <c r="X146" s="556">
        <f t="shared" ref="X146:X209" ca="1" si="65">NPV($C$9,Q146:W146)-$C$7</f>
        <v>4.0112086607457655</v>
      </c>
      <c r="Y146" s="557">
        <f t="shared" ca="1" si="54"/>
        <v>0.62032483201829525</v>
      </c>
    </row>
    <row r="147" spans="1:25" x14ac:dyDescent="0.25">
      <c r="A147" s="558" t="s">
        <v>713</v>
      </c>
      <c r="B147" s="553">
        <f t="shared" si="46"/>
        <v>-10</v>
      </c>
      <c r="C147" s="553">
        <f t="shared" ca="1" si="55"/>
        <v>2.9535448983527623</v>
      </c>
      <c r="D147" s="553">
        <f t="shared" ca="1" si="56"/>
        <v>1.3848091610515136</v>
      </c>
      <c r="E147" s="553">
        <f t="shared" ca="1" si="57"/>
        <v>5.1733712271033312</v>
      </c>
      <c r="F147" s="553">
        <f t="shared" ca="1" si="58"/>
        <v>2.2396929862253332</v>
      </c>
      <c r="G147" s="553">
        <f t="shared" ca="1" si="59"/>
        <v>7.8542588963874369</v>
      </c>
      <c r="H147" s="553">
        <f t="shared" ca="1" si="60"/>
        <v>3.449369593342519</v>
      </c>
      <c r="I147" s="553">
        <f t="shared" ca="1" si="61"/>
        <v>11.2387616424542</v>
      </c>
      <c r="J147" s="553">
        <f t="shared" ca="1" si="62"/>
        <v>2.812972099553436</v>
      </c>
      <c r="K147" s="553">
        <f t="shared" ca="1" si="63"/>
        <v>12.222062720653394</v>
      </c>
      <c r="L147" s="553">
        <f t="shared" ca="1" si="64"/>
        <v>2.9791371454614675</v>
      </c>
      <c r="M147" s="553">
        <f t="shared" ca="1" si="64"/>
        <v>7.2144746096545767</v>
      </c>
      <c r="N147" s="553">
        <f t="shared" ca="1" si="64"/>
        <v>3.1599101038507276</v>
      </c>
      <c r="O147" s="553">
        <f t="shared" ca="1" si="64"/>
        <v>4.635337703178994</v>
      </c>
      <c r="P147" s="553">
        <f t="shared" ca="1" si="64"/>
        <v>3.1816995534071415</v>
      </c>
      <c r="Q147" s="554">
        <f t="shared" ca="1" si="47"/>
        <v>1.5687357373012487</v>
      </c>
      <c r="R147" s="554">
        <f t="shared" ca="1" si="48"/>
        <v>2.933678240877998</v>
      </c>
      <c r="S147" s="554">
        <f t="shared" ca="1" si="49"/>
        <v>4.4048893030449179</v>
      </c>
      <c r="T147" s="554">
        <f t="shared" ca="1" si="50"/>
        <v>8.4257895429007643</v>
      </c>
      <c r="U147" s="554">
        <f t="shared" ca="1" si="51"/>
        <v>9.2429255751919257</v>
      </c>
      <c r="V147" s="555">
        <f t="shared" ca="1" si="52"/>
        <v>4.0545645058038495</v>
      </c>
      <c r="W147" s="555">
        <f t="shared" ca="1" si="53"/>
        <v>1.4536381497718525</v>
      </c>
      <c r="X147" s="556">
        <f t="shared" ca="1" si="65"/>
        <v>3.2355010095294343</v>
      </c>
      <c r="Y147" s="557">
        <f t="shared" ca="1" si="54"/>
        <v>0.50942853858364712</v>
      </c>
    </row>
    <row r="148" spans="1:25" x14ac:dyDescent="0.25">
      <c r="A148" s="558" t="s">
        <v>714</v>
      </c>
      <c r="B148" s="553">
        <f t="shared" si="46"/>
        <v>-10</v>
      </c>
      <c r="C148" s="553">
        <f t="shared" ca="1" si="55"/>
        <v>4.7413152933339227</v>
      </c>
      <c r="D148" s="553">
        <f t="shared" ca="1" si="56"/>
        <v>2.3416461539463755</v>
      </c>
      <c r="E148" s="553">
        <f t="shared" ca="1" si="57"/>
        <v>6.3322422664617122</v>
      </c>
      <c r="F148" s="553">
        <f t="shared" ca="1" si="58"/>
        <v>2.1973755341314472</v>
      </c>
      <c r="G148" s="553">
        <f t="shared" ca="1" si="59"/>
        <v>11.542653493767574</v>
      </c>
      <c r="H148" s="553">
        <f t="shared" ca="1" si="60"/>
        <v>2.3602789419140331</v>
      </c>
      <c r="I148" s="553">
        <f t="shared" ca="1" si="61"/>
        <v>8.4189136761236831</v>
      </c>
      <c r="J148" s="553">
        <f t="shared" ca="1" si="62"/>
        <v>2.8107883204119686</v>
      </c>
      <c r="K148" s="553">
        <f t="shared" ca="1" si="63"/>
        <v>13.985283858894517</v>
      </c>
      <c r="L148" s="553">
        <f t="shared" ca="1" si="64"/>
        <v>3.8018141964991701</v>
      </c>
      <c r="M148" s="553">
        <f t="shared" ca="1" si="64"/>
        <v>5.6067392536132195</v>
      </c>
      <c r="N148" s="553">
        <f t="shared" ca="1" si="64"/>
        <v>1.8995466916361141</v>
      </c>
      <c r="O148" s="553">
        <f t="shared" ca="1" si="64"/>
        <v>3.1765406265358997</v>
      </c>
      <c r="P148" s="553">
        <f t="shared" ca="1" si="64"/>
        <v>1.6745954426394627</v>
      </c>
      <c r="Q148" s="554">
        <f t="shared" ca="1" si="47"/>
        <v>2.3996691393875471</v>
      </c>
      <c r="R148" s="554">
        <f t="shared" ca="1" si="48"/>
        <v>4.1348667323302646</v>
      </c>
      <c r="S148" s="554">
        <f t="shared" ca="1" si="49"/>
        <v>9.1823745518535418</v>
      </c>
      <c r="T148" s="554">
        <f t="shared" ca="1" si="50"/>
        <v>5.6081253557117146</v>
      </c>
      <c r="U148" s="554">
        <f t="shared" ca="1" si="51"/>
        <v>10.183469662395346</v>
      </c>
      <c r="V148" s="555">
        <f t="shared" ca="1" si="52"/>
        <v>3.7071925619771053</v>
      </c>
      <c r="W148" s="555">
        <f t="shared" ca="1" si="53"/>
        <v>1.5019451838964371</v>
      </c>
      <c r="X148" s="556">
        <f t="shared" ca="1" si="65"/>
        <v>6.188232297020452</v>
      </c>
      <c r="Y148" s="557">
        <f t="shared" ca="1" si="54"/>
        <v>0.86427422829931777</v>
      </c>
    </row>
    <row r="149" spans="1:25" x14ac:dyDescent="0.25">
      <c r="A149" s="558" t="s">
        <v>715</v>
      </c>
      <c r="B149" s="553">
        <f t="shared" si="46"/>
        <v>-10</v>
      </c>
      <c r="C149" s="553">
        <f t="shared" ca="1" si="55"/>
        <v>3.4123579621197946</v>
      </c>
      <c r="D149" s="553">
        <f t="shared" ca="1" si="56"/>
        <v>1.999190801286497</v>
      </c>
      <c r="E149" s="553">
        <f t="shared" ca="1" si="57"/>
        <v>7.2932668886249807</v>
      </c>
      <c r="F149" s="553">
        <f t="shared" ca="1" si="58"/>
        <v>2.5573762348527391</v>
      </c>
      <c r="G149" s="553">
        <f t="shared" ca="1" si="59"/>
        <v>12.824339594415799</v>
      </c>
      <c r="H149" s="553">
        <f t="shared" ca="1" si="60"/>
        <v>1.9868942482309553</v>
      </c>
      <c r="I149" s="553">
        <f t="shared" ca="1" si="61"/>
        <v>6.5852476129286908</v>
      </c>
      <c r="J149" s="553">
        <f t="shared" ca="1" si="62"/>
        <v>3.3104827585726899</v>
      </c>
      <c r="K149" s="553">
        <f t="shared" ca="1" si="63"/>
        <v>12.882715996429752</v>
      </c>
      <c r="L149" s="553">
        <f t="shared" ca="1" si="64"/>
        <v>3.1701996501762659</v>
      </c>
      <c r="M149" s="553">
        <f t="shared" ca="1" si="64"/>
        <v>4.7343224552295684</v>
      </c>
      <c r="N149" s="553">
        <f t="shared" ca="1" si="64"/>
        <v>2.8300482902560553</v>
      </c>
      <c r="O149" s="553">
        <f t="shared" ca="1" si="64"/>
        <v>3.9708816026427129</v>
      </c>
      <c r="P149" s="553">
        <f t="shared" ca="1" si="64"/>
        <v>2.155223586336406</v>
      </c>
      <c r="Q149" s="554">
        <f t="shared" ca="1" si="47"/>
        <v>1.4131671608332976</v>
      </c>
      <c r="R149" s="554">
        <f t="shared" ca="1" si="48"/>
        <v>4.7358906537722412</v>
      </c>
      <c r="S149" s="554">
        <f t="shared" ca="1" si="49"/>
        <v>10.837445346184843</v>
      </c>
      <c r="T149" s="554">
        <f t="shared" ca="1" si="50"/>
        <v>3.2747648543560008</v>
      </c>
      <c r="U149" s="554">
        <f t="shared" ca="1" si="51"/>
        <v>9.7125163462534871</v>
      </c>
      <c r="V149" s="555">
        <f t="shared" ca="1" si="52"/>
        <v>1.9042741649735131</v>
      </c>
      <c r="W149" s="555">
        <f t="shared" ca="1" si="53"/>
        <v>1.815658016306307</v>
      </c>
      <c r="X149" s="556">
        <f t="shared" ca="1" si="65"/>
        <v>5.1141819357361697</v>
      </c>
      <c r="Y149" s="557">
        <f t="shared" ca="1" si="54"/>
        <v>0.76062060609621496</v>
      </c>
    </row>
    <row r="150" spans="1:25" x14ac:dyDescent="0.25">
      <c r="A150" s="558" t="s">
        <v>716</v>
      </c>
      <c r="B150" s="553">
        <f t="shared" si="46"/>
        <v>-10</v>
      </c>
      <c r="C150" s="553">
        <f t="shared" ca="1" si="55"/>
        <v>4.7926602217903866</v>
      </c>
      <c r="D150" s="553">
        <f t="shared" ca="1" si="56"/>
        <v>2.1049736021410053</v>
      </c>
      <c r="E150" s="553">
        <f t="shared" ca="1" si="57"/>
        <v>6.4211794725315894</v>
      </c>
      <c r="F150" s="553">
        <f t="shared" ca="1" si="58"/>
        <v>2.682987961005074</v>
      </c>
      <c r="G150" s="553">
        <f t="shared" ca="1" si="59"/>
        <v>5.7068671200294263</v>
      </c>
      <c r="H150" s="553">
        <f t="shared" ca="1" si="60"/>
        <v>3.8212181149324222</v>
      </c>
      <c r="I150" s="553">
        <f t="shared" ca="1" si="61"/>
        <v>7.0850172921341148</v>
      </c>
      <c r="J150" s="553">
        <f t="shared" ca="1" si="62"/>
        <v>2.6834905657600623</v>
      </c>
      <c r="K150" s="553">
        <f t="shared" ca="1" si="63"/>
        <v>17.62215733806217</v>
      </c>
      <c r="L150" s="553">
        <f t="shared" ca="1" si="64"/>
        <v>2.5147242693848861</v>
      </c>
      <c r="M150" s="553">
        <f t="shared" ca="1" si="64"/>
        <v>5.9262779405506292</v>
      </c>
      <c r="N150" s="553">
        <f t="shared" ca="1" si="64"/>
        <v>1.8499356559031233</v>
      </c>
      <c r="O150" s="553">
        <f t="shared" ca="1" si="64"/>
        <v>4.8758845145932819</v>
      </c>
      <c r="P150" s="553">
        <f t="shared" ca="1" si="64"/>
        <v>1.8696269678309281</v>
      </c>
      <c r="Q150" s="554">
        <f t="shared" ca="1" si="47"/>
        <v>2.6876866196493814</v>
      </c>
      <c r="R150" s="554">
        <f t="shared" ca="1" si="48"/>
        <v>3.7381915115265154</v>
      </c>
      <c r="S150" s="554">
        <f t="shared" ca="1" si="49"/>
        <v>1.8856490050970041</v>
      </c>
      <c r="T150" s="554">
        <f t="shared" ca="1" si="50"/>
        <v>4.401526726374053</v>
      </c>
      <c r="U150" s="554">
        <f t="shared" ca="1" si="51"/>
        <v>15.107433068677285</v>
      </c>
      <c r="V150" s="555">
        <f t="shared" ca="1" si="52"/>
        <v>4.0763422846475059</v>
      </c>
      <c r="W150" s="555">
        <f t="shared" ca="1" si="53"/>
        <v>3.0062575467623538</v>
      </c>
      <c r="X150" s="556">
        <f t="shared" ca="1" si="65"/>
        <v>3.9603597433105371</v>
      </c>
      <c r="Y150" s="557">
        <f t="shared" ca="1" si="54"/>
        <v>0.61325111657987508</v>
      </c>
    </row>
    <row r="151" spans="1:25" x14ac:dyDescent="0.25">
      <c r="A151" s="558" t="s">
        <v>717</v>
      </c>
      <c r="B151" s="553">
        <f t="shared" si="46"/>
        <v>-10</v>
      </c>
      <c r="C151" s="553">
        <f t="shared" ca="1" si="55"/>
        <v>2.8722670889619373</v>
      </c>
      <c r="D151" s="553">
        <f t="shared" ca="1" si="56"/>
        <v>2.5163749329344127</v>
      </c>
      <c r="E151" s="553">
        <f t="shared" ca="1" si="57"/>
        <v>2.8413708112313003</v>
      </c>
      <c r="F151" s="553">
        <f t="shared" ca="1" si="58"/>
        <v>2.985257694997089</v>
      </c>
      <c r="G151" s="553">
        <f t="shared" ca="1" si="59"/>
        <v>10.958640698157609</v>
      </c>
      <c r="H151" s="553">
        <f t="shared" ca="1" si="60"/>
        <v>3.7887531107628267</v>
      </c>
      <c r="I151" s="553">
        <f t="shared" ca="1" si="61"/>
        <v>6.8159560027559873</v>
      </c>
      <c r="J151" s="553">
        <f t="shared" ca="1" si="62"/>
        <v>2.7299990226368984</v>
      </c>
      <c r="K151" s="553">
        <f t="shared" ca="1" si="63"/>
        <v>10.551932614446553</v>
      </c>
      <c r="L151" s="553">
        <f t="shared" ca="1" si="64"/>
        <v>2.6800883559344184</v>
      </c>
      <c r="M151" s="553">
        <f t="shared" ca="1" si="64"/>
        <v>5.213773681181384</v>
      </c>
      <c r="N151" s="553">
        <f t="shared" ca="1" si="64"/>
        <v>2.4074092030744545</v>
      </c>
      <c r="O151" s="553">
        <f t="shared" ca="1" si="64"/>
        <v>5.5776796891946923</v>
      </c>
      <c r="P151" s="553">
        <f t="shared" ca="1" si="64"/>
        <v>2.8881254555424007</v>
      </c>
      <c r="Q151" s="554">
        <f t="shared" ca="1" si="47"/>
        <v>0.35589215602752455</v>
      </c>
      <c r="R151" s="554">
        <f t="shared" ca="1" si="48"/>
        <v>-0.14388688376578873</v>
      </c>
      <c r="S151" s="554">
        <f t="shared" ca="1" si="49"/>
        <v>7.1698875873947827</v>
      </c>
      <c r="T151" s="554">
        <f t="shared" ca="1" si="50"/>
        <v>4.0859569801190894</v>
      </c>
      <c r="U151" s="554">
        <f t="shared" ca="1" si="51"/>
        <v>7.8718442585121347</v>
      </c>
      <c r="V151" s="555">
        <f t="shared" ca="1" si="52"/>
        <v>2.8063644781069295</v>
      </c>
      <c r="W151" s="555">
        <f t="shared" ca="1" si="53"/>
        <v>2.6895542336522915</v>
      </c>
      <c r="X151" s="556">
        <f t="shared" ca="1" si="65"/>
        <v>-0.58362551658582085</v>
      </c>
      <c r="Y151" s="557">
        <f t="shared" ca="1" si="54"/>
        <v>8.5624439027889257E-2</v>
      </c>
    </row>
    <row r="152" spans="1:25" x14ac:dyDescent="0.25">
      <c r="A152" s="558" t="s">
        <v>718</v>
      </c>
      <c r="B152" s="553">
        <f t="shared" si="46"/>
        <v>-10</v>
      </c>
      <c r="C152" s="553">
        <f t="shared" ca="1" si="55"/>
        <v>1.8793605312789294</v>
      </c>
      <c r="D152" s="553">
        <f t="shared" ca="1" si="56"/>
        <v>1.8184609879090234</v>
      </c>
      <c r="E152" s="553">
        <f t="shared" ca="1" si="57"/>
        <v>3.5691015502577108</v>
      </c>
      <c r="F152" s="553">
        <f t="shared" ca="1" si="58"/>
        <v>2.1015718013893254</v>
      </c>
      <c r="G152" s="553">
        <f t="shared" ca="1" si="59"/>
        <v>13.391241125002789</v>
      </c>
      <c r="H152" s="553">
        <f t="shared" ca="1" si="60"/>
        <v>2.9806955127144215</v>
      </c>
      <c r="I152" s="553">
        <f t="shared" ca="1" si="61"/>
        <v>3.6640798122078486</v>
      </c>
      <c r="J152" s="553">
        <f t="shared" ca="1" si="62"/>
        <v>3.2386904450027654</v>
      </c>
      <c r="K152" s="553">
        <f t="shared" ca="1" si="63"/>
        <v>7.000691508515688</v>
      </c>
      <c r="L152" s="553">
        <f t="shared" ca="1" si="64"/>
        <v>2.808494169798422</v>
      </c>
      <c r="M152" s="553">
        <f t="shared" ca="1" si="64"/>
        <v>5.2377573563938107</v>
      </c>
      <c r="N152" s="553">
        <f t="shared" ca="1" si="64"/>
        <v>2.0497108157694246</v>
      </c>
      <c r="O152" s="553">
        <f t="shared" ca="1" si="64"/>
        <v>5.2096735577521454</v>
      </c>
      <c r="P152" s="553">
        <f t="shared" ca="1" si="64"/>
        <v>2.7171823865881164</v>
      </c>
      <c r="Q152" s="554">
        <f t="shared" ca="1" si="47"/>
        <v>6.0899543369905995E-2</v>
      </c>
      <c r="R152" s="554">
        <f t="shared" ca="1" si="48"/>
        <v>1.4675297488683854</v>
      </c>
      <c r="S152" s="554">
        <f t="shared" ca="1" si="49"/>
        <v>10.410545612288368</v>
      </c>
      <c r="T152" s="554">
        <f t="shared" ca="1" si="50"/>
        <v>0.42538936720508325</v>
      </c>
      <c r="U152" s="554">
        <f t="shared" ca="1" si="51"/>
        <v>4.192197338717266</v>
      </c>
      <c r="V152" s="555">
        <f t="shared" ca="1" si="52"/>
        <v>3.1880465406243861</v>
      </c>
      <c r="W152" s="555">
        <f t="shared" ca="1" si="53"/>
        <v>2.492491171164029</v>
      </c>
      <c r="X152" s="556">
        <f t="shared" ca="1" si="65"/>
        <v>-0.77548270697425181</v>
      </c>
      <c r="Y152" s="557">
        <f t="shared" ca="1" si="54"/>
        <v>7.5199701281655054E-2</v>
      </c>
    </row>
    <row r="153" spans="1:25" x14ac:dyDescent="0.25">
      <c r="A153" s="558" t="s">
        <v>719</v>
      </c>
      <c r="B153" s="553">
        <f t="shared" si="46"/>
        <v>-10</v>
      </c>
      <c r="C153" s="553">
        <f t="shared" ca="1" si="55"/>
        <v>2.2798048545198597</v>
      </c>
      <c r="D153" s="553">
        <f t="shared" ca="1" si="56"/>
        <v>2.4067683650298672</v>
      </c>
      <c r="E153" s="553">
        <f t="shared" ca="1" si="57"/>
        <v>8.1986476137294293</v>
      </c>
      <c r="F153" s="553">
        <f t="shared" ca="1" si="58"/>
        <v>2.600029691943182</v>
      </c>
      <c r="G153" s="553">
        <f t="shared" ca="1" si="59"/>
        <v>16.976237479273312</v>
      </c>
      <c r="H153" s="553">
        <f t="shared" ca="1" si="60"/>
        <v>3.3616509031629418</v>
      </c>
      <c r="I153" s="553">
        <f t="shared" ca="1" si="61"/>
        <v>9.6287889269099711</v>
      </c>
      <c r="J153" s="553">
        <f t="shared" ca="1" si="62"/>
        <v>3.3643589185386684</v>
      </c>
      <c r="K153" s="553">
        <f t="shared" ca="1" si="63"/>
        <v>13.012257035957848</v>
      </c>
      <c r="L153" s="553">
        <f t="shared" ca="1" si="64"/>
        <v>3.5821492630239415</v>
      </c>
      <c r="M153" s="553">
        <f t="shared" ca="1" si="64"/>
        <v>5.9730606541303288</v>
      </c>
      <c r="N153" s="553">
        <f t="shared" ca="1" si="64"/>
        <v>2.7667645587733611</v>
      </c>
      <c r="O153" s="553">
        <f t="shared" ca="1" si="64"/>
        <v>5.5731594615659095</v>
      </c>
      <c r="P153" s="553">
        <f t="shared" ca="1" si="64"/>
        <v>3.0047993321211757</v>
      </c>
      <c r="Q153" s="554">
        <f t="shared" ca="1" si="47"/>
        <v>-0.12696351051000754</v>
      </c>
      <c r="R153" s="554">
        <f t="shared" ca="1" si="48"/>
        <v>5.5986179217862473</v>
      </c>
      <c r="S153" s="554">
        <f t="shared" ca="1" si="49"/>
        <v>13.614586576110369</v>
      </c>
      <c r="T153" s="554">
        <f t="shared" ca="1" si="50"/>
        <v>6.2644300083713027</v>
      </c>
      <c r="U153" s="554">
        <f t="shared" ca="1" si="51"/>
        <v>9.4301077729339067</v>
      </c>
      <c r="V153" s="555">
        <f t="shared" ca="1" si="52"/>
        <v>3.2062960953569677</v>
      </c>
      <c r="W153" s="555">
        <f t="shared" ca="1" si="53"/>
        <v>2.5683601294447338</v>
      </c>
      <c r="X153" s="556">
        <f t="shared" ca="1" si="65"/>
        <v>7.4873166768073531</v>
      </c>
      <c r="Y153" s="557">
        <f t="shared" ca="1" si="54"/>
        <v>0.94215942901438932</v>
      </c>
    </row>
    <row r="154" spans="1:25" x14ac:dyDescent="0.25">
      <c r="A154" s="558" t="s">
        <v>720</v>
      </c>
      <c r="B154" s="553">
        <f t="shared" si="46"/>
        <v>-10</v>
      </c>
      <c r="C154" s="553">
        <f t="shared" ca="1" si="55"/>
        <v>2.6706047391818686</v>
      </c>
      <c r="D154" s="553">
        <f t="shared" ca="1" si="56"/>
        <v>1.4654816043559009</v>
      </c>
      <c r="E154" s="553">
        <f t="shared" ca="1" si="57"/>
        <v>7.2608356916602492</v>
      </c>
      <c r="F154" s="553">
        <f t="shared" ca="1" si="58"/>
        <v>2.726507160533886</v>
      </c>
      <c r="G154" s="553">
        <f t="shared" ca="1" si="59"/>
        <v>12.949549980935606</v>
      </c>
      <c r="H154" s="553">
        <f t="shared" ca="1" si="60"/>
        <v>2.843814634136332</v>
      </c>
      <c r="I154" s="553">
        <f t="shared" ca="1" si="61"/>
        <v>6.9033609724465173</v>
      </c>
      <c r="J154" s="553">
        <f t="shared" ca="1" si="62"/>
        <v>1.9084134899282148</v>
      </c>
      <c r="K154" s="553">
        <f t="shared" ca="1" si="63"/>
        <v>9.9461447993709893</v>
      </c>
      <c r="L154" s="553">
        <f t="shared" ca="1" si="64"/>
        <v>2.8077494943631054</v>
      </c>
      <c r="M154" s="553">
        <f t="shared" ca="1" si="64"/>
        <v>7.4402248170549843</v>
      </c>
      <c r="N154" s="553">
        <f t="shared" ca="1" si="64"/>
        <v>3.0011966151260672</v>
      </c>
      <c r="O154" s="553">
        <f t="shared" ca="1" si="64"/>
        <v>4.2715191494728835</v>
      </c>
      <c r="P154" s="553">
        <f t="shared" ca="1" si="64"/>
        <v>2.9113357913673394</v>
      </c>
      <c r="Q154" s="554">
        <f t="shared" ca="1" si="47"/>
        <v>1.2051231348259677</v>
      </c>
      <c r="R154" s="554">
        <f t="shared" ca="1" si="48"/>
        <v>4.5343285311263628</v>
      </c>
      <c r="S154" s="554">
        <f t="shared" ca="1" si="49"/>
        <v>10.105735346799275</v>
      </c>
      <c r="T154" s="554">
        <f t="shared" ca="1" si="50"/>
        <v>4.9949474825183025</v>
      </c>
      <c r="U154" s="554">
        <f t="shared" ca="1" si="51"/>
        <v>7.1383953050078839</v>
      </c>
      <c r="V154" s="555">
        <f t="shared" ca="1" si="52"/>
        <v>4.4390282019289167</v>
      </c>
      <c r="W154" s="555">
        <f t="shared" ca="1" si="53"/>
        <v>1.360183358105544</v>
      </c>
      <c r="X154" s="556">
        <f t="shared" ca="1" si="65"/>
        <v>4.8741608616755823</v>
      </c>
      <c r="Y154" s="557">
        <f t="shared" ca="1" si="54"/>
        <v>0.73264337302889093</v>
      </c>
    </row>
    <row r="155" spans="1:25" x14ac:dyDescent="0.25">
      <c r="A155" s="558" t="s">
        <v>721</v>
      </c>
      <c r="B155" s="553">
        <f t="shared" si="46"/>
        <v>-10</v>
      </c>
      <c r="C155" s="553">
        <f t="shared" ca="1" si="55"/>
        <v>2.6322654137638501</v>
      </c>
      <c r="D155" s="553">
        <f t="shared" ca="1" si="56"/>
        <v>2.1631909449268147</v>
      </c>
      <c r="E155" s="553">
        <f t="shared" ca="1" si="57"/>
        <v>8.1838838572703541</v>
      </c>
      <c r="F155" s="553">
        <f t="shared" ca="1" si="58"/>
        <v>2.2266397122994723</v>
      </c>
      <c r="G155" s="553">
        <f t="shared" ca="1" si="59"/>
        <v>9.7176838915290453</v>
      </c>
      <c r="H155" s="553">
        <f t="shared" ca="1" si="60"/>
        <v>3.3525038743289119</v>
      </c>
      <c r="I155" s="553">
        <f t="shared" ca="1" si="61"/>
        <v>7.1096046270411843</v>
      </c>
      <c r="J155" s="553">
        <f t="shared" ca="1" si="62"/>
        <v>3.0568792861265233</v>
      </c>
      <c r="K155" s="553">
        <f t="shared" ca="1" si="63"/>
        <v>8.6998982389208148</v>
      </c>
      <c r="L155" s="553">
        <f t="shared" ca="1" si="64"/>
        <v>2.701877019071325</v>
      </c>
      <c r="M155" s="553">
        <f t="shared" ca="1" si="64"/>
        <v>5.3369348220098356</v>
      </c>
      <c r="N155" s="553">
        <f t="shared" ca="1" si="64"/>
        <v>2.0229048119523805</v>
      </c>
      <c r="O155" s="553">
        <f t="shared" ca="1" si="64"/>
        <v>4.6206953498969181</v>
      </c>
      <c r="P155" s="553">
        <f t="shared" ca="1" si="64"/>
        <v>2.3153745403960331</v>
      </c>
      <c r="Q155" s="554">
        <f t="shared" ca="1" si="47"/>
        <v>0.46907446883703541</v>
      </c>
      <c r="R155" s="554">
        <f t="shared" ca="1" si="48"/>
        <v>5.9572441449708817</v>
      </c>
      <c r="S155" s="554">
        <f t="shared" ca="1" si="49"/>
        <v>6.3651800172001334</v>
      </c>
      <c r="T155" s="554">
        <f t="shared" ca="1" si="50"/>
        <v>4.0527253409146606</v>
      </c>
      <c r="U155" s="554">
        <f t="shared" ca="1" si="51"/>
        <v>5.9980212198494893</v>
      </c>
      <c r="V155" s="555">
        <f t="shared" ca="1" si="52"/>
        <v>3.3140300100574551</v>
      </c>
      <c r="W155" s="555">
        <f t="shared" ca="1" si="53"/>
        <v>2.305320809500885</v>
      </c>
      <c r="X155" s="556">
        <f t="shared" ca="1" si="65"/>
        <v>2.4245097872015293</v>
      </c>
      <c r="Y155" s="557">
        <f t="shared" ca="1" si="54"/>
        <v>0.39284151897557612</v>
      </c>
    </row>
    <row r="156" spans="1:25" x14ac:dyDescent="0.25">
      <c r="A156" s="558" t="s">
        <v>722</v>
      </c>
      <c r="B156" s="553">
        <f t="shared" si="46"/>
        <v>-10</v>
      </c>
      <c r="C156" s="553">
        <f t="shared" ca="1" si="55"/>
        <v>3.4212573400721333</v>
      </c>
      <c r="D156" s="553">
        <f t="shared" ca="1" si="56"/>
        <v>1.9626672014686577</v>
      </c>
      <c r="E156" s="553">
        <f t="shared" ca="1" si="57"/>
        <v>4.8002555211422475</v>
      </c>
      <c r="F156" s="553">
        <f t="shared" ca="1" si="58"/>
        <v>3.1643969882883534</v>
      </c>
      <c r="G156" s="553">
        <f t="shared" ca="1" si="59"/>
        <v>10.87568082566092</v>
      </c>
      <c r="H156" s="553">
        <f t="shared" ca="1" si="60"/>
        <v>3.3468056398395931</v>
      </c>
      <c r="I156" s="553">
        <f t="shared" ca="1" si="61"/>
        <v>9.7695099205697726</v>
      </c>
      <c r="J156" s="553">
        <f t="shared" ca="1" si="62"/>
        <v>3.2096585407379474</v>
      </c>
      <c r="K156" s="553">
        <f t="shared" ca="1" si="63"/>
        <v>8.1641444859887109</v>
      </c>
      <c r="L156" s="553">
        <f t="shared" ca="1" si="64"/>
        <v>2.5983812384513572</v>
      </c>
      <c r="M156" s="553">
        <f t="shared" ca="1" si="64"/>
        <v>5.2434214786257805</v>
      </c>
      <c r="N156" s="553">
        <f t="shared" ca="1" si="64"/>
        <v>2.1750219362187098</v>
      </c>
      <c r="O156" s="553">
        <f t="shared" ca="1" si="64"/>
        <v>5.887962532207494</v>
      </c>
      <c r="P156" s="553">
        <f t="shared" ca="1" si="64"/>
        <v>2.1645811759921743</v>
      </c>
      <c r="Q156" s="554">
        <f t="shared" ca="1" si="47"/>
        <v>1.4585901386034756</v>
      </c>
      <c r="R156" s="554">
        <f t="shared" ca="1" si="48"/>
        <v>1.6358585328538942</v>
      </c>
      <c r="S156" s="554">
        <f t="shared" ca="1" si="49"/>
        <v>7.5288751858213274</v>
      </c>
      <c r="T156" s="554">
        <f t="shared" ca="1" si="50"/>
        <v>6.5598513798318248</v>
      </c>
      <c r="U156" s="554">
        <f t="shared" ca="1" si="51"/>
        <v>5.5657632475373537</v>
      </c>
      <c r="V156" s="555">
        <f t="shared" ca="1" si="52"/>
        <v>3.0683995424070707</v>
      </c>
      <c r="W156" s="555">
        <f t="shared" ca="1" si="53"/>
        <v>3.7233813562153197</v>
      </c>
      <c r="X156" s="556">
        <f t="shared" ca="1" si="65"/>
        <v>2.164522288621674</v>
      </c>
      <c r="Y156" s="557">
        <f t="shared" ca="1" si="54"/>
        <v>0.35693252585897051</v>
      </c>
    </row>
    <row r="157" spans="1:25" x14ac:dyDescent="0.25">
      <c r="A157" s="558" t="s">
        <v>723</v>
      </c>
      <c r="B157" s="553">
        <f t="shared" si="46"/>
        <v>-10</v>
      </c>
      <c r="C157" s="553">
        <f t="shared" ca="1" si="55"/>
        <v>1.5442368180118091</v>
      </c>
      <c r="D157" s="553">
        <f t="shared" ca="1" si="56"/>
        <v>2.0319187372838776</v>
      </c>
      <c r="E157" s="553">
        <f t="shared" ca="1" si="57"/>
        <v>7.6207516448532857</v>
      </c>
      <c r="F157" s="553">
        <f t="shared" ca="1" si="58"/>
        <v>1.1906242962546367</v>
      </c>
      <c r="G157" s="553">
        <f t="shared" ca="1" si="59"/>
        <v>10.562801110707781</v>
      </c>
      <c r="H157" s="553">
        <f t="shared" ca="1" si="60"/>
        <v>3.1369241505708709</v>
      </c>
      <c r="I157" s="553">
        <f t="shared" ca="1" si="61"/>
        <v>8.0138841878390288</v>
      </c>
      <c r="J157" s="553">
        <f t="shared" ca="1" si="62"/>
        <v>3.333228246819683</v>
      </c>
      <c r="K157" s="553">
        <f t="shared" ca="1" si="63"/>
        <v>12.080340901815593</v>
      </c>
      <c r="L157" s="553">
        <f t="shared" ca="1" si="64"/>
        <v>2.8813521493382872</v>
      </c>
      <c r="M157" s="553">
        <f t="shared" ca="1" si="64"/>
        <v>4.2559737090253282</v>
      </c>
      <c r="N157" s="553">
        <f t="shared" ca="1" si="64"/>
        <v>3.3069764354318427</v>
      </c>
      <c r="O157" s="553">
        <f t="shared" ca="1" si="64"/>
        <v>4.4371024582376837</v>
      </c>
      <c r="P157" s="553">
        <f t="shared" ca="1" si="64"/>
        <v>2.5070077718080981</v>
      </c>
      <c r="Q157" s="554">
        <f t="shared" ca="1" si="47"/>
        <v>-0.4876819192720685</v>
      </c>
      <c r="R157" s="554">
        <f t="shared" ca="1" si="48"/>
        <v>6.4301273485986492</v>
      </c>
      <c r="S157" s="554">
        <f t="shared" ca="1" si="49"/>
        <v>7.4258769601369101</v>
      </c>
      <c r="T157" s="554">
        <f t="shared" ca="1" si="50"/>
        <v>4.6806559410193458</v>
      </c>
      <c r="U157" s="554">
        <f t="shared" ca="1" si="51"/>
        <v>9.1989887524773053</v>
      </c>
      <c r="V157" s="555">
        <f t="shared" ca="1" si="52"/>
        <v>0.94899727359348551</v>
      </c>
      <c r="W157" s="555">
        <f t="shared" ca="1" si="53"/>
        <v>1.9300946864295856</v>
      </c>
      <c r="X157" s="556">
        <f t="shared" ca="1" si="65"/>
        <v>3.1122504136012736</v>
      </c>
      <c r="Y157" s="557">
        <f t="shared" ca="1" si="54"/>
        <v>0.491510646418925</v>
      </c>
    </row>
    <row r="158" spans="1:25" x14ac:dyDescent="0.25">
      <c r="A158" s="558" t="s">
        <v>724</v>
      </c>
      <c r="B158" s="553">
        <f t="shared" si="46"/>
        <v>-10</v>
      </c>
      <c r="C158" s="553">
        <f t="shared" ca="1" si="55"/>
        <v>2.4925728045273967</v>
      </c>
      <c r="D158" s="553">
        <f t="shared" ca="1" si="56"/>
        <v>1.2537374443009131</v>
      </c>
      <c r="E158" s="553">
        <f t="shared" ca="1" si="57"/>
        <v>4.3596841590901798</v>
      </c>
      <c r="F158" s="553">
        <f t="shared" ca="1" si="58"/>
        <v>2.5098319039478927</v>
      </c>
      <c r="G158" s="553">
        <f t="shared" ca="1" si="59"/>
        <v>11.938264122413592</v>
      </c>
      <c r="H158" s="553">
        <f t="shared" ca="1" si="60"/>
        <v>2.9406231848050619</v>
      </c>
      <c r="I158" s="553">
        <f t="shared" ca="1" si="61"/>
        <v>6.4509788837804205</v>
      </c>
      <c r="J158" s="553">
        <f t="shared" ca="1" si="62"/>
        <v>2.4660959093907842</v>
      </c>
      <c r="K158" s="553">
        <f t="shared" ca="1" si="63"/>
        <v>11.778546584526431</v>
      </c>
      <c r="L158" s="553">
        <f t="shared" ca="1" si="64"/>
        <v>3.7517396313652127</v>
      </c>
      <c r="M158" s="553">
        <f t="shared" ca="1" si="64"/>
        <v>6.0161701508996597</v>
      </c>
      <c r="N158" s="553">
        <f t="shared" ca="1" si="64"/>
        <v>2.5281126687040594</v>
      </c>
      <c r="O158" s="553">
        <f t="shared" ca="1" si="64"/>
        <v>4.6139799623254447</v>
      </c>
      <c r="P158" s="553">
        <f t="shared" ca="1" si="64"/>
        <v>2.0148564887651128</v>
      </c>
      <c r="Q158" s="554">
        <f t="shared" ca="1" si="47"/>
        <v>1.2388353602264837</v>
      </c>
      <c r="R158" s="554">
        <f t="shared" ca="1" si="48"/>
        <v>1.8498522551422871</v>
      </c>
      <c r="S158" s="554">
        <f t="shared" ca="1" si="49"/>
        <v>8.99764093760853</v>
      </c>
      <c r="T158" s="554">
        <f t="shared" ca="1" si="50"/>
        <v>3.9848829743896363</v>
      </c>
      <c r="U158" s="554">
        <f t="shared" ca="1" si="51"/>
        <v>8.0268069531612181</v>
      </c>
      <c r="V158" s="555">
        <f t="shared" ca="1" si="52"/>
        <v>3.4880574821956003</v>
      </c>
      <c r="W158" s="555">
        <f t="shared" ca="1" si="53"/>
        <v>2.5991234735603319</v>
      </c>
      <c r="X158" s="556">
        <f t="shared" ca="1" si="65"/>
        <v>2.5036470999447662</v>
      </c>
      <c r="Y158" s="557">
        <f t="shared" ca="1" si="54"/>
        <v>0.40397173755815824</v>
      </c>
    </row>
    <row r="159" spans="1:25" x14ac:dyDescent="0.25">
      <c r="A159" s="558" t="s">
        <v>725</v>
      </c>
      <c r="B159" s="553">
        <f t="shared" si="46"/>
        <v>-10</v>
      </c>
      <c r="C159" s="553">
        <f t="shared" ca="1" si="55"/>
        <v>0.55879805345924516</v>
      </c>
      <c r="D159" s="553">
        <f t="shared" ca="1" si="56"/>
        <v>1.6135569547913802</v>
      </c>
      <c r="E159" s="553">
        <f t="shared" ca="1" si="57"/>
        <v>4.864266581629197</v>
      </c>
      <c r="F159" s="553">
        <f t="shared" ca="1" si="58"/>
        <v>2.5906137205388378</v>
      </c>
      <c r="G159" s="553">
        <f t="shared" ca="1" si="59"/>
        <v>7.9154881179687644</v>
      </c>
      <c r="H159" s="553">
        <f t="shared" ca="1" si="60"/>
        <v>2.9084497012438408</v>
      </c>
      <c r="I159" s="553">
        <f t="shared" ca="1" si="61"/>
        <v>16.315774691904544</v>
      </c>
      <c r="J159" s="553">
        <f t="shared" ca="1" si="62"/>
        <v>2.9276937968111296</v>
      </c>
      <c r="K159" s="553">
        <f t="shared" ca="1" si="63"/>
        <v>9.3457120805785578</v>
      </c>
      <c r="L159" s="553">
        <f t="shared" ca="1" si="64"/>
        <v>3.9343646952957254</v>
      </c>
      <c r="M159" s="553">
        <f t="shared" ca="1" si="64"/>
        <v>6.4044130044314898</v>
      </c>
      <c r="N159" s="553">
        <f t="shared" ca="1" si="64"/>
        <v>2.4343017924112194</v>
      </c>
      <c r="O159" s="553">
        <f t="shared" ca="1" si="64"/>
        <v>4.8497395651993571</v>
      </c>
      <c r="P159" s="553">
        <f t="shared" ca="1" si="64"/>
        <v>2.9038722917598001</v>
      </c>
      <c r="Q159" s="554">
        <f t="shared" ca="1" si="47"/>
        <v>-1.054758901332135</v>
      </c>
      <c r="R159" s="554">
        <f t="shared" ca="1" si="48"/>
        <v>2.2736528610903592</v>
      </c>
      <c r="S159" s="554">
        <f t="shared" ca="1" si="49"/>
        <v>5.0070384167249236</v>
      </c>
      <c r="T159" s="554">
        <f t="shared" ca="1" si="50"/>
        <v>13.388080895093413</v>
      </c>
      <c r="U159" s="554">
        <f t="shared" ca="1" si="51"/>
        <v>5.4113473852828324</v>
      </c>
      <c r="V159" s="555">
        <f t="shared" ca="1" si="52"/>
        <v>3.9701112120202704</v>
      </c>
      <c r="W159" s="555">
        <f t="shared" ca="1" si="53"/>
        <v>1.945867273439557</v>
      </c>
      <c r="X159" s="556">
        <f t="shared" ca="1" si="65"/>
        <v>1.8807014032216962</v>
      </c>
      <c r="Y159" s="557">
        <f t="shared" ca="1" si="54"/>
        <v>0.31913981170965089</v>
      </c>
    </row>
    <row r="160" spans="1:25" x14ac:dyDescent="0.25">
      <c r="A160" s="558" t="s">
        <v>726</v>
      </c>
      <c r="B160" s="553">
        <f t="shared" si="46"/>
        <v>-10</v>
      </c>
      <c r="C160" s="553">
        <f t="shared" ca="1" si="55"/>
        <v>3.234690929708619</v>
      </c>
      <c r="D160" s="553">
        <f t="shared" ca="1" si="56"/>
        <v>2.0060381023667895</v>
      </c>
      <c r="E160" s="553">
        <f t="shared" ca="1" si="57"/>
        <v>7.1501103212300245</v>
      </c>
      <c r="F160" s="553">
        <f t="shared" ca="1" si="58"/>
        <v>2.493632229996694</v>
      </c>
      <c r="G160" s="553">
        <f t="shared" ca="1" si="59"/>
        <v>3.6745612759593795</v>
      </c>
      <c r="H160" s="553">
        <f t="shared" ca="1" si="60"/>
        <v>2.7133189370385065</v>
      </c>
      <c r="I160" s="553">
        <f t="shared" ca="1" si="61"/>
        <v>7.6183902551304614</v>
      </c>
      <c r="J160" s="553">
        <f t="shared" ca="1" si="62"/>
        <v>3.1978875266415194</v>
      </c>
      <c r="K160" s="553">
        <f t="shared" ca="1" si="63"/>
        <v>11.17337262584204</v>
      </c>
      <c r="L160" s="553">
        <f t="shared" ca="1" si="64"/>
        <v>3.1991098118649006</v>
      </c>
      <c r="M160" s="553">
        <f t="shared" ca="1" si="64"/>
        <v>5.0828395638634589</v>
      </c>
      <c r="N160" s="553">
        <f t="shared" ca="1" si="64"/>
        <v>3.5534711097900025</v>
      </c>
      <c r="O160" s="553">
        <f t="shared" ca="1" si="64"/>
        <v>5.3606850607673575</v>
      </c>
      <c r="P160" s="553">
        <f t="shared" ca="1" si="64"/>
        <v>2.0785142038179796</v>
      </c>
      <c r="Q160" s="554">
        <f t="shared" ca="1" si="47"/>
        <v>1.2286528273418296</v>
      </c>
      <c r="R160" s="554">
        <f t="shared" ca="1" si="48"/>
        <v>4.6564780912333301</v>
      </c>
      <c r="S160" s="554">
        <f t="shared" ca="1" si="49"/>
        <v>0.96124233892087307</v>
      </c>
      <c r="T160" s="554">
        <f t="shared" ca="1" si="50"/>
        <v>4.420502728488942</v>
      </c>
      <c r="U160" s="554">
        <f t="shared" ca="1" si="51"/>
        <v>7.9742628139771394</v>
      </c>
      <c r="V160" s="555">
        <f t="shared" ca="1" si="52"/>
        <v>1.5293684540734565</v>
      </c>
      <c r="W160" s="555">
        <f t="shared" ca="1" si="53"/>
        <v>3.2821708569493779</v>
      </c>
      <c r="X160" s="556">
        <f t="shared" ca="1" si="65"/>
        <v>-3.1895444012675966E-2</v>
      </c>
      <c r="Y160" s="557">
        <f t="shared" ca="1" si="54"/>
        <v>0.12157892275722063</v>
      </c>
    </row>
    <row r="161" spans="1:25" x14ac:dyDescent="0.25">
      <c r="A161" s="558" t="s">
        <v>727</v>
      </c>
      <c r="B161" s="553">
        <f t="shared" si="46"/>
        <v>-10</v>
      </c>
      <c r="C161" s="553">
        <f t="shared" ca="1" si="55"/>
        <v>4.47312751210029</v>
      </c>
      <c r="D161" s="553">
        <f t="shared" ca="1" si="56"/>
        <v>2.4097683335969973</v>
      </c>
      <c r="E161" s="553">
        <f t="shared" ca="1" si="57"/>
        <v>7.2949368957847192</v>
      </c>
      <c r="F161" s="553">
        <f t="shared" ca="1" si="58"/>
        <v>2.4712867765084865</v>
      </c>
      <c r="G161" s="553">
        <f t="shared" ca="1" si="59"/>
        <v>11.389064009748076</v>
      </c>
      <c r="H161" s="553">
        <f t="shared" ca="1" si="60"/>
        <v>2.4838505202503569</v>
      </c>
      <c r="I161" s="553">
        <f t="shared" ca="1" si="61"/>
        <v>14.070700499196636</v>
      </c>
      <c r="J161" s="553">
        <f t="shared" ca="1" si="62"/>
        <v>3.8893749849412802</v>
      </c>
      <c r="K161" s="553">
        <f t="shared" ca="1" si="63"/>
        <v>13.30994729006872</v>
      </c>
      <c r="L161" s="553">
        <f t="shared" ca="1" si="64"/>
        <v>2.0479820423158834</v>
      </c>
      <c r="M161" s="553">
        <f t="shared" ca="1" si="64"/>
        <v>3.7459260775759171</v>
      </c>
      <c r="N161" s="553">
        <f t="shared" ca="1" si="64"/>
        <v>2.4489182540959904</v>
      </c>
      <c r="O161" s="553">
        <f t="shared" ca="1" si="64"/>
        <v>3.6241804438351681</v>
      </c>
      <c r="P161" s="553">
        <f t="shared" ca="1" si="64"/>
        <v>2.6384046833661357</v>
      </c>
      <c r="Q161" s="554">
        <f t="shared" ca="1" si="47"/>
        <v>2.0633591785032928</v>
      </c>
      <c r="R161" s="554">
        <f t="shared" ca="1" si="48"/>
        <v>4.8236501192762322</v>
      </c>
      <c r="S161" s="554">
        <f t="shared" ca="1" si="49"/>
        <v>8.9052134894977186</v>
      </c>
      <c r="T161" s="554">
        <f t="shared" ca="1" si="50"/>
        <v>10.181325514255356</v>
      </c>
      <c r="U161" s="554">
        <f t="shared" ca="1" si="51"/>
        <v>11.261965247752837</v>
      </c>
      <c r="V161" s="555">
        <f t="shared" ca="1" si="52"/>
        <v>1.2970078234799267</v>
      </c>
      <c r="W161" s="555">
        <f t="shared" ca="1" si="53"/>
        <v>0.98577576046903248</v>
      </c>
      <c r="X161" s="556">
        <f t="shared" ca="1" si="65"/>
        <v>7.7046194084251347</v>
      </c>
      <c r="Y161" s="557">
        <f t="shared" ca="1" si="54"/>
        <v>0.95076902922565376</v>
      </c>
    </row>
    <row r="162" spans="1:25" x14ac:dyDescent="0.25">
      <c r="A162" s="558" t="s">
        <v>728</v>
      </c>
      <c r="B162" s="553">
        <f t="shared" si="46"/>
        <v>-10</v>
      </c>
      <c r="C162" s="553">
        <f t="shared" ca="1" si="55"/>
        <v>4.0184641567671795</v>
      </c>
      <c r="D162" s="553">
        <f t="shared" ca="1" si="56"/>
        <v>2.1298611732494517</v>
      </c>
      <c r="E162" s="553">
        <f t="shared" ca="1" si="57"/>
        <v>6.1788084816173363</v>
      </c>
      <c r="F162" s="553">
        <f t="shared" ca="1" si="58"/>
        <v>1.6206037850611432</v>
      </c>
      <c r="G162" s="553">
        <f t="shared" ca="1" si="59"/>
        <v>8.0920564968775395</v>
      </c>
      <c r="H162" s="553">
        <f t="shared" ca="1" si="60"/>
        <v>3.6175251031515607</v>
      </c>
      <c r="I162" s="553">
        <f t="shared" ca="1" si="61"/>
        <v>7.9738240066813795</v>
      </c>
      <c r="J162" s="553">
        <f t="shared" ca="1" si="62"/>
        <v>2.3772655266179088</v>
      </c>
      <c r="K162" s="553">
        <f t="shared" ca="1" si="63"/>
        <v>15.005338432129488</v>
      </c>
      <c r="L162" s="553">
        <f t="shared" ref="L162:P177" ca="1" si="66">L$17*(1+$C$10*NORMSINV(RAND()))</f>
        <v>3.0833749934651253</v>
      </c>
      <c r="M162" s="553">
        <f t="shared" ca="1" si="66"/>
        <v>4.7583654898204628</v>
      </c>
      <c r="N162" s="553">
        <f t="shared" ca="1" si="66"/>
        <v>2.5674508914094889</v>
      </c>
      <c r="O162" s="553">
        <f t="shared" ca="1" si="66"/>
        <v>6.6418776022075789</v>
      </c>
      <c r="P162" s="553">
        <f t="shared" ca="1" si="66"/>
        <v>2.3568580694074464</v>
      </c>
      <c r="Q162" s="554">
        <f t="shared" ca="1" si="47"/>
        <v>1.8886029835177278</v>
      </c>
      <c r="R162" s="554">
        <f t="shared" ca="1" si="48"/>
        <v>4.5582046965561931</v>
      </c>
      <c r="S162" s="554">
        <f t="shared" ca="1" si="49"/>
        <v>4.4745313937259787</v>
      </c>
      <c r="T162" s="554">
        <f t="shared" ca="1" si="50"/>
        <v>5.5965584800634707</v>
      </c>
      <c r="U162" s="554">
        <f t="shared" ca="1" si="51"/>
        <v>11.921963438664363</v>
      </c>
      <c r="V162" s="555">
        <f t="shared" ca="1" si="52"/>
        <v>2.1909145984109739</v>
      </c>
      <c r="W162" s="555">
        <f t="shared" ca="1" si="53"/>
        <v>4.285019532800133</v>
      </c>
      <c r="X162" s="556">
        <f t="shared" ca="1" si="65"/>
        <v>4.391001644024314</v>
      </c>
      <c r="Y162" s="557">
        <f t="shared" ca="1" si="54"/>
        <v>0.67174809722580675</v>
      </c>
    </row>
    <row r="163" spans="1:25" x14ac:dyDescent="0.25">
      <c r="A163" s="558" t="s">
        <v>729</v>
      </c>
      <c r="B163" s="553">
        <f t="shared" si="46"/>
        <v>-10</v>
      </c>
      <c r="C163" s="553">
        <f t="shared" ca="1" si="55"/>
        <v>3.0606437839056237</v>
      </c>
      <c r="D163" s="553">
        <f t="shared" ca="1" si="56"/>
        <v>1.7334195994621746</v>
      </c>
      <c r="E163" s="553">
        <f t="shared" ca="1" si="57"/>
        <v>9.1888696990603638</v>
      </c>
      <c r="F163" s="553">
        <f t="shared" ca="1" si="58"/>
        <v>2.5793141521536729</v>
      </c>
      <c r="G163" s="553">
        <f t="shared" ca="1" si="59"/>
        <v>13.11588972422272</v>
      </c>
      <c r="H163" s="553">
        <f t="shared" ca="1" si="60"/>
        <v>2.9596848743075737</v>
      </c>
      <c r="I163" s="553">
        <f t="shared" ca="1" si="61"/>
        <v>8.4739409114988913</v>
      </c>
      <c r="J163" s="553">
        <f t="shared" ca="1" si="62"/>
        <v>3.9354536282785215</v>
      </c>
      <c r="K163" s="553">
        <f t="shared" ca="1" si="63"/>
        <v>5.9412632631338607</v>
      </c>
      <c r="L163" s="553">
        <f t="shared" ca="1" si="66"/>
        <v>2.0740737724207978</v>
      </c>
      <c r="M163" s="553">
        <f t="shared" ca="1" si="66"/>
        <v>5.5395748318111853</v>
      </c>
      <c r="N163" s="553">
        <f t="shared" ca="1" si="66"/>
        <v>2.3093436807821699</v>
      </c>
      <c r="O163" s="553">
        <f t="shared" ca="1" si="66"/>
        <v>5.7082654446365595</v>
      </c>
      <c r="P163" s="553">
        <f t="shared" ca="1" si="66"/>
        <v>3.1731686945957089</v>
      </c>
      <c r="Q163" s="554">
        <f t="shared" ca="1" si="47"/>
        <v>1.3272241844434491</v>
      </c>
      <c r="R163" s="554">
        <f t="shared" ca="1" si="48"/>
        <v>6.6095555469066909</v>
      </c>
      <c r="S163" s="554">
        <f t="shared" ca="1" si="49"/>
        <v>10.156204849915147</v>
      </c>
      <c r="T163" s="554">
        <f t="shared" ca="1" si="50"/>
        <v>4.5384872832203698</v>
      </c>
      <c r="U163" s="554">
        <f t="shared" ca="1" si="51"/>
        <v>3.8671894907130628</v>
      </c>
      <c r="V163" s="555">
        <f t="shared" ca="1" si="52"/>
        <v>3.2302311510290154</v>
      </c>
      <c r="W163" s="555">
        <f t="shared" ca="1" si="53"/>
        <v>2.5350967500408506</v>
      </c>
      <c r="X163" s="556">
        <f t="shared" ca="1" si="65"/>
        <v>4.9964708610650348</v>
      </c>
      <c r="Y163" s="557">
        <f t="shared" ca="1" si="54"/>
        <v>0.7471032392707212</v>
      </c>
    </row>
    <row r="164" spans="1:25" x14ac:dyDescent="0.25">
      <c r="A164" s="558" t="s">
        <v>730</v>
      </c>
      <c r="B164" s="553">
        <f t="shared" si="46"/>
        <v>-10</v>
      </c>
      <c r="C164" s="553">
        <f t="shared" ca="1" si="55"/>
        <v>3.7645254448242085</v>
      </c>
      <c r="D164" s="553">
        <f t="shared" ca="1" si="56"/>
        <v>2.4800304319473674</v>
      </c>
      <c r="E164" s="553">
        <f t="shared" ca="1" si="57"/>
        <v>3.2737605317831147</v>
      </c>
      <c r="F164" s="553">
        <f t="shared" ca="1" si="58"/>
        <v>3.2683087679840579</v>
      </c>
      <c r="G164" s="553">
        <f t="shared" ca="1" si="59"/>
        <v>13.406371311777471</v>
      </c>
      <c r="H164" s="553">
        <f t="shared" ca="1" si="60"/>
        <v>2.6953337044119667</v>
      </c>
      <c r="I164" s="553">
        <f t="shared" ca="1" si="61"/>
        <v>4.1921737975870634</v>
      </c>
      <c r="J164" s="553">
        <f t="shared" ca="1" si="62"/>
        <v>3.2082329478190372</v>
      </c>
      <c r="K164" s="553">
        <f t="shared" ca="1" si="63"/>
        <v>13.066728424942223</v>
      </c>
      <c r="L164" s="553">
        <f t="shared" ca="1" si="66"/>
        <v>1.9359783167484035</v>
      </c>
      <c r="M164" s="553">
        <f t="shared" ca="1" si="66"/>
        <v>4.4153290725450374</v>
      </c>
      <c r="N164" s="553">
        <f t="shared" ca="1" si="66"/>
        <v>2.7521586836442795</v>
      </c>
      <c r="O164" s="553">
        <f t="shared" ca="1" si="66"/>
        <v>5.0520123477696268</v>
      </c>
      <c r="P164" s="553">
        <f t="shared" ca="1" si="66"/>
        <v>1.7790201871866762</v>
      </c>
      <c r="Q164" s="554">
        <f t="shared" ca="1" si="47"/>
        <v>1.2844950128768411</v>
      </c>
      <c r="R164" s="554">
        <f t="shared" ca="1" si="48"/>
        <v>5.4517637990567636E-3</v>
      </c>
      <c r="S164" s="554">
        <f t="shared" ca="1" si="49"/>
        <v>10.711037607365505</v>
      </c>
      <c r="T164" s="554">
        <f t="shared" ca="1" si="50"/>
        <v>0.9839408497680262</v>
      </c>
      <c r="U164" s="554">
        <f t="shared" ca="1" si="51"/>
        <v>11.130750108193819</v>
      </c>
      <c r="V164" s="555">
        <f t="shared" ca="1" si="52"/>
        <v>1.6631703889007579</v>
      </c>
      <c r="W164" s="555">
        <f t="shared" ca="1" si="53"/>
        <v>3.2729921605829508</v>
      </c>
      <c r="X164" s="556">
        <f t="shared" ca="1" si="65"/>
        <v>1.6878691056050279</v>
      </c>
      <c r="Y164" s="557">
        <f t="shared" ca="1" si="54"/>
        <v>0.29446711774983303</v>
      </c>
    </row>
    <row r="165" spans="1:25" x14ac:dyDescent="0.25">
      <c r="A165" s="558" t="s">
        <v>731</v>
      </c>
      <c r="B165" s="553">
        <f t="shared" si="46"/>
        <v>-10</v>
      </c>
      <c r="C165" s="553">
        <f t="shared" ca="1" si="55"/>
        <v>4.2462070879272931</v>
      </c>
      <c r="D165" s="553">
        <f t="shared" ca="1" si="56"/>
        <v>1.7666568014145423</v>
      </c>
      <c r="E165" s="553">
        <f t="shared" ca="1" si="57"/>
        <v>4.3842677877373974</v>
      </c>
      <c r="F165" s="553">
        <f t="shared" ca="1" si="58"/>
        <v>2.8107651849396644</v>
      </c>
      <c r="G165" s="553">
        <f t="shared" ca="1" si="59"/>
        <v>14.863315488656887</v>
      </c>
      <c r="H165" s="553">
        <f t="shared" ca="1" si="60"/>
        <v>2.6365956789834737</v>
      </c>
      <c r="I165" s="553">
        <f t="shared" ca="1" si="61"/>
        <v>12.295683731703658</v>
      </c>
      <c r="J165" s="553">
        <f t="shared" ca="1" si="62"/>
        <v>3.7620901092772376</v>
      </c>
      <c r="K165" s="553">
        <f t="shared" ca="1" si="63"/>
        <v>11.814541507483513</v>
      </c>
      <c r="L165" s="553">
        <f t="shared" ca="1" si="66"/>
        <v>2.7342906411967025</v>
      </c>
      <c r="M165" s="553">
        <f t="shared" ca="1" si="66"/>
        <v>6.5711538798049807</v>
      </c>
      <c r="N165" s="553">
        <f t="shared" ca="1" si="66"/>
        <v>3.0436328809769475</v>
      </c>
      <c r="O165" s="553">
        <f t="shared" ca="1" si="66"/>
        <v>4.0438074596309308</v>
      </c>
      <c r="P165" s="553">
        <f t="shared" ca="1" si="66"/>
        <v>2.1713091534698523</v>
      </c>
      <c r="Q165" s="554">
        <f t="shared" ca="1" si="47"/>
        <v>2.479550286512751</v>
      </c>
      <c r="R165" s="554">
        <f t="shared" ca="1" si="48"/>
        <v>1.573502602797733</v>
      </c>
      <c r="S165" s="554">
        <f t="shared" ca="1" si="49"/>
        <v>12.226719809673414</v>
      </c>
      <c r="T165" s="554">
        <f t="shared" ca="1" si="50"/>
        <v>8.5335936224264195</v>
      </c>
      <c r="U165" s="554">
        <f t="shared" ca="1" si="51"/>
        <v>9.0802508662868107</v>
      </c>
      <c r="V165" s="555">
        <f t="shared" ca="1" si="52"/>
        <v>3.5275209988280332</v>
      </c>
      <c r="W165" s="555">
        <f t="shared" ca="1" si="53"/>
        <v>1.8724983061610785</v>
      </c>
      <c r="X165" s="556">
        <f t="shared" ca="1" si="65"/>
        <v>7.0389488106572706</v>
      </c>
      <c r="Y165" s="557">
        <f t="shared" ca="1" si="54"/>
        <v>0.92069473063146656</v>
      </c>
    </row>
    <row r="166" spans="1:25" x14ac:dyDescent="0.25">
      <c r="A166" s="558" t="s">
        <v>732</v>
      </c>
      <c r="B166" s="553">
        <f t="shared" si="46"/>
        <v>-10</v>
      </c>
      <c r="C166" s="553">
        <f t="shared" ca="1" si="55"/>
        <v>2.2371062957270169</v>
      </c>
      <c r="D166" s="553">
        <f t="shared" ca="1" si="56"/>
        <v>2.656514184139894</v>
      </c>
      <c r="E166" s="553">
        <f t="shared" ca="1" si="57"/>
        <v>5.499340756902364</v>
      </c>
      <c r="F166" s="553">
        <f t="shared" ca="1" si="58"/>
        <v>3.4491335453145866</v>
      </c>
      <c r="G166" s="553">
        <f t="shared" ca="1" si="59"/>
        <v>5.1152964784049093</v>
      </c>
      <c r="H166" s="553">
        <f t="shared" ca="1" si="60"/>
        <v>3.4814373187940548</v>
      </c>
      <c r="I166" s="553">
        <f t="shared" ca="1" si="61"/>
        <v>15.883971935202904</v>
      </c>
      <c r="J166" s="553">
        <f t="shared" ca="1" si="62"/>
        <v>3.150332160151315</v>
      </c>
      <c r="K166" s="553">
        <f t="shared" ca="1" si="63"/>
        <v>5.3625309877665428</v>
      </c>
      <c r="L166" s="553">
        <f t="shared" ca="1" si="66"/>
        <v>3.1910986802602062</v>
      </c>
      <c r="M166" s="553">
        <f t="shared" ca="1" si="66"/>
        <v>4.5833674280155803</v>
      </c>
      <c r="N166" s="553">
        <f t="shared" ca="1" si="66"/>
        <v>2.820490369998927</v>
      </c>
      <c r="O166" s="553">
        <f t="shared" ca="1" si="66"/>
        <v>4.7609498759079907</v>
      </c>
      <c r="P166" s="553">
        <f t="shared" ca="1" si="66"/>
        <v>2.6301303924065271</v>
      </c>
      <c r="Q166" s="554">
        <f t="shared" ca="1" si="47"/>
        <v>-0.41940788841287713</v>
      </c>
      <c r="R166" s="554">
        <f t="shared" ca="1" si="48"/>
        <v>2.0502072115877774</v>
      </c>
      <c r="S166" s="554">
        <f t="shared" ca="1" si="49"/>
        <v>1.6338591596108545</v>
      </c>
      <c r="T166" s="554">
        <f t="shared" ca="1" si="50"/>
        <v>12.733639775051589</v>
      </c>
      <c r="U166" s="554">
        <f t="shared" ca="1" si="51"/>
        <v>2.1714323075063366</v>
      </c>
      <c r="V166" s="555">
        <f t="shared" ca="1" si="52"/>
        <v>1.7628770580166533</v>
      </c>
      <c r="W166" s="555">
        <f t="shared" ca="1" si="53"/>
        <v>2.1308194835014636</v>
      </c>
      <c r="X166" s="556">
        <f t="shared" ca="1" si="65"/>
        <v>-1.3506311375654363</v>
      </c>
      <c r="Y166" s="557">
        <f t="shared" ca="1" si="54"/>
        <v>4.9704192986652296E-2</v>
      </c>
    </row>
    <row r="167" spans="1:25" x14ac:dyDescent="0.25">
      <c r="A167" s="558" t="s">
        <v>733</v>
      </c>
      <c r="B167" s="553">
        <f t="shared" si="46"/>
        <v>-10</v>
      </c>
      <c r="C167" s="553">
        <f t="shared" ca="1" si="55"/>
        <v>3.2465911085193997</v>
      </c>
      <c r="D167" s="553">
        <f t="shared" ca="1" si="56"/>
        <v>2.4219007005844926</v>
      </c>
      <c r="E167" s="553">
        <f t="shared" ca="1" si="57"/>
        <v>5.0376067972396683</v>
      </c>
      <c r="F167" s="553">
        <f t="shared" ca="1" si="58"/>
        <v>2.8866878433525978</v>
      </c>
      <c r="G167" s="553">
        <f t="shared" ca="1" si="59"/>
        <v>11.361246926560906</v>
      </c>
      <c r="H167" s="553">
        <f t="shared" ca="1" si="60"/>
        <v>3.087352608885146</v>
      </c>
      <c r="I167" s="553">
        <f t="shared" ca="1" si="61"/>
        <v>9.9235411121211783</v>
      </c>
      <c r="J167" s="553">
        <f t="shared" ca="1" si="62"/>
        <v>2.2389717979952724</v>
      </c>
      <c r="K167" s="553">
        <f t="shared" ca="1" si="63"/>
        <v>10.547959024512013</v>
      </c>
      <c r="L167" s="553">
        <f t="shared" ca="1" si="66"/>
        <v>2.9618298756861958</v>
      </c>
      <c r="M167" s="553">
        <f t="shared" ca="1" si="66"/>
        <v>7.1283811739046925</v>
      </c>
      <c r="N167" s="553">
        <f t="shared" ca="1" si="66"/>
        <v>2.7380952410961323</v>
      </c>
      <c r="O167" s="553">
        <f t="shared" ca="1" si="66"/>
        <v>3.9253411681422321</v>
      </c>
      <c r="P167" s="553">
        <f t="shared" ca="1" si="66"/>
        <v>1.7916665201010229</v>
      </c>
      <c r="Q167" s="554">
        <f t="shared" ca="1" si="47"/>
        <v>0.82469040793490711</v>
      </c>
      <c r="R167" s="554">
        <f t="shared" ca="1" si="48"/>
        <v>2.1509189538870706</v>
      </c>
      <c r="S167" s="554">
        <f t="shared" ca="1" si="49"/>
        <v>8.2738943176757598</v>
      </c>
      <c r="T167" s="554">
        <f t="shared" ca="1" si="50"/>
        <v>7.6845693141259055</v>
      </c>
      <c r="U167" s="554">
        <f t="shared" ca="1" si="51"/>
        <v>7.5861291488258171</v>
      </c>
      <c r="V167" s="555">
        <f t="shared" ca="1" si="52"/>
        <v>4.3902859328085597</v>
      </c>
      <c r="W167" s="555">
        <f t="shared" ca="1" si="53"/>
        <v>2.1336746480412092</v>
      </c>
      <c r="X167" s="556">
        <f t="shared" ca="1" si="65"/>
        <v>3.5043478591579138</v>
      </c>
      <c r="Y167" s="557">
        <f t="shared" ca="1" si="54"/>
        <v>0.548397744638356</v>
      </c>
    </row>
    <row r="168" spans="1:25" x14ac:dyDescent="0.25">
      <c r="A168" s="558" t="s">
        <v>734</v>
      </c>
      <c r="B168" s="553">
        <f t="shared" si="46"/>
        <v>-10</v>
      </c>
      <c r="C168" s="553">
        <f t="shared" ca="1" si="55"/>
        <v>1.5633469490118439</v>
      </c>
      <c r="D168" s="553">
        <f t="shared" ca="1" si="56"/>
        <v>1.4848172983029355</v>
      </c>
      <c r="E168" s="553">
        <f t="shared" ca="1" si="57"/>
        <v>5.1702231493665209</v>
      </c>
      <c r="F168" s="553">
        <f t="shared" ca="1" si="58"/>
        <v>1.9659449207094277</v>
      </c>
      <c r="G168" s="553">
        <f t="shared" ca="1" si="59"/>
        <v>15.125601960918914</v>
      </c>
      <c r="H168" s="553">
        <f t="shared" ca="1" si="60"/>
        <v>2.3574306930110382</v>
      </c>
      <c r="I168" s="553">
        <f t="shared" ca="1" si="61"/>
        <v>11.014456106315865</v>
      </c>
      <c r="J168" s="553">
        <f t="shared" ca="1" si="62"/>
        <v>3.7215016989374878</v>
      </c>
      <c r="K168" s="553">
        <f t="shared" ca="1" si="63"/>
        <v>6.6140205308234812</v>
      </c>
      <c r="L168" s="553">
        <f t="shared" ca="1" si="66"/>
        <v>3.0036932942884875</v>
      </c>
      <c r="M168" s="553">
        <f t="shared" ca="1" si="66"/>
        <v>4.9221959224831977</v>
      </c>
      <c r="N168" s="553">
        <f t="shared" ca="1" si="66"/>
        <v>1.6232015233348942</v>
      </c>
      <c r="O168" s="553">
        <f t="shared" ca="1" si="66"/>
        <v>4.8347135121839813</v>
      </c>
      <c r="P168" s="553">
        <f t="shared" ca="1" si="66"/>
        <v>2.4063833003885966</v>
      </c>
      <c r="Q168" s="554">
        <f t="shared" ca="1" si="47"/>
        <v>7.8529650708908383E-2</v>
      </c>
      <c r="R168" s="554">
        <f t="shared" ca="1" si="48"/>
        <v>3.2042782286570932</v>
      </c>
      <c r="S168" s="554">
        <f t="shared" ca="1" si="49"/>
        <v>12.768171267907876</v>
      </c>
      <c r="T168" s="554">
        <f t="shared" ca="1" si="50"/>
        <v>7.2929544073783781</v>
      </c>
      <c r="U168" s="554">
        <f t="shared" ca="1" si="51"/>
        <v>3.6103272365349937</v>
      </c>
      <c r="V168" s="555">
        <f t="shared" ca="1" si="52"/>
        <v>3.2989943991483033</v>
      </c>
      <c r="W168" s="555">
        <f t="shared" ca="1" si="53"/>
        <v>2.4283302117953847</v>
      </c>
      <c r="X168" s="556">
        <f t="shared" ca="1" si="65"/>
        <v>4.1951609740095144</v>
      </c>
      <c r="Y168" s="557">
        <f t="shared" ca="1" si="54"/>
        <v>0.64556471868107435</v>
      </c>
    </row>
    <row r="169" spans="1:25" x14ac:dyDescent="0.25">
      <c r="A169" s="558" t="s">
        <v>735</v>
      </c>
      <c r="B169" s="553">
        <f t="shared" si="46"/>
        <v>-10</v>
      </c>
      <c r="C169" s="553">
        <f t="shared" ca="1" si="55"/>
        <v>3.3588336846409259</v>
      </c>
      <c r="D169" s="553">
        <f t="shared" ca="1" si="56"/>
        <v>2.8651439851160685</v>
      </c>
      <c r="E169" s="553">
        <f t="shared" ca="1" si="57"/>
        <v>7.3417978431271225</v>
      </c>
      <c r="F169" s="553">
        <f t="shared" ca="1" si="58"/>
        <v>2.0491408331272951</v>
      </c>
      <c r="G169" s="553">
        <f t="shared" ca="1" si="59"/>
        <v>8.7727143199457345</v>
      </c>
      <c r="H169" s="553">
        <f t="shared" ca="1" si="60"/>
        <v>4.3595451673717687</v>
      </c>
      <c r="I169" s="553">
        <f t="shared" ca="1" si="61"/>
        <v>4.1752272569704356</v>
      </c>
      <c r="J169" s="553">
        <f t="shared" ca="1" si="62"/>
        <v>3.3632952436137864</v>
      </c>
      <c r="K169" s="553">
        <f t="shared" ca="1" si="63"/>
        <v>8.6119701315681354</v>
      </c>
      <c r="L169" s="553">
        <f t="shared" ca="1" si="66"/>
        <v>3.0110251630670737</v>
      </c>
      <c r="M169" s="553">
        <f t="shared" ca="1" si="66"/>
        <v>8.5992822783005298</v>
      </c>
      <c r="N169" s="553">
        <f t="shared" ca="1" si="66"/>
        <v>2.5152992240540235</v>
      </c>
      <c r="O169" s="553">
        <f t="shared" ca="1" si="66"/>
        <v>5.3962435273351606</v>
      </c>
      <c r="P169" s="553">
        <f t="shared" ca="1" si="66"/>
        <v>2.8575257782539332</v>
      </c>
      <c r="Q169" s="554">
        <f t="shared" ca="1" si="47"/>
        <v>0.49368969952485742</v>
      </c>
      <c r="R169" s="554">
        <f t="shared" ca="1" si="48"/>
        <v>5.2926570099998269</v>
      </c>
      <c r="S169" s="554">
        <f t="shared" ca="1" si="49"/>
        <v>4.4131691525739658</v>
      </c>
      <c r="T169" s="554">
        <f t="shared" ca="1" si="50"/>
        <v>0.81193201335664922</v>
      </c>
      <c r="U169" s="554">
        <f t="shared" ca="1" si="51"/>
        <v>5.6009449685010617</v>
      </c>
      <c r="V169" s="555">
        <f t="shared" ca="1" si="52"/>
        <v>6.0839830542465059</v>
      </c>
      <c r="W169" s="555">
        <f t="shared" ca="1" si="53"/>
        <v>2.5387177490812274</v>
      </c>
      <c r="X169" s="556">
        <f t="shared" ca="1" si="65"/>
        <v>0.33696720635147237</v>
      </c>
      <c r="Y169" s="557">
        <f t="shared" ca="1" si="54"/>
        <v>0.15087164145964804</v>
      </c>
    </row>
    <row r="170" spans="1:25" x14ac:dyDescent="0.25">
      <c r="A170" s="558" t="s">
        <v>736</v>
      </c>
      <c r="B170" s="553">
        <f t="shared" si="46"/>
        <v>-10</v>
      </c>
      <c r="C170" s="553">
        <f t="shared" ca="1" si="55"/>
        <v>3.2622619148425791</v>
      </c>
      <c r="D170" s="553">
        <f t="shared" ca="1" si="56"/>
        <v>2.3967128290135715</v>
      </c>
      <c r="E170" s="553">
        <f t="shared" ca="1" si="57"/>
        <v>2.5528254793787299</v>
      </c>
      <c r="F170" s="553">
        <f t="shared" ca="1" si="58"/>
        <v>2.0939379984754773</v>
      </c>
      <c r="G170" s="553">
        <f t="shared" ca="1" si="59"/>
        <v>10.5898695597529</v>
      </c>
      <c r="H170" s="553">
        <f t="shared" ca="1" si="60"/>
        <v>3.09996211972308</v>
      </c>
      <c r="I170" s="553">
        <f t="shared" ca="1" si="61"/>
        <v>9.3821049234267804</v>
      </c>
      <c r="J170" s="553">
        <f t="shared" ca="1" si="62"/>
        <v>2.9339921443715005</v>
      </c>
      <c r="K170" s="553">
        <f t="shared" ca="1" si="63"/>
        <v>10.089085312320377</v>
      </c>
      <c r="L170" s="553">
        <f t="shared" ca="1" si="66"/>
        <v>3.0680399480059899</v>
      </c>
      <c r="M170" s="553">
        <f t="shared" ca="1" si="66"/>
        <v>7.3813671238712608</v>
      </c>
      <c r="N170" s="553">
        <f t="shared" ca="1" si="66"/>
        <v>2.9424664682900215</v>
      </c>
      <c r="O170" s="553">
        <f t="shared" ca="1" si="66"/>
        <v>4.4228452467784969</v>
      </c>
      <c r="P170" s="553">
        <f t="shared" ca="1" si="66"/>
        <v>2.4496940949793138</v>
      </c>
      <c r="Q170" s="554">
        <f t="shared" ca="1" si="47"/>
        <v>0.86554908582900758</v>
      </c>
      <c r="R170" s="554">
        <f t="shared" ca="1" si="48"/>
        <v>0.4588874809032526</v>
      </c>
      <c r="S170" s="554">
        <f t="shared" ca="1" si="49"/>
        <v>7.4899074400298202</v>
      </c>
      <c r="T170" s="554">
        <f t="shared" ca="1" si="50"/>
        <v>6.4481127790552799</v>
      </c>
      <c r="U170" s="554">
        <f t="shared" ca="1" si="51"/>
        <v>7.0210453643143866</v>
      </c>
      <c r="V170" s="555">
        <f t="shared" ca="1" si="52"/>
        <v>4.4389006555812394</v>
      </c>
      <c r="W170" s="555">
        <f t="shared" ca="1" si="53"/>
        <v>1.9731511517991831</v>
      </c>
      <c r="X170" s="556">
        <f t="shared" ca="1" si="65"/>
        <v>1.3401939669026213</v>
      </c>
      <c r="Y170" s="557">
        <f t="shared" ca="1" si="54"/>
        <v>0.25235814656030991</v>
      </c>
    </row>
    <row r="171" spans="1:25" x14ac:dyDescent="0.25">
      <c r="A171" s="558" t="s">
        <v>737</v>
      </c>
      <c r="B171" s="553">
        <f t="shared" si="46"/>
        <v>-10</v>
      </c>
      <c r="C171" s="553">
        <f t="shared" ca="1" si="55"/>
        <v>4.002564389481658</v>
      </c>
      <c r="D171" s="553">
        <f t="shared" ca="1" si="56"/>
        <v>1.383799632661463</v>
      </c>
      <c r="E171" s="553">
        <f t="shared" ca="1" si="57"/>
        <v>8.8094416568542737</v>
      </c>
      <c r="F171" s="553">
        <f t="shared" ca="1" si="58"/>
        <v>2.8600119482230371</v>
      </c>
      <c r="G171" s="553">
        <f t="shared" ca="1" si="59"/>
        <v>11.534869312486631</v>
      </c>
      <c r="H171" s="553">
        <f t="shared" ca="1" si="60"/>
        <v>3.6995665430858997</v>
      </c>
      <c r="I171" s="553">
        <f t="shared" ca="1" si="61"/>
        <v>9.7837932637945766</v>
      </c>
      <c r="J171" s="553">
        <f t="shared" ca="1" si="62"/>
        <v>4.0790624498556705</v>
      </c>
      <c r="K171" s="553">
        <f t="shared" ca="1" si="63"/>
        <v>8.4716519236109527</v>
      </c>
      <c r="L171" s="553">
        <f t="shared" ca="1" si="66"/>
        <v>2.990473879079858</v>
      </c>
      <c r="M171" s="553">
        <f t="shared" ca="1" si="66"/>
        <v>3.9009806927759638</v>
      </c>
      <c r="N171" s="553">
        <f t="shared" ca="1" si="66"/>
        <v>2.8250561646577665</v>
      </c>
      <c r="O171" s="553">
        <f t="shared" ca="1" si="66"/>
        <v>6.933548707724043</v>
      </c>
      <c r="P171" s="553">
        <f t="shared" ca="1" si="66"/>
        <v>2.9968627958377385</v>
      </c>
      <c r="Q171" s="554">
        <f t="shared" ca="1" si="47"/>
        <v>2.618764756820195</v>
      </c>
      <c r="R171" s="554">
        <f t="shared" ca="1" si="48"/>
        <v>5.9494297086312367</v>
      </c>
      <c r="S171" s="554">
        <f t="shared" ca="1" si="49"/>
        <v>7.8353027694007311</v>
      </c>
      <c r="T171" s="554">
        <f t="shared" ca="1" si="50"/>
        <v>5.7047308139389061</v>
      </c>
      <c r="U171" s="554">
        <f t="shared" ca="1" si="51"/>
        <v>5.4811780445310951</v>
      </c>
      <c r="V171" s="555">
        <f t="shared" ca="1" si="52"/>
        <v>1.0759245281181973</v>
      </c>
      <c r="W171" s="555">
        <f t="shared" ca="1" si="53"/>
        <v>3.9366859118863045</v>
      </c>
      <c r="X171" s="556">
        <f t="shared" ca="1" si="65"/>
        <v>5.1546820327820857</v>
      </c>
      <c r="Y171" s="557">
        <f t="shared" ca="1" si="54"/>
        <v>0.76517852320634883</v>
      </c>
    </row>
    <row r="172" spans="1:25" x14ac:dyDescent="0.25">
      <c r="A172" s="558" t="s">
        <v>738</v>
      </c>
      <c r="B172" s="553">
        <f t="shared" si="46"/>
        <v>-10</v>
      </c>
      <c r="C172" s="553">
        <f t="shared" ca="1" si="55"/>
        <v>3.5588876393695408</v>
      </c>
      <c r="D172" s="553">
        <f t="shared" ca="1" si="56"/>
        <v>2.0554204082733718</v>
      </c>
      <c r="E172" s="553">
        <f t="shared" ca="1" si="57"/>
        <v>7.1738535592214445</v>
      </c>
      <c r="F172" s="553">
        <f t="shared" ca="1" si="58"/>
        <v>3.687307978860912</v>
      </c>
      <c r="G172" s="553">
        <f t="shared" ca="1" si="59"/>
        <v>8.0054252141783007</v>
      </c>
      <c r="H172" s="553">
        <f t="shared" ca="1" si="60"/>
        <v>3.1647644612035819</v>
      </c>
      <c r="I172" s="553">
        <f t="shared" ca="1" si="61"/>
        <v>7.5526734546138208</v>
      </c>
      <c r="J172" s="553">
        <f t="shared" ca="1" si="62"/>
        <v>3.7184912403112951</v>
      </c>
      <c r="K172" s="553">
        <f t="shared" ca="1" si="63"/>
        <v>9.1889971861081072</v>
      </c>
      <c r="L172" s="553">
        <f t="shared" ca="1" si="66"/>
        <v>2.2977958357978432</v>
      </c>
      <c r="M172" s="553">
        <f t="shared" ca="1" si="66"/>
        <v>5.9404082465489205</v>
      </c>
      <c r="N172" s="553">
        <f t="shared" ca="1" si="66"/>
        <v>1.5425654323510569</v>
      </c>
      <c r="O172" s="553">
        <f t="shared" ca="1" si="66"/>
        <v>4.3648441381690812</v>
      </c>
      <c r="P172" s="553">
        <f t="shared" ca="1" si="66"/>
        <v>2.443472043912807</v>
      </c>
      <c r="Q172" s="554">
        <f t="shared" ca="1" si="47"/>
        <v>1.503467231096169</v>
      </c>
      <c r="R172" s="554">
        <f t="shared" ca="1" si="48"/>
        <v>3.4865455803605325</v>
      </c>
      <c r="S172" s="554">
        <f t="shared" ca="1" si="49"/>
        <v>4.8406607529747188</v>
      </c>
      <c r="T172" s="554">
        <f t="shared" ca="1" si="50"/>
        <v>3.8341822143025257</v>
      </c>
      <c r="U172" s="554">
        <f t="shared" ca="1" si="51"/>
        <v>6.891201350310264</v>
      </c>
      <c r="V172" s="555">
        <f t="shared" ca="1" si="52"/>
        <v>4.3978428141978636</v>
      </c>
      <c r="W172" s="555">
        <f t="shared" ca="1" si="53"/>
        <v>1.9213720942562742</v>
      </c>
      <c r="X172" s="556">
        <f t="shared" ca="1" si="65"/>
        <v>1.2969801949851725</v>
      </c>
      <c r="Y172" s="557">
        <f t="shared" ca="1" si="54"/>
        <v>0.24735517637852555</v>
      </c>
    </row>
    <row r="173" spans="1:25" x14ac:dyDescent="0.25">
      <c r="A173" s="558" t="s">
        <v>739</v>
      </c>
      <c r="B173" s="553">
        <f t="shared" si="46"/>
        <v>-10</v>
      </c>
      <c r="C173" s="553">
        <f t="shared" ca="1" si="55"/>
        <v>3.2117943413314967</v>
      </c>
      <c r="D173" s="553">
        <f t="shared" ca="1" si="56"/>
        <v>1.5394380776821219</v>
      </c>
      <c r="E173" s="553">
        <f t="shared" ca="1" si="57"/>
        <v>5.4683562770188647</v>
      </c>
      <c r="F173" s="553">
        <f t="shared" ca="1" si="58"/>
        <v>2.2456966995169854</v>
      </c>
      <c r="G173" s="553">
        <f t="shared" ca="1" si="59"/>
        <v>7.6860829618575055</v>
      </c>
      <c r="H173" s="553">
        <f t="shared" ca="1" si="60"/>
        <v>4.0027777588494775</v>
      </c>
      <c r="I173" s="553">
        <f t="shared" ca="1" si="61"/>
        <v>15.29862040681849</v>
      </c>
      <c r="J173" s="553">
        <f t="shared" ca="1" si="62"/>
        <v>2.724995176366261</v>
      </c>
      <c r="K173" s="553">
        <f t="shared" ca="1" si="63"/>
        <v>14.905006943667068</v>
      </c>
      <c r="L173" s="553">
        <f t="shared" ca="1" si="66"/>
        <v>3.0956252901181776</v>
      </c>
      <c r="M173" s="553">
        <f t="shared" ca="1" si="66"/>
        <v>7.8442596189070848</v>
      </c>
      <c r="N173" s="553">
        <f t="shared" ca="1" si="66"/>
        <v>1.8942264236062047</v>
      </c>
      <c r="O173" s="553">
        <f t="shared" ca="1" si="66"/>
        <v>3.1050649102246282</v>
      </c>
      <c r="P173" s="553">
        <f t="shared" ca="1" si="66"/>
        <v>2.2733609381584401</v>
      </c>
      <c r="Q173" s="554">
        <f t="shared" ca="1" si="47"/>
        <v>1.6723562636493747</v>
      </c>
      <c r="R173" s="554">
        <f t="shared" ca="1" si="48"/>
        <v>3.2226595775018794</v>
      </c>
      <c r="S173" s="554">
        <f t="shared" ca="1" si="49"/>
        <v>3.683305203008028</v>
      </c>
      <c r="T173" s="554">
        <f t="shared" ca="1" si="50"/>
        <v>12.57362523045223</v>
      </c>
      <c r="U173" s="554">
        <f t="shared" ca="1" si="51"/>
        <v>11.80938165354889</v>
      </c>
      <c r="V173" s="555">
        <f t="shared" ca="1" si="52"/>
        <v>5.9500331953008798</v>
      </c>
      <c r="W173" s="555">
        <f t="shared" ca="1" si="53"/>
        <v>0.83170397206618807</v>
      </c>
      <c r="X173" s="556">
        <f t="shared" ca="1" si="65"/>
        <v>6.0402809458805571</v>
      </c>
      <c r="Y173" s="557">
        <f t="shared" ca="1" si="54"/>
        <v>0.85217486491539995</v>
      </c>
    </row>
    <row r="174" spans="1:25" x14ac:dyDescent="0.25">
      <c r="A174" s="558" t="s">
        <v>740</v>
      </c>
      <c r="B174" s="553">
        <f t="shared" si="46"/>
        <v>-10</v>
      </c>
      <c r="C174" s="553">
        <f t="shared" ca="1" si="55"/>
        <v>3.8373112547351842</v>
      </c>
      <c r="D174" s="553">
        <f t="shared" ca="1" si="56"/>
        <v>1.2813218474982651</v>
      </c>
      <c r="E174" s="553">
        <f t="shared" ca="1" si="57"/>
        <v>7.3538303462307919</v>
      </c>
      <c r="F174" s="553">
        <f t="shared" ca="1" si="58"/>
        <v>1.84186096314503</v>
      </c>
      <c r="G174" s="553">
        <f t="shared" ca="1" si="59"/>
        <v>13.842494439102314</v>
      </c>
      <c r="H174" s="553">
        <f t="shared" ca="1" si="60"/>
        <v>3.6905794360441644</v>
      </c>
      <c r="I174" s="553">
        <f t="shared" ca="1" si="61"/>
        <v>12.294821772472666</v>
      </c>
      <c r="J174" s="553">
        <f t="shared" ca="1" si="62"/>
        <v>2.7313427133905588</v>
      </c>
      <c r="K174" s="553">
        <f t="shared" ca="1" si="63"/>
        <v>17.768531412286166</v>
      </c>
      <c r="L174" s="553">
        <f t="shared" ca="1" si="66"/>
        <v>3.5047919257519053</v>
      </c>
      <c r="M174" s="553">
        <f t="shared" ca="1" si="66"/>
        <v>3.6631903574706786</v>
      </c>
      <c r="N174" s="553">
        <f t="shared" ca="1" si="66"/>
        <v>2.0626176841058097</v>
      </c>
      <c r="O174" s="553">
        <f t="shared" ca="1" si="66"/>
        <v>4.6902092731636422</v>
      </c>
      <c r="P174" s="553">
        <f t="shared" ca="1" si="66"/>
        <v>2.7056081742341744</v>
      </c>
      <c r="Q174" s="554">
        <f t="shared" ca="1" si="47"/>
        <v>2.5559894072369191</v>
      </c>
      <c r="R174" s="554">
        <f t="shared" ca="1" si="48"/>
        <v>5.5119693830857619</v>
      </c>
      <c r="S174" s="554">
        <f t="shared" ca="1" si="49"/>
        <v>10.15191500305815</v>
      </c>
      <c r="T174" s="554">
        <f t="shared" ca="1" si="50"/>
        <v>9.5634790590821073</v>
      </c>
      <c r="U174" s="554">
        <f t="shared" ca="1" si="51"/>
        <v>14.263739486534259</v>
      </c>
      <c r="V174" s="555">
        <f t="shared" ca="1" si="52"/>
        <v>1.6005726733648689</v>
      </c>
      <c r="W174" s="555">
        <f t="shared" ca="1" si="53"/>
        <v>1.9846010989294678</v>
      </c>
      <c r="X174" s="556">
        <f t="shared" ca="1" si="65"/>
        <v>10.197157129346543</v>
      </c>
      <c r="Y174" s="557">
        <f t="shared" ca="1" si="54"/>
        <v>0.99477743212922765</v>
      </c>
    </row>
    <row r="175" spans="1:25" x14ac:dyDescent="0.25">
      <c r="A175" s="558" t="s">
        <v>741</v>
      </c>
      <c r="B175" s="553">
        <f t="shared" si="46"/>
        <v>-10</v>
      </c>
      <c r="C175" s="553">
        <f t="shared" ca="1" si="55"/>
        <v>2.8419927140530263</v>
      </c>
      <c r="D175" s="553">
        <f t="shared" ca="1" si="56"/>
        <v>2.2381994899762887</v>
      </c>
      <c r="E175" s="553">
        <f t="shared" ca="1" si="57"/>
        <v>7.6439189172455402</v>
      </c>
      <c r="F175" s="553">
        <f t="shared" ca="1" si="58"/>
        <v>2.9929298580315997</v>
      </c>
      <c r="G175" s="553">
        <f t="shared" ca="1" si="59"/>
        <v>7.5137818339611551</v>
      </c>
      <c r="H175" s="553">
        <f t="shared" ca="1" si="60"/>
        <v>2.3378811357612239</v>
      </c>
      <c r="I175" s="553">
        <f t="shared" ca="1" si="61"/>
        <v>4.6998986030144776</v>
      </c>
      <c r="J175" s="553">
        <f t="shared" ca="1" si="62"/>
        <v>2.1746771232432902</v>
      </c>
      <c r="K175" s="553">
        <f t="shared" ca="1" si="63"/>
        <v>4.645753593950456</v>
      </c>
      <c r="L175" s="553">
        <f t="shared" ca="1" si="66"/>
        <v>3.7138309747267941</v>
      </c>
      <c r="M175" s="553">
        <f t="shared" ca="1" si="66"/>
        <v>6.6697527331142172</v>
      </c>
      <c r="N175" s="553">
        <f t="shared" ca="1" si="66"/>
        <v>2.6970860695713625</v>
      </c>
      <c r="O175" s="553">
        <f t="shared" ca="1" si="66"/>
        <v>3.5792027209794153</v>
      </c>
      <c r="P175" s="553">
        <f t="shared" ca="1" si="66"/>
        <v>2.0229987967053802</v>
      </c>
      <c r="Q175" s="554">
        <f t="shared" ca="1" si="47"/>
        <v>0.60379322407673763</v>
      </c>
      <c r="R175" s="554">
        <f t="shared" ca="1" si="48"/>
        <v>4.6509890592139405</v>
      </c>
      <c r="S175" s="554">
        <f t="shared" ca="1" si="49"/>
        <v>5.1759006981999311</v>
      </c>
      <c r="T175" s="554">
        <f t="shared" ca="1" si="50"/>
        <v>2.5252214797711874</v>
      </c>
      <c r="U175" s="554">
        <f t="shared" ca="1" si="51"/>
        <v>0.93192261922366182</v>
      </c>
      <c r="V175" s="555">
        <f t="shared" ca="1" si="52"/>
        <v>3.9726666635428547</v>
      </c>
      <c r="W175" s="555">
        <f t="shared" ca="1" si="53"/>
        <v>1.5562039242740351</v>
      </c>
      <c r="X175" s="556">
        <f t="shared" ca="1" si="65"/>
        <v>-1.1827977963141443</v>
      </c>
      <c r="Y175" s="557">
        <f t="shared" ca="1" si="54"/>
        <v>5.6305762079927907E-2</v>
      </c>
    </row>
    <row r="176" spans="1:25" x14ac:dyDescent="0.25">
      <c r="A176" s="558" t="s">
        <v>742</v>
      </c>
      <c r="B176" s="553">
        <f t="shared" si="46"/>
        <v>-10</v>
      </c>
      <c r="C176" s="553">
        <f t="shared" ca="1" si="55"/>
        <v>3.5345751978001045</v>
      </c>
      <c r="D176" s="553">
        <f t="shared" ca="1" si="56"/>
        <v>2.1674049804760922</v>
      </c>
      <c r="E176" s="553">
        <f t="shared" ca="1" si="57"/>
        <v>2.2012802717713429</v>
      </c>
      <c r="F176" s="553">
        <f t="shared" ca="1" si="58"/>
        <v>2.5385288604101319</v>
      </c>
      <c r="G176" s="553">
        <f t="shared" ca="1" si="59"/>
        <v>14.986499941398526</v>
      </c>
      <c r="H176" s="553">
        <f t="shared" ca="1" si="60"/>
        <v>2.9970098202208932</v>
      </c>
      <c r="I176" s="553">
        <f t="shared" ca="1" si="61"/>
        <v>15.387889894238032</v>
      </c>
      <c r="J176" s="553">
        <f t="shared" ca="1" si="62"/>
        <v>3.0803538252294498</v>
      </c>
      <c r="K176" s="553">
        <f t="shared" ca="1" si="63"/>
        <v>13.20933948151721</v>
      </c>
      <c r="L176" s="553">
        <f t="shared" ca="1" si="66"/>
        <v>3.4536463334756915</v>
      </c>
      <c r="M176" s="553">
        <f t="shared" ca="1" si="66"/>
        <v>5.2999776269955348</v>
      </c>
      <c r="N176" s="553">
        <f t="shared" ca="1" si="66"/>
        <v>2.2205509070065177</v>
      </c>
      <c r="O176" s="553">
        <f t="shared" ca="1" si="66"/>
        <v>3.7836092795835845</v>
      </c>
      <c r="P176" s="553">
        <f t="shared" ca="1" si="66"/>
        <v>2.5889389424013585</v>
      </c>
      <c r="Q176" s="554">
        <f t="shared" ca="1" si="47"/>
        <v>1.3671702173240123</v>
      </c>
      <c r="R176" s="554">
        <f t="shared" ca="1" si="48"/>
        <v>-0.33724858863878904</v>
      </c>
      <c r="S176" s="554">
        <f t="shared" ca="1" si="49"/>
        <v>11.989490121177631</v>
      </c>
      <c r="T176" s="554">
        <f t="shared" ca="1" si="50"/>
        <v>12.307536069008583</v>
      </c>
      <c r="U176" s="554">
        <f t="shared" ca="1" si="51"/>
        <v>9.7556931480415194</v>
      </c>
      <c r="V176" s="555">
        <f t="shared" ca="1" si="52"/>
        <v>3.0794267199890171</v>
      </c>
      <c r="W176" s="555">
        <f t="shared" ca="1" si="53"/>
        <v>1.194670337182226</v>
      </c>
      <c r="X176" s="556">
        <f t="shared" ca="1" si="65"/>
        <v>6.3122220905705326</v>
      </c>
      <c r="Y176" s="557">
        <f t="shared" ca="1" si="54"/>
        <v>0.87387732778029337</v>
      </c>
    </row>
    <row r="177" spans="1:25" x14ac:dyDescent="0.25">
      <c r="A177" s="558" t="s">
        <v>743</v>
      </c>
      <c r="B177" s="553">
        <f t="shared" si="46"/>
        <v>-10</v>
      </c>
      <c r="C177" s="553">
        <f t="shared" ca="1" si="55"/>
        <v>4.6966828838960826</v>
      </c>
      <c r="D177" s="553">
        <f t="shared" ca="1" si="56"/>
        <v>1.5385067440820235</v>
      </c>
      <c r="E177" s="553">
        <f t="shared" ca="1" si="57"/>
        <v>6.0895791343299948</v>
      </c>
      <c r="F177" s="553">
        <f t="shared" ca="1" si="58"/>
        <v>2.828452841594455</v>
      </c>
      <c r="G177" s="553">
        <f t="shared" ca="1" si="59"/>
        <v>4.5398271957064154</v>
      </c>
      <c r="H177" s="553">
        <f t="shared" ca="1" si="60"/>
        <v>3.6978839906571208</v>
      </c>
      <c r="I177" s="553">
        <f t="shared" ca="1" si="61"/>
        <v>10.880859480928704</v>
      </c>
      <c r="J177" s="553">
        <f t="shared" ca="1" si="62"/>
        <v>3.5601980245107088</v>
      </c>
      <c r="K177" s="553">
        <f t="shared" ca="1" si="63"/>
        <v>6.1959647426693731</v>
      </c>
      <c r="L177" s="553">
        <f t="shared" ca="1" si="66"/>
        <v>2.7749818771219332</v>
      </c>
      <c r="M177" s="553">
        <f t="shared" ca="1" si="66"/>
        <v>5.1267353652026628</v>
      </c>
      <c r="N177" s="553">
        <f t="shared" ca="1" si="66"/>
        <v>2.902713326427528</v>
      </c>
      <c r="O177" s="553">
        <f t="shared" ca="1" si="66"/>
        <v>5.8938069417317083</v>
      </c>
      <c r="P177" s="553">
        <f t="shared" ca="1" si="66"/>
        <v>2.4705298850140873</v>
      </c>
      <c r="Q177" s="554">
        <f t="shared" ca="1" si="47"/>
        <v>3.1581761398140591</v>
      </c>
      <c r="R177" s="554">
        <f t="shared" ca="1" si="48"/>
        <v>3.2611262927355398</v>
      </c>
      <c r="S177" s="554">
        <f t="shared" ca="1" si="49"/>
        <v>0.84194320504929454</v>
      </c>
      <c r="T177" s="554">
        <f t="shared" ca="1" si="50"/>
        <v>7.3206614564179953</v>
      </c>
      <c r="U177" s="554">
        <f t="shared" ca="1" si="51"/>
        <v>3.4209828655474399</v>
      </c>
      <c r="V177" s="555">
        <f t="shared" ca="1" si="52"/>
        <v>2.2240220387751348</v>
      </c>
      <c r="W177" s="555">
        <f t="shared" ca="1" si="53"/>
        <v>3.4232770567176209</v>
      </c>
      <c r="X177" s="556">
        <f t="shared" ca="1" si="65"/>
        <v>0.46519452405624229</v>
      </c>
      <c r="Y177" s="557">
        <f t="shared" ca="1" si="54"/>
        <v>0.16207362552405613</v>
      </c>
    </row>
    <row r="178" spans="1:25" x14ac:dyDescent="0.25">
      <c r="A178" s="558" t="s">
        <v>744</v>
      </c>
      <c r="B178" s="553">
        <f t="shared" si="46"/>
        <v>-10</v>
      </c>
      <c r="C178" s="553">
        <f t="shared" ca="1" si="55"/>
        <v>3.8092969836648738</v>
      </c>
      <c r="D178" s="553">
        <f t="shared" ca="1" si="56"/>
        <v>1.5766453100363629</v>
      </c>
      <c r="E178" s="553">
        <f t="shared" ca="1" si="57"/>
        <v>6.4177838651671761</v>
      </c>
      <c r="F178" s="553">
        <f t="shared" ca="1" si="58"/>
        <v>3.0653485882712284</v>
      </c>
      <c r="G178" s="553">
        <f t="shared" ca="1" si="59"/>
        <v>9.5321453723783538</v>
      </c>
      <c r="H178" s="553">
        <f t="shared" ca="1" si="60"/>
        <v>2.8842041972328172</v>
      </c>
      <c r="I178" s="553">
        <f t="shared" ca="1" si="61"/>
        <v>7.7727135762366171</v>
      </c>
      <c r="J178" s="553">
        <f t="shared" ca="1" si="62"/>
        <v>3.4211135294317394</v>
      </c>
      <c r="K178" s="553">
        <f t="shared" ca="1" si="63"/>
        <v>7.7288892685243287</v>
      </c>
      <c r="L178" s="553">
        <f t="shared" ref="L178:P193" ca="1" si="67">L$17*(1+$C$10*NORMSINV(RAND()))</f>
        <v>3.153920473778038</v>
      </c>
      <c r="M178" s="553">
        <f t="shared" ca="1" si="67"/>
        <v>6.1209756683343546</v>
      </c>
      <c r="N178" s="553">
        <f t="shared" ca="1" si="67"/>
        <v>2.8340056182986011</v>
      </c>
      <c r="O178" s="553">
        <f t="shared" ca="1" si="67"/>
        <v>5.195723131317969</v>
      </c>
      <c r="P178" s="553">
        <f t="shared" ca="1" si="67"/>
        <v>1.6017882210015211</v>
      </c>
      <c r="Q178" s="554">
        <f t="shared" ca="1" si="47"/>
        <v>2.2326516736285109</v>
      </c>
      <c r="R178" s="554">
        <f t="shared" ca="1" si="48"/>
        <v>3.3524352768959478</v>
      </c>
      <c r="S178" s="554">
        <f t="shared" ca="1" si="49"/>
        <v>6.6479411751455366</v>
      </c>
      <c r="T178" s="554">
        <f t="shared" ca="1" si="50"/>
        <v>4.3516000468048777</v>
      </c>
      <c r="U178" s="554">
        <f t="shared" ca="1" si="51"/>
        <v>4.5749687947462903</v>
      </c>
      <c r="V178" s="555">
        <f t="shared" ca="1" si="52"/>
        <v>3.2869700500357535</v>
      </c>
      <c r="W178" s="555">
        <f t="shared" ca="1" si="53"/>
        <v>3.593934910316448</v>
      </c>
      <c r="X178" s="556">
        <f t="shared" ca="1" si="65"/>
        <v>2.2323292069250407</v>
      </c>
      <c r="Y178" s="557">
        <f t="shared" ca="1" si="54"/>
        <v>0.36619098375108861</v>
      </c>
    </row>
    <row r="179" spans="1:25" x14ac:dyDescent="0.25">
      <c r="A179" s="558" t="s">
        <v>745</v>
      </c>
      <c r="B179" s="553">
        <f t="shared" si="46"/>
        <v>-10</v>
      </c>
      <c r="C179" s="553">
        <f t="shared" ca="1" si="55"/>
        <v>3.0234954958256206</v>
      </c>
      <c r="D179" s="553">
        <f t="shared" ca="1" si="56"/>
        <v>1.7633242204875712</v>
      </c>
      <c r="E179" s="553">
        <f t="shared" ca="1" si="57"/>
        <v>5.5354999007478458</v>
      </c>
      <c r="F179" s="553">
        <f t="shared" ca="1" si="58"/>
        <v>2.6749855490843943</v>
      </c>
      <c r="G179" s="553">
        <f t="shared" ca="1" si="59"/>
        <v>8.7621963467339548</v>
      </c>
      <c r="H179" s="553">
        <f t="shared" ca="1" si="60"/>
        <v>2.4547015423295355</v>
      </c>
      <c r="I179" s="553">
        <f t="shared" ca="1" si="61"/>
        <v>9.2581586045753781</v>
      </c>
      <c r="J179" s="553">
        <f t="shared" ca="1" si="62"/>
        <v>1.9861818944346801</v>
      </c>
      <c r="K179" s="553">
        <f t="shared" ca="1" si="63"/>
        <v>11.244773881178459</v>
      </c>
      <c r="L179" s="553">
        <f t="shared" ca="1" si="67"/>
        <v>3.5645326488150566</v>
      </c>
      <c r="M179" s="553">
        <f t="shared" ca="1" si="67"/>
        <v>7.8277765166304629</v>
      </c>
      <c r="N179" s="553">
        <f t="shared" ca="1" si="67"/>
        <v>2.9752496556355035</v>
      </c>
      <c r="O179" s="553">
        <f t="shared" ca="1" si="67"/>
        <v>5.7788392715274259</v>
      </c>
      <c r="P179" s="553">
        <f t="shared" ca="1" si="67"/>
        <v>2.8045144831281865</v>
      </c>
      <c r="Q179" s="554">
        <f t="shared" ca="1" si="47"/>
        <v>1.2601712753380494</v>
      </c>
      <c r="R179" s="554">
        <f t="shared" ca="1" si="48"/>
        <v>2.8605143516634515</v>
      </c>
      <c r="S179" s="554">
        <f t="shared" ca="1" si="49"/>
        <v>6.3074948044044188</v>
      </c>
      <c r="T179" s="554">
        <f t="shared" ca="1" si="50"/>
        <v>7.2719767101406978</v>
      </c>
      <c r="U179" s="554">
        <f t="shared" ca="1" si="51"/>
        <v>7.6802412323634019</v>
      </c>
      <c r="V179" s="555">
        <f t="shared" ca="1" si="52"/>
        <v>4.8525268609949599</v>
      </c>
      <c r="W179" s="555">
        <f t="shared" ca="1" si="53"/>
        <v>2.9743247883992394</v>
      </c>
      <c r="X179" s="556">
        <f t="shared" ca="1" si="65"/>
        <v>3.4593885719973461</v>
      </c>
      <c r="Y179" s="557">
        <f t="shared" ca="1" si="54"/>
        <v>0.54190309349309951</v>
      </c>
    </row>
    <row r="180" spans="1:25" x14ac:dyDescent="0.25">
      <c r="A180" s="558" t="s">
        <v>746</v>
      </c>
      <c r="B180" s="553">
        <f t="shared" si="46"/>
        <v>-10</v>
      </c>
      <c r="C180" s="553">
        <f t="shared" ca="1" si="55"/>
        <v>3.9981318184828925</v>
      </c>
      <c r="D180" s="553">
        <f t="shared" ca="1" si="56"/>
        <v>1.4277794900316478</v>
      </c>
      <c r="E180" s="553">
        <f t="shared" ca="1" si="57"/>
        <v>6.5201475182776854</v>
      </c>
      <c r="F180" s="553">
        <f t="shared" ca="1" si="58"/>
        <v>3.0517983360498797</v>
      </c>
      <c r="G180" s="553">
        <f t="shared" ca="1" si="59"/>
        <v>12.956588890220234</v>
      </c>
      <c r="H180" s="553">
        <f t="shared" ca="1" si="60"/>
        <v>3.354826016058623</v>
      </c>
      <c r="I180" s="553">
        <f t="shared" ca="1" si="61"/>
        <v>8.6221959746335628</v>
      </c>
      <c r="J180" s="553">
        <f t="shared" ca="1" si="62"/>
        <v>2.3377605057146855</v>
      </c>
      <c r="K180" s="553">
        <f t="shared" ca="1" si="63"/>
        <v>8.2648995557708744</v>
      </c>
      <c r="L180" s="553">
        <f t="shared" ca="1" si="67"/>
        <v>3.8985282992769292</v>
      </c>
      <c r="M180" s="553">
        <f t="shared" ca="1" si="67"/>
        <v>5.6678498554350885</v>
      </c>
      <c r="N180" s="553">
        <f t="shared" ca="1" si="67"/>
        <v>2.4592137634831603</v>
      </c>
      <c r="O180" s="553">
        <f t="shared" ca="1" si="67"/>
        <v>3.995360968248054</v>
      </c>
      <c r="P180" s="553">
        <f t="shared" ca="1" si="67"/>
        <v>1.8301468622658739</v>
      </c>
      <c r="Q180" s="554">
        <f t="shared" ca="1" si="47"/>
        <v>2.5703523284512446</v>
      </c>
      <c r="R180" s="554">
        <f t="shared" ca="1" si="48"/>
        <v>3.4683491822278056</v>
      </c>
      <c r="S180" s="554">
        <f t="shared" ca="1" si="49"/>
        <v>9.6017628741616114</v>
      </c>
      <c r="T180" s="554">
        <f t="shared" ca="1" si="50"/>
        <v>6.2844354689188773</v>
      </c>
      <c r="U180" s="554">
        <f t="shared" ca="1" si="51"/>
        <v>4.3663712564939452</v>
      </c>
      <c r="V180" s="555">
        <f t="shared" ca="1" si="52"/>
        <v>3.2086360919519281</v>
      </c>
      <c r="W180" s="555">
        <f t="shared" ca="1" si="53"/>
        <v>2.1652141059821801</v>
      </c>
      <c r="X180" s="556">
        <f t="shared" ca="1" si="65"/>
        <v>4.4922082413221638</v>
      </c>
      <c r="Y180" s="557">
        <f t="shared" ca="1" si="54"/>
        <v>0.68496521967813706</v>
      </c>
    </row>
    <row r="181" spans="1:25" x14ac:dyDescent="0.25">
      <c r="A181" s="558" t="s">
        <v>747</v>
      </c>
      <c r="B181" s="553">
        <f t="shared" si="46"/>
        <v>-10</v>
      </c>
      <c r="C181" s="553">
        <f t="shared" ca="1" si="55"/>
        <v>4.1186047195964397</v>
      </c>
      <c r="D181" s="553">
        <f t="shared" ca="1" si="56"/>
        <v>1.3727761568934462</v>
      </c>
      <c r="E181" s="553">
        <f t="shared" ca="1" si="57"/>
        <v>6.2541667231552802</v>
      </c>
      <c r="F181" s="553">
        <f t="shared" ca="1" si="58"/>
        <v>2.5368245015266258</v>
      </c>
      <c r="G181" s="553">
        <f t="shared" ca="1" si="59"/>
        <v>12.986829489318744</v>
      </c>
      <c r="H181" s="553">
        <f t="shared" ca="1" si="60"/>
        <v>2.9253420485110695</v>
      </c>
      <c r="I181" s="553">
        <f t="shared" ca="1" si="61"/>
        <v>11.389181377682455</v>
      </c>
      <c r="J181" s="553">
        <f t="shared" ca="1" si="62"/>
        <v>2.943889218726472</v>
      </c>
      <c r="K181" s="553">
        <f t="shared" ca="1" si="63"/>
        <v>5.0244533755351632</v>
      </c>
      <c r="L181" s="553">
        <f t="shared" ca="1" si="67"/>
        <v>3.5503725387744338</v>
      </c>
      <c r="M181" s="553">
        <f t="shared" ca="1" si="67"/>
        <v>6.4090280535444002</v>
      </c>
      <c r="N181" s="553">
        <f t="shared" ca="1" si="67"/>
        <v>2.5653493093272095</v>
      </c>
      <c r="O181" s="553">
        <f t="shared" ca="1" si="67"/>
        <v>3.4580550064163362</v>
      </c>
      <c r="P181" s="553">
        <f t="shared" ca="1" si="67"/>
        <v>1.8108679419508795</v>
      </c>
      <c r="Q181" s="554">
        <f t="shared" ca="1" si="47"/>
        <v>2.7458285627029935</v>
      </c>
      <c r="R181" s="554">
        <f t="shared" ca="1" si="48"/>
        <v>3.7173422216286545</v>
      </c>
      <c r="S181" s="554">
        <f t="shared" ca="1" si="49"/>
        <v>10.061487440807674</v>
      </c>
      <c r="T181" s="554">
        <f t="shared" ca="1" si="50"/>
        <v>8.4452921589559828</v>
      </c>
      <c r="U181" s="554">
        <f t="shared" ca="1" si="51"/>
        <v>1.4740808367607294</v>
      </c>
      <c r="V181" s="555">
        <f t="shared" ca="1" si="52"/>
        <v>3.8436787442171907</v>
      </c>
      <c r="W181" s="555">
        <f t="shared" ca="1" si="53"/>
        <v>1.6471870644654567</v>
      </c>
      <c r="X181" s="556">
        <f t="shared" ca="1" si="65"/>
        <v>5.0224994039822466</v>
      </c>
      <c r="Y181" s="557">
        <f t="shared" ca="1" si="54"/>
        <v>0.75012642025080156</v>
      </c>
    </row>
    <row r="182" spans="1:25" x14ac:dyDescent="0.25">
      <c r="A182" s="558" t="s">
        <v>748</v>
      </c>
      <c r="B182" s="553">
        <f t="shared" si="46"/>
        <v>-10</v>
      </c>
      <c r="C182" s="553">
        <f t="shared" ca="1" si="55"/>
        <v>3.0365728221603572</v>
      </c>
      <c r="D182" s="553">
        <f t="shared" ca="1" si="56"/>
        <v>2.2314731219035795</v>
      </c>
      <c r="E182" s="553">
        <f t="shared" ca="1" si="57"/>
        <v>7.2711045533406837</v>
      </c>
      <c r="F182" s="553">
        <f t="shared" ca="1" si="58"/>
        <v>2.3324362878773619</v>
      </c>
      <c r="G182" s="553">
        <f t="shared" ca="1" si="59"/>
        <v>8.7355498895887465</v>
      </c>
      <c r="H182" s="553">
        <f t="shared" ca="1" si="60"/>
        <v>3.1281050608380072</v>
      </c>
      <c r="I182" s="553">
        <f t="shared" ca="1" si="61"/>
        <v>9.2151089099607137</v>
      </c>
      <c r="J182" s="553">
        <f t="shared" ca="1" si="62"/>
        <v>3.8983616811537765</v>
      </c>
      <c r="K182" s="553">
        <f t="shared" ca="1" si="63"/>
        <v>4.4433650104575895</v>
      </c>
      <c r="L182" s="553">
        <f t="shared" ca="1" si="67"/>
        <v>4.1926365917650177</v>
      </c>
      <c r="M182" s="553">
        <f t="shared" ca="1" si="67"/>
        <v>5.6177567170026519</v>
      </c>
      <c r="N182" s="553">
        <f t="shared" ca="1" si="67"/>
        <v>2.4023153201387917</v>
      </c>
      <c r="O182" s="553">
        <f t="shared" ca="1" si="67"/>
        <v>4.6614069354360463</v>
      </c>
      <c r="P182" s="553">
        <f t="shared" ca="1" si="67"/>
        <v>2.444922566107675</v>
      </c>
      <c r="Q182" s="554">
        <f t="shared" ca="1" si="47"/>
        <v>0.80509970025677768</v>
      </c>
      <c r="R182" s="554">
        <f t="shared" ca="1" si="48"/>
        <v>4.9386682654633223</v>
      </c>
      <c r="S182" s="554">
        <f t="shared" ca="1" si="49"/>
        <v>5.6074448287507392</v>
      </c>
      <c r="T182" s="554">
        <f t="shared" ca="1" si="50"/>
        <v>5.3167472288069373</v>
      </c>
      <c r="U182" s="554">
        <f t="shared" ca="1" si="51"/>
        <v>0.25072841869257179</v>
      </c>
      <c r="V182" s="555">
        <f t="shared" ca="1" si="52"/>
        <v>3.2154413968638602</v>
      </c>
      <c r="W182" s="555">
        <f t="shared" ca="1" si="53"/>
        <v>2.2164843693283713</v>
      </c>
      <c r="X182" s="556">
        <f t="shared" ca="1" si="65"/>
        <v>0.243476687928883</v>
      </c>
      <c r="Y182" s="557">
        <f t="shared" ca="1" si="54"/>
        <v>0.14303700156115381</v>
      </c>
    </row>
    <row r="183" spans="1:25" x14ac:dyDescent="0.25">
      <c r="A183" s="558" t="s">
        <v>749</v>
      </c>
      <c r="B183" s="553">
        <f t="shared" si="46"/>
        <v>-10</v>
      </c>
      <c r="C183" s="553">
        <f t="shared" ca="1" si="55"/>
        <v>2.4984083533229411</v>
      </c>
      <c r="D183" s="553">
        <f t="shared" ca="1" si="56"/>
        <v>2.0121291630847611</v>
      </c>
      <c r="E183" s="553">
        <f t="shared" ca="1" si="57"/>
        <v>6.956702678241319</v>
      </c>
      <c r="F183" s="553">
        <f t="shared" ca="1" si="58"/>
        <v>3.6643214674366535</v>
      </c>
      <c r="G183" s="553">
        <f t="shared" ca="1" si="59"/>
        <v>8.582108326559414</v>
      </c>
      <c r="H183" s="553">
        <f t="shared" ca="1" si="60"/>
        <v>3.8784119715932714</v>
      </c>
      <c r="I183" s="553">
        <f t="shared" ca="1" si="61"/>
        <v>11.777576168285558</v>
      </c>
      <c r="J183" s="553">
        <f t="shared" ca="1" si="62"/>
        <v>3.1810082261294137</v>
      </c>
      <c r="K183" s="553">
        <f t="shared" ca="1" si="63"/>
        <v>7.2165115105032811</v>
      </c>
      <c r="L183" s="553">
        <f t="shared" ca="1" si="67"/>
        <v>2.2832743735732306</v>
      </c>
      <c r="M183" s="553">
        <f t="shared" ca="1" si="67"/>
        <v>6.9272686274851898</v>
      </c>
      <c r="N183" s="553">
        <f t="shared" ca="1" si="67"/>
        <v>3.0255543205241242</v>
      </c>
      <c r="O183" s="553">
        <f t="shared" ca="1" si="67"/>
        <v>6.1660149216825229</v>
      </c>
      <c r="P183" s="553">
        <f t="shared" ca="1" si="67"/>
        <v>1.8446570177154897</v>
      </c>
      <c r="Q183" s="554">
        <f t="shared" ca="1" si="47"/>
        <v>0.48627919023818</v>
      </c>
      <c r="R183" s="554">
        <f t="shared" ca="1" si="48"/>
        <v>3.2923812108046655</v>
      </c>
      <c r="S183" s="554">
        <f t="shared" ca="1" si="49"/>
        <v>4.7036963549661426</v>
      </c>
      <c r="T183" s="554">
        <f t="shared" ca="1" si="50"/>
        <v>8.5965679421561436</v>
      </c>
      <c r="U183" s="554">
        <f t="shared" ca="1" si="51"/>
        <v>4.9332371369300505</v>
      </c>
      <c r="V183" s="555">
        <f t="shared" ca="1" si="52"/>
        <v>3.9017143069610656</v>
      </c>
      <c r="W183" s="555">
        <f t="shared" ca="1" si="53"/>
        <v>4.3213579039670336</v>
      </c>
      <c r="X183" s="556">
        <f t="shared" ca="1" si="65"/>
        <v>1.9711826673706181</v>
      </c>
      <c r="Y183" s="557">
        <f t="shared" ca="1" si="54"/>
        <v>0.33100830206457998</v>
      </c>
    </row>
    <row r="184" spans="1:25" x14ac:dyDescent="0.25">
      <c r="A184" s="558" t="s">
        <v>750</v>
      </c>
      <c r="B184" s="553">
        <f t="shared" si="46"/>
        <v>-10</v>
      </c>
      <c r="C184" s="553">
        <f t="shared" ca="1" si="55"/>
        <v>2.4599674608922415</v>
      </c>
      <c r="D184" s="553">
        <f t="shared" ca="1" si="56"/>
        <v>1.6420174328787309</v>
      </c>
      <c r="E184" s="553">
        <f t="shared" ca="1" si="57"/>
        <v>6.6380432264979561</v>
      </c>
      <c r="F184" s="553">
        <f t="shared" ca="1" si="58"/>
        <v>2.7371794363114428</v>
      </c>
      <c r="G184" s="553">
        <f t="shared" ca="1" si="59"/>
        <v>10.401643353871808</v>
      </c>
      <c r="H184" s="553">
        <f t="shared" ca="1" si="60"/>
        <v>2.7307839532453997</v>
      </c>
      <c r="I184" s="553">
        <f t="shared" ca="1" si="61"/>
        <v>7.9355511787292832</v>
      </c>
      <c r="J184" s="553">
        <f t="shared" ca="1" si="62"/>
        <v>3.1374591780401673</v>
      </c>
      <c r="K184" s="553">
        <f t="shared" ca="1" si="63"/>
        <v>10.944765789301451</v>
      </c>
      <c r="L184" s="553">
        <f t="shared" ca="1" si="67"/>
        <v>3.2699166617836344</v>
      </c>
      <c r="M184" s="553">
        <f t="shared" ca="1" si="67"/>
        <v>5.3779518275509464</v>
      </c>
      <c r="N184" s="553">
        <f t="shared" ca="1" si="67"/>
        <v>2.6985347087440656</v>
      </c>
      <c r="O184" s="553">
        <f t="shared" ca="1" si="67"/>
        <v>5.6491696923318173</v>
      </c>
      <c r="P184" s="553">
        <f t="shared" ca="1" si="67"/>
        <v>2.2676503397411873</v>
      </c>
      <c r="Q184" s="554">
        <f t="shared" ca="1" si="47"/>
        <v>0.81795002801351058</v>
      </c>
      <c r="R184" s="554">
        <f t="shared" ca="1" si="48"/>
        <v>3.9008637901865133</v>
      </c>
      <c r="S184" s="554">
        <f t="shared" ca="1" si="49"/>
        <v>7.6708594006264086</v>
      </c>
      <c r="T184" s="554">
        <f t="shared" ca="1" si="50"/>
        <v>4.7980920006891159</v>
      </c>
      <c r="U184" s="554">
        <f t="shared" ca="1" si="51"/>
        <v>7.6748491275178168</v>
      </c>
      <c r="V184" s="555">
        <f t="shared" ca="1" si="52"/>
        <v>2.6794171188068807</v>
      </c>
      <c r="W184" s="555">
        <f t="shared" ca="1" si="53"/>
        <v>3.38151935259063</v>
      </c>
      <c r="X184" s="556">
        <f t="shared" ca="1" si="65"/>
        <v>2.9701350353631231</v>
      </c>
      <c r="Y184" s="557">
        <f t="shared" ca="1" si="54"/>
        <v>0.47087376648279505</v>
      </c>
    </row>
    <row r="185" spans="1:25" x14ac:dyDescent="0.25">
      <c r="A185" s="558" t="s">
        <v>751</v>
      </c>
      <c r="B185" s="553">
        <f t="shared" si="46"/>
        <v>-10</v>
      </c>
      <c r="C185" s="553">
        <f t="shared" ca="1" si="55"/>
        <v>2.2176232273145149</v>
      </c>
      <c r="D185" s="553">
        <f t="shared" ca="1" si="56"/>
        <v>1.9370490236170603</v>
      </c>
      <c r="E185" s="553">
        <f t="shared" ca="1" si="57"/>
        <v>4.4516580017685641</v>
      </c>
      <c r="F185" s="553">
        <f t="shared" ca="1" si="58"/>
        <v>3.1992813227408901</v>
      </c>
      <c r="G185" s="553">
        <f t="shared" ca="1" si="59"/>
        <v>8.5282651427126677</v>
      </c>
      <c r="H185" s="553">
        <f t="shared" ca="1" si="60"/>
        <v>3.1835599965889756</v>
      </c>
      <c r="I185" s="553">
        <f t="shared" ca="1" si="61"/>
        <v>4.518464512846867</v>
      </c>
      <c r="J185" s="553">
        <f t="shared" ca="1" si="62"/>
        <v>2.5764144850357904</v>
      </c>
      <c r="K185" s="553">
        <f t="shared" ca="1" si="63"/>
        <v>7.8535907670397531</v>
      </c>
      <c r="L185" s="553">
        <f t="shared" ca="1" si="67"/>
        <v>2.0037495409740016</v>
      </c>
      <c r="M185" s="553">
        <f t="shared" ca="1" si="67"/>
        <v>7.3662138704000473</v>
      </c>
      <c r="N185" s="553">
        <f t="shared" ca="1" si="67"/>
        <v>2.4862360484214472</v>
      </c>
      <c r="O185" s="553">
        <f t="shared" ca="1" si="67"/>
        <v>5.101695633309566</v>
      </c>
      <c r="P185" s="553">
        <f t="shared" ca="1" si="67"/>
        <v>2.5901864497806235</v>
      </c>
      <c r="Q185" s="554">
        <f t="shared" ca="1" si="47"/>
        <v>0.28057420369745456</v>
      </c>
      <c r="R185" s="554">
        <f t="shared" ca="1" si="48"/>
        <v>1.252376679027674</v>
      </c>
      <c r="S185" s="554">
        <f t="shared" ca="1" si="49"/>
        <v>5.3447051461236921</v>
      </c>
      <c r="T185" s="554">
        <f t="shared" ca="1" si="50"/>
        <v>1.9420500278110766</v>
      </c>
      <c r="U185" s="554">
        <f t="shared" ca="1" si="51"/>
        <v>5.8498412260657515</v>
      </c>
      <c r="V185" s="555">
        <f t="shared" ca="1" si="52"/>
        <v>4.8799778219786001</v>
      </c>
      <c r="W185" s="555">
        <f t="shared" ca="1" si="53"/>
        <v>2.5115091835289425</v>
      </c>
      <c r="X185" s="556">
        <f t="shared" ca="1" si="65"/>
        <v>-1.7192323064099853</v>
      </c>
      <c r="Y185" s="557">
        <f t="shared" ca="1" si="54"/>
        <v>3.7369631869932182E-2</v>
      </c>
    </row>
    <row r="186" spans="1:25" x14ac:dyDescent="0.25">
      <c r="A186" s="558" t="s">
        <v>752</v>
      </c>
      <c r="B186" s="553">
        <f t="shared" si="46"/>
        <v>-10</v>
      </c>
      <c r="C186" s="553">
        <f t="shared" ca="1" si="55"/>
        <v>3.0736615798357496</v>
      </c>
      <c r="D186" s="553">
        <f t="shared" ca="1" si="56"/>
        <v>2.5608707417184875</v>
      </c>
      <c r="E186" s="553">
        <f t="shared" ca="1" si="57"/>
        <v>7.4606863637785832</v>
      </c>
      <c r="F186" s="553">
        <f t="shared" ca="1" si="58"/>
        <v>1.6746505645845748</v>
      </c>
      <c r="G186" s="553">
        <f t="shared" ca="1" si="59"/>
        <v>12.580052377291846</v>
      </c>
      <c r="H186" s="553">
        <f t="shared" ca="1" si="60"/>
        <v>3.4854559157463063</v>
      </c>
      <c r="I186" s="553">
        <f t="shared" ca="1" si="61"/>
        <v>1.857418892304874</v>
      </c>
      <c r="J186" s="553">
        <f t="shared" ca="1" si="62"/>
        <v>2.9085074626527576</v>
      </c>
      <c r="K186" s="553">
        <f t="shared" ca="1" si="63"/>
        <v>11.45687473591124</v>
      </c>
      <c r="L186" s="553">
        <f t="shared" ca="1" si="67"/>
        <v>3.2240863110490565</v>
      </c>
      <c r="M186" s="553">
        <f t="shared" ca="1" si="67"/>
        <v>7.8372710606493339</v>
      </c>
      <c r="N186" s="553">
        <f t="shared" ca="1" si="67"/>
        <v>2.8231040456845866</v>
      </c>
      <c r="O186" s="553">
        <f t="shared" ca="1" si="67"/>
        <v>5.2113656968105762</v>
      </c>
      <c r="P186" s="553">
        <f t="shared" ca="1" si="67"/>
        <v>2.3653888227453996</v>
      </c>
      <c r="Q186" s="554">
        <f t="shared" ca="1" si="47"/>
        <v>0.51279083811726212</v>
      </c>
      <c r="R186" s="554">
        <f t="shared" ca="1" si="48"/>
        <v>5.7860357991940088</v>
      </c>
      <c r="S186" s="554">
        <f t="shared" ca="1" si="49"/>
        <v>9.0945964615455388</v>
      </c>
      <c r="T186" s="554">
        <f t="shared" ca="1" si="50"/>
        <v>-1.0510885703478836</v>
      </c>
      <c r="U186" s="554">
        <f t="shared" ca="1" si="51"/>
        <v>8.2327884248621839</v>
      </c>
      <c r="V186" s="555">
        <f t="shared" ca="1" si="52"/>
        <v>5.0141670149647473</v>
      </c>
      <c r="W186" s="555">
        <f t="shared" ca="1" si="53"/>
        <v>2.8459768740651765</v>
      </c>
      <c r="X186" s="556">
        <f t="shared" ca="1" si="65"/>
        <v>2.9482016102445101</v>
      </c>
      <c r="Y186" s="557">
        <f t="shared" ca="1" si="54"/>
        <v>0.46769432974603492</v>
      </c>
    </row>
    <row r="187" spans="1:25" x14ac:dyDescent="0.25">
      <c r="A187" s="558" t="s">
        <v>753</v>
      </c>
      <c r="B187" s="553">
        <f t="shared" si="46"/>
        <v>-10</v>
      </c>
      <c r="C187" s="553">
        <f t="shared" ca="1" si="55"/>
        <v>4.0792203240428293</v>
      </c>
      <c r="D187" s="553">
        <f t="shared" ca="1" si="56"/>
        <v>2.4166226814491498</v>
      </c>
      <c r="E187" s="553">
        <f t="shared" ca="1" si="57"/>
        <v>3.1580518095611279</v>
      </c>
      <c r="F187" s="553">
        <f t="shared" ca="1" si="58"/>
        <v>2.7166363765745594</v>
      </c>
      <c r="G187" s="553">
        <f t="shared" ca="1" si="59"/>
        <v>13.043925274110268</v>
      </c>
      <c r="H187" s="553">
        <f t="shared" ca="1" si="60"/>
        <v>3.9178208698772985</v>
      </c>
      <c r="I187" s="553">
        <f t="shared" ca="1" si="61"/>
        <v>11.565133371869059</v>
      </c>
      <c r="J187" s="553">
        <f t="shared" ca="1" si="62"/>
        <v>2.5077564248029836</v>
      </c>
      <c r="K187" s="553">
        <f t="shared" ca="1" si="63"/>
        <v>12.976658235892732</v>
      </c>
      <c r="L187" s="553">
        <f t="shared" ca="1" si="67"/>
        <v>2.7948149086089895</v>
      </c>
      <c r="M187" s="553">
        <f t="shared" ca="1" si="67"/>
        <v>5.7408484763167156</v>
      </c>
      <c r="N187" s="553">
        <f t="shared" ca="1" si="67"/>
        <v>2.8242018908001851</v>
      </c>
      <c r="O187" s="553">
        <f t="shared" ca="1" si="67"/>
        <v>5.546770889140805</v>
      </c>
      <c r="P187" s="553">
        <f t="shared" ca="1" si="67"/>
        <v>3.0800032634280501</v>
      </c>
      <c r="Q187" s="554">
        <f t="shared" ca="1" si="47"/>
        <v>1.6625976425936795</v>
      </c>
      <c r="R187" s="554">
        <f t="shared" ca="1" si="48"/>
        <v>0.44141543298656849</v>
      </c>
      <c r="S187" s="554">
        <f t="shared" ca="1" si="49"/>
        <v>9.1261044042329704</v>
      </c>
      <c r="T187" s="554">
        <f t="shared" ca="1" si="50"/>
        <v>9.057376947066075</v>
      </c>
      <c r="U187" s="554">
        <f t="shared" ca="1" si="51"/>
        <v>10.181843327283742</v>
      </c>
      <c r="V187" s="555">
        <f t="shared" ca="1" si="52"/>
        <v>2.9166465855165304</v>
      </c>
      <c r="W187" s="555">
        <f t="shared" ca="1" si="53"/>
        <v>2.4667676257127549</v>
      </c>
      <c r="X187" s="556">
        <f t="shared" ca="1" si="65"/>
        <v>4.6133375336497497</v>
      </c>
      <c r="Y187" s="557">
        <f t="shared" ca="1" si="54"/>
        <v>0.7004770878618678</v>
      </c>
    </row>
    <row r="188" spans="1:25" x14ac:dyDescent="0.25">
      <c r="A188" s="558" t="s">
        <v>754</v>
      </c>
      <c r="B188" s="553">
        <f t="shared" si="46"/>
        <v>-10</v>
      </c>
      <c r="C188" s="553">
        <f t="shared" ca="1" si="55"/>
        <v>2.2644484552675479</v>
      </c>
      <c r="D188" s="553">
        <f t="shared" ca="1" si="56"/>
        <v>1.4345964270335532</v>
      </c>
      <c r="E188" s="553">
        <f t="shared" ca="1" si="57"/>
        <v>6.1262154036889944</v>
      </c>
      <c r="F188" s="553">
        <f t="shared" ca="1" si="58"/>
        <v>2.7462470930217551</v>
      </c>
      <c r="G188" s="553">
        <f t="shared" ca="1" si="59"/>
        <v>8.0852298953214667</v>
      </c>
      <c r="H188" s="553">
        <f t="shared" ca="1" si="60"/>
        <v>2.7691117438882689</v>
      </c>
      <c r="I188" s="553">
        <f t="shared" ca="1" si="61"/>
        <v>9.0187456079486079</v>
      </c>
      <c r="J188" s="553">
        <f t="shared" ca="1" si="62"/>
        <v>2.4029140705531709</v>
      </c>
      <c r="K188" s="553">
        <f t="shared" ca="1" si="63"/>
        <v>11.896173592617671</v>
      </c>
      <c r="L188" s="553">
        <f t="shared" ca="1" si="67"/>
        <v>3.1492170435891387</v>
      </c>
      <c r="M188" s="553">
        <f t="shared" ca="1" si="67"/>
        <v>3.8116504164684839</v>
      </c>
      <c r="N188" s="553">
        <f t="shared" ca="1" si="67"/>
        <v>2.5672397324569731</v>
      </c>
      <c r="O188" s="553">
        <f t="shared" ca="1" si="67"/>
        <v>6.0412348678055299</v>
      </c>
      <c r="P188" s="553">
        <f t="shared" ca="1" si="67"/>
        <v>3.5467181716654794</v>
      </c>
      <c r="Q188" s="554">
        <f t="shared" ca="1" si="47"/>
        <v>0.82985202823399473</v>
      </c>
      <c r="R188" s="554">
        <f t="shared" ca="1" si="48"/>
        <v>3.3799683106672394</v>
      </c>
      <c r="S188" s="554">
        <f t="shared" ca="1" si="49"/>
        <v>5.3161181514331979</v>
      </c>
      <c r="T188" s="554">
        <f t="shared" ca="1" si="50"/>
        <v>6.6158315373954366</v>
      </c>
      <c r="U188" s="554">
        <f t="shared" ca="1" si="51"/>
        <v>8.7469565490285319</v>
      </c>
      <c r="V188" s="555">
        <f t="shared" ca="1" si="52"/>
        <v>1.2444106840115108</v>
      </c>
      <c r="W188" s="555">
        <f t="shared" ca="1" si="53"/>
        <v>2.4945166961400504</v>
      </c>
      <c r="X188" s="556">
        <f t="shared" ca="1" si="65"/>
        <v>1.9743140168347306</v>
      </c>
      <c r="Y188" s="557">
        <f t="shared" ca="1" si="54"/>
        <v>0.33142218858420069</v>
      </c>
    </row>
    <row r="189" spans="1:25" x14ac:dyDescent="0.25">
      <c r="A189" s="558" t="s">
        <v>755</v>
      </c>
      <c r="B189" s="553">
        <f t="shared" si="46"/>
        <v>-10</v>
      </c>
      <c r="C189" s="553">
        <f t="shared" ca="1" si="55"/>
        <v>3.4817371431522175</v>
      </c>
      <c r="D189" s="553">
        <f t="shared" ca="1" si="56"/>
        <v>2.1592177598196556</v>
      </c>
      <c r="E189" s="553">
        <f t="shared" ca="1" si="57"/>
        <v>7.2552584855577811</v>
      </c>
      <c r="F189" s="553">
        <f t="shared" ca="1" si="58"/>
        <v>2.5365500043655631</v>
      </c>
      <c r="G189" s="553">
        <f t="shared" ca="1" si="59"/>
        <v>8.3644302626370894</v>
      </c>
      <c r="H189" s="553">
        <f t="shared" ca="1" si="60"/>
        <v>3.6582005155454471</v>
      </c>
      <c r="I189" s="553">
        <f t="shared" ca="1" si="61"/>
        <v>12.614669382239136</v>
      </c>
      <c r="J189" s="553">
        <f t="shared" ca="1" si="62"/>
        <v>3.1181563563039871</v>
      </c>
      <c r="K189" s="553">
        <f t="shared" ca="1" si="63"/>
        <v>9.6483213843423439</v>
      </c>
      <c r="L189" s="553">
        <f t="shared" ca="1" si="67"/>
        <v>2.951634407359383</v>
      </c>
      <c r="M189" s="553">
        <f t="shared" ca="1" si="67"/>
        <v>7.8903087880179017</v>
      </c>
      <c r="N189" s="553">
        <f t="shared" ca="1" si="67"/>
        <v>2.0803831343614747</v>
      </c>
      <c r="O189" s="553">
        <f t="shared" ca="1" si="67"/>
        <v>3.7298350752332512</v>
      </c>
      <c r="P189" s="553">
        <f t="shared" ca="1" si="67"/>
        <v>2.7788871219573426</v>
      </c>
      <c r="Q189" s="554">
        <f t="shared" ca="1" si="47"/>
        <v>1.3225193833325619</v>
      </c>
      <c r="R189" s="554">
        <f t="shared" ca="1" si="48"/>
        <v>4.718708481192218</v>
      </c>
      <c r="S189" s="554">
        <f t="shared" ca="1" si="49"/>
        <v>4.7062297470916423</v>
      </c>
      <c r="T189" s="554">
        <f t="shared" ca="1" si="50"/>
        <v>9.4965130259351476</v>
      </c>
      <c r="U189" s="554">
        <f t="shared" ca="1" si="51"/>
        <v>6.6966869769829609</v>
      </c>
      <c r="V189" s="555">
        <f t="shared" ca="1" si="52"/>
        <v>5.8099256536564265</v>
      </c>
      <c r="W189" s="555">
        <f t="shared" ca="1" si="53"/>
        <v>0.95094795327590864</v>
      </c>
      <c r="X189" s="556">
        <f t="shared" ca="1" si="65"/>
        <v>4.2941860799437599</v>
      </c>
      <c r="Y189" s="557">
        <f t="shared" ca="1" si="54"/>
        <v>0.65889966914788922</v>
      </c>
    </row>
    <row r="190" spans="1:25" x14ac:dyDescent="0.25">
      <c r="A190" s="558" t="s">
        <v>756</v>
      </c>
      <c r="B190" s="553">
        <f t="shared" si="46"/>
        <v>-10</v>
      </c>
      <c r="C190" s="553">
        <f t="shared" ca="1" si="55"/>
        <v>1.9749376325166659</v>
      </c>
      <c r="D190" s="553">
        <f t="shared" ca="1" si="56"/>
        <v>2.2106234160183811</v>
      </c>
      <c r="E190" s="553">
        <f t="shared" ca="1" si="57"/>
        <v>4.8533456228364891</v>
      </c>
      <c r="F190" s="553">
        <f t="shared" ca="1" si="58"/>
        <v>3.4799326492843274</v>
      </c>
      <c r="G190" s="553">
        <f t="shared" ca="1" si="59"/>
        <v>7.1779945726804018</v>
      </c>
      <c r="H190" s="553">
        <f t="shared" ca="1" si="60"/>
        <v>3.4262776686701635</v>
      </c>
      <c r="I190" s="553">
        <f t="shared" ca="1" si="61"/>
        <v>13.574766699024583</v>
      </c>
      <c r="J190" s="553">
        <f t="shared" ca="1" si="62"/>
        <v>2.7451737444745592</v>
      </c>
      <c r="K190" s="553">
        <f t="shared" ca="1" si="63"/>
        <v>12.671819640923282</v>
      </c>
      <c r="L190" s="553">
        <f t="shared" ca="1" si="67"/>
        <v>2.4541898273000204</v>
      </c>
      <c r="M190" s="553">
        <f t="shared" ca="1" si="67"/>
        <v>5.3680396828811805</v>
      </c>
      <c r="N190" s="553">
        <f t="shared" ca="1" si="67"/>
        <v>2.848558611028047</v>
      </c>
      <c r="O190" s="553">
        <f t="shared" ca="1" si="67"/>
        <v>5.7354559238343663</v>
      </c>
      <c r="P190" s="553">
        <f t="shared" ca="1" si="67"/>
        <v>2.6858424215578931</v>
      </c>
      <c r="Q190" s="554">
        <f t="shared" ca="1" si="47"/>
        <v>-0.23568578350171521</v>
      </c>
      <c r="R190" s="554">
        <f t="shared" ca="1" si="48"/>
        <v>1.3734129735521616</v>
      </c>
      <c r="S190" s="554">
        <f t="shared" ca="1" si="49"/>
        <v>3.7517169040102383</v>
      </c>
      <c r="T190" s="554">
        <f t="shared" ca="1" si="50"/>
        <v>10.829592954550023</v>
      </c>
      <c r="U190" s="554">
        <f t="shared" ca="1" si="51"/>
        <v>10.217629813623262</v>
      </c>
      <c r="V190" s="555">
        <f t="shared" ca="1" si="52"/>
        <v>2.5194810718531335</v>
      </c>
      <c r="W190" s="555">
        <f t="shared" ca="1" si="53"/>
        <v>3.0496135022764732</v>
      </c>
      <c r="X190" s="556">
        <f t="shared" ca="1" si="65"/>
        <v>1.6952460942894909</v>
      </c>
      <c r="Y190" s="557">
        <f t="shared" ca="1" si="54"/>
        <v>0.29539462915430492</v>
      </c>
    </row>
    <row r="191" spans="1:25" x14ac:dyDescent="0.25">
      <c r="A191" s="558" t="s">
        <v>757</v>
      </c>
      <c r="B191" s="553">
        <f t="shared" si="46"/>
        <v>-10</v>
      </c>
      <c r="C191" s="553">
        <f t="shared" ca="1" si="55"/>
        <v>2.4703740202649374</v>
      </c>
      <c r="D191" s="553">
        <f t="shared" ca="1" si="56"/>
        <v>2.5472525325884918</v>
      </c>
      <c r="E191" s="553">
        <f t="shared" ca="1" si="57"/>
        <v>6.3324765953962459</v>
      </c>
      <c r="F191" s="553">
        <f t="shared" ca="1" si="58"/>
        <v>2.2872480116758949</v>
      </c>
      <c r="G191" s="553">
        <f t="shared" ca="1" si="59"/>
        <v>10.194731683491431</v>
      </c>
      <c r="H191" s="553">
        <f t="shared" ca="1" si="60"/>
        <v>3.3542072199514061</v>
      </c>
      <c r="I191" s="553">
        <f t="shared" ca="1" si="61"/>
        <v>7.9722187607568493</v>
      </c>
      <c r="J191" s="553">
        <f t="shared" ca="1" si="62"/>
        <v>3.6445468118911757</v>
      </c>
      <c r="K191" s="553">
        <f t="shared" ca="1" si="63"/>
        <v>13.085197704788351</v>
      </c>
      <c r="L191" s="553">
        <f t="shared" ca="1" si="67"/>
        <v>3.3932648775865246</v>
      </c>
      <c r="M191" s="553">
        <f t="shared" ca="1" si="67"/>
        <v>4.6504409611092115</v>
      </c>
      <c r="N191" s="553">
        <f t="shared" ca="1" si="67"/>
        <v>2.2233182503512778</v>
      </c>
      <c r="O191" s="553">
        <f t="shared" ca="1" si="67"/>
        <v>5.158116886120335</v>
      </c>
      <c r="P191" s="553">
        <f t="shared" ca="1" si="67"/>
        <v>2.6704867479412</v>
      </c>
      <c r="Q191" s="554">
        <f t="shared" ca="1" si="47"/>
        <v>-7.6878512323554471E-2</v>
      </c>
      <c r="R191" s="554">
        <f t="shared" ca="1" si="48"/>
        <v>4.045228583720351</v>
      </c>
      <c r="S191" s="554">
        <f t="shared" ca="1" si="49"/>
        <v>6.8405244635400253</v>
      </c>
      <c r="T191" s="554">
        <f t="shared" ca="1" si="50"/>
        <v>4.3276719488656736</v>
      </c>
      <c r="U191" s="554">
        <f t="shared" ca="1" si="51"/>
        <v>9.6919328272018266</v>
      </c>
      <c r="V191" s="555">
        <f t="shared" ca="1" si="52"/>
        <v>2.4271227107579336</v>
      </c>
      <c r="W191" s="555">
        <f t="shared" ca="1" si="53"/>
        <v>2.487630138179135</v>
      </c>
      <c r="X191" s="556">
        <f t="shared" ca="1" si="65"/>
        <v>2.1362084959707399</v>
      </c>
      <c r="Y191" s="557">
        <f t="shared" ca="1" si="54"/>
        <v>0.35309095435384574</v>
      </c>
    </row>
    <row r="192" spans="1:25" x14ac:dyDescent="0.25">
      <c r="A192" s="558" t="s">
        <v>758</v>
      </c>
      <c r="B192" s="553">
        <f t="shared" si="46"/>
        <v>-10</v>
      </c>
      <c r="C192" s="553">
        <f t="shared" ca="1" si="55"/>
        <v>2.7662403280147503</v>
      </c>
      <c r="D192" s="553">
        <f t="shared" ca="1" si="56"/>
        <v>2.1688770765858028</v>
      </c>
      <c r="E192" s="553">
        <f t="shared" ca="1" si="57"/>
        <v>7.093211605679878</v>
      </c>
      <c r="F192" s="553">
        <f t="shared" ca="1" si="58"/>
        <v>1.9733325943235362</v>
      </c>
      <c r="G192" s="553">
        <f t="shared" ca="1" si="59"/>
        <v>15.145430697359128</v>
      </c>
      <c r="H192" s="553">
        <f t="shared" ca="1" si="60"/>
        <v>3.1105565432953632</v>
      </c>
      <c r="I192" s="553">
        <f t="shared" ca="1" si="61"/>
        <v>9.861925256922401</v>
      </c>
      <c r="J192" s="553">
        <f t="shared" ca="1" si="62"/>
        <v>3.5038363380838358</v>
      </c>
      <c r="K192" s="553">
        <f t="shared" ca="1" si="63"/>
        <v>12.597216129873402</v>
      </c>
      <c r="L192" s="553">
        <f t="shared" ca="1" si="67"/>
        <v>1.8291584548137538</v>
      </c>
      <c r="M192" s="553">
        <f t="shared" ca="1" si="67"/>
        <v>5.1353424404785386</v>
      </c>
      <c r="N192" s="553">
        <f t="shared" ca="1" si="67"/>
        <v>3.4347244290516987</v>
      </c>
      <c r="O192" s="553">
        <f t="shared" ca="1" si="67"/>
        <v>4.235294029958693</v>
      </c>
      <c r="P192" s="553">
        <f t="shared" ca="1" si="67"/>
        <v>2.4849130004505722</v>
      </c>
      <c r="Q192" s="554">
        <f t="shared" ca="1" si="47"/>
        <v>0.59736325142894753</v>
      </c>
      <c r="R192" s="554">
        <f t="shared" ca="1" si="48"/>
        <v>5.1198790113563417</v>
      </c>
      <c r="S192" s="554">
        <f t="shared" ca="1" si="49"/>
        <v>12.034874154063765</v>
      </c>
      <c r="T192" s="554">
        <f t="shared" ca="1" si="50"/>
        <v>6.3580889188385648</v>
      </c>
      <c r="U192" s="554">
        <f t="shared" ca="1" si="51"/>
        <v>10.768057675059648</v>
      </c>
      <c r="V192" s="555">
        <f t="shared" ca="1" si="52"/>
        <v>1.7006180114268399</v>
      </c>
      <c r="W192" s="555">
        <f t="shared" ca="1" si="53"/>
        <v>1.7503810295081208</v>
      </c>
      <c r="X192" s="556">
        <f t="shared" ca="1" si="65"/>
        <v>6.8621074110786608</v>
      </c>
      <c r="Y192" s="557">
        <f t="shared" ca="1" si="54"/>
        <v>0.91073778317326703</v>
      </c>
    </row>
    <row r="193" spans="1:25" x14ac:dyDescent="0.25">
      <c r="A193" s="558" t="s">
        <v>759</v>
      </c>
      <c r="B193" s="553">
        <f t="shared" si="46"/>
        <v>-10</v>
      </c>
      <c r="C193" s="553">
        <f t="shared" ca="1" si="55"/>
        <v>3.9181621694600421</v>
      </c>
      <c r="D193" s="553">
        <f t="shared" ca="1" si="56"/>
        <v>1.7360424181120973</v>
      </c>
      <c r="E193" s="553">
        <f t="shared" ca="1" si="57"/>
        <v>7.5989630199453835</v>
      </c>
      <c r="F193" s="553">
        <f t="shared" ca="1" si="58"/>
        <v>1.5764583699728991</v>
      </c>
      <c r="G193" s="553">
        <f t="shared" ca="1" si="59"/>
        <v>5.5134419073087972</v>
      </c>
      <c r="H193" s="553">
        <f t="shared" ca="1" si="60"/>
        <v>3.2064575568672646</v>
      </c>
      <c r="I193" s="553">
        <f t="shared" ca="1" si="61"/>
        <v>6.4671909847942386</v>
      </c>
      <c r="J193" s="553">
        <f t="shared" ca="1" si="62"/>
        <v>3.8584368990712434</v>
      </c>
      <c r="K193" s="553">
        <f t="shared" ca="1" si="63"/>
        <v>17.264686438366446</v>
      </c>
      <c r="L193" s="553">
        <f t="shared" ca="1" si="67"/>
        <v>3.6909539473555091</v>
      </c>
      <c r="M193" s="553">
        <f t="shared" ca="1" si="67"/>
        <v>6.5752410464462159</v>
      </c>
      <c r="N193" s="553">
        <f t="shared" ca="1" si="67"/>
        <v>2.5813691370094096</v>
      </c>
      <c r="O193" s="553">
        <f t="shared" ca="1" si="67"/>
        <v>4.3392700345204513</v>
      </c>
      <c r="P193" s="553">
        <f t="shared" ca="1" si="67"/>
        <v>2.7445201314496237</v>
      </c>
      <c r="Q193" s="554">
        <f t="shared" ca="1" si="47"/>
        <v>2.1821197513479449</v>
      </c>
      <c r="R193" s="554">
        <f t="shared" ca="1" si="48"/>
        <v>6.0225046499724844</v>
      </c>
      <c r="S193" s="554">
        <f t="shared" ca="1" si="49"/>
        <v>2.3069843504415326</v>
      </c>
      <c r="T193" s="554">
        <f t="shared" ca="1" si="50"/>
        <v>2.6087540857229952</v>
      </c>
      <c r="U193" s="554">
        <f t="shared" ca="1" si="51"/>
        <v>13.573732491010936</v>
      </c>
      <c r="V193" s="555">
        <f t="shared" ca="1" si="52"/>
        <v>3.9938719094368063</v>
      </c>
      <c r="W193" s="555">
        <f t="shared" ca="1" si="53"/>
        <v>1.5947499030708276</v>
      </c>
      <c r="X193" s="556">
        <f t="shared" ca="1" si="65"/>
        <v>3.6790739533532957</v>
      </c>
      <c r="Y193" s="557">
        <f t="shared" ca="1" si="54"/>
        <v>0.57349969687980584</v>
      </c>
    </row>
    <row r="194" spans="1:25" x14ac:dyDescent="0.25">
      <c r="A194" s="558" t="s">
        <v>760</v>
      </c>
      <c r="B194" s="553">
        <f t="shared" si="46"/>
        <v>-10</v>
      </c>
      <c r="C194" s="553">
        <f t="shared" ca="1" si="55"/>
        <v>1.0464587475437284</v>
      </c>
      <c r="D194" s="553">
        <f t="shared" ca="1" si="56"/>
        <v>2.1338995551987936</v>
      </c>
      <c r="E194" s="553">
        <f t="shared" ca="1" si="57"/>
        <v>7.6752672533815618</v>
      </c>
      <c r="F194" s="553">
        <f t="shared" ca="1" si="58"/>
        <v>1.748677125330057</v>
      </c>
      <c r="G194" s="553">
        <f t="shared" ca="1" si="59"/>
        <v>10.376815944558704</v>
      </c>
      <c r="H194" s="553">
        <f t="shared" ca="1" si="60"/>
        <v>2.8867960464683184</v>
      </c>
      <c r="I194" s="553">
        <f t="shared" ca="1" si="61"/>
        <v>12.551902752044345</v>
      </c>
      <c r="J194" s="553">
        <f t="shared" ca="1" si="62"/>
        <v>3.7047063106398417</v>
      </c>
      <c r="K194" s="553">
        <f t="shared" ca="1" si="63"/>
        <v>6.9828536518161073</v>
      </c>
      <c r="L194" s="553">
        <f t="shared" ref="L194:P209" ca="1" si="68">L$17*(1+$C$10*NORMSINV(RAND()))</f>
        <v>2.6037440557003761</v>
      </c>
      <c r="M194" s="553">
        <f t="shared" ca="1" si="68"/>
        <v>5.8405359067524492</v>
      </c>
      <c r="N194" s="553">
        <f t="shared" ca="1" si="68"/>
        <v>1.633665469020358</v>
      </c>
      <c r="O194" s="553">
        <f t="shared" ca="1" si="68"/>
        <v>6.4780279549186357</v>
      </c>
      <c r="P194" s="553">
        <f t="shared" ca="1" si="68"/>
        <v>2.1599844521560723</v>
      </c>
      <c r="Q194" s="554">
        <f t="shared" ca="1" si="47"/>
        <v>-1.0874408076550652</v>
      </c>
      <c r="R194" s="554">
        <f t="shared" ca="1" si="48"/>
        <v>5.9265901280515045</v>
      </c>
      <c r="S194" s="554">
        <f t="shared" ca="1" si="49"/>
        <v>7.4900198980903854</v>
      </c>
      <c r="T194" s="554">
        <f t="shared" ca="1" si="50"/>
        <v>8.8471964414045026</v>
      </c>
      <c r="U194" s="554">
        <f t="shared" ca="1" si="51"/>
        <v>4.3791095961157307</v>
      </c>
      <c r="V194" s="555">
        <f t="shared" ca="1" si="52"/>
        <v>4.2068704377320909</v>
      </c>
      <c r="W194" s="555">
        <f t="shared" ca="1" si="53"/>
        <v>4.3180435027625634</v>
      </c>
      <c r="X194" s="556">
        <f t="shared" ca="1" si="65"/>
        <v>3.8250787193250684</v>
      </c>
      <c r="Y194" s="557">
        <f t="shared" ca="1" si="54"/>
        <v>0.59425374860752656</v>
      </c>
    </row>
    <row r="195" spans="1:25" x14ac:dyDescent="0.25">
      <c r="A195" s="558" t="s">
        <v>761</v>
      </c>
      <c r="B195" s="553">
        <f t="shared" si="46"/>
        <v>-10</v>
      </c>
      <c r="C195" s="553">
        <f t="shared" ca="1" si="55"/>
        <v>2.1355559030354732</v>
      </c>
      <c r="D195" s="553">
        <f t="shared" ca="1" si="56"/>
        <v>2.2469413104637881</v>
      </c>
      <c r="E195" s="553">
        <f t="shared" ca="1" si="57"/>
        <v>4.1430783918962693</v>
      </c>
      <c r="F195" s="553">
        <f t="shared" ca="1" si="58"/>
        <v>3.5565103495937485</v>
      </c>
      <c r="G195" s="553">
        <f t="shared" ca="1" si="59"/>
        <v>9.993482369991515</v>
      </c>
      <c r="H195" s="553">
        <f t="shared" ca="1" si="60"/>
        <v>2.7467877163929892</v>
      </c>
      <c r="I195" s="553">
        <f t="shared" ca="1" si="61"/>
        <v>10.786400115886778</v>
      </c>
      <c r="J195" s="553">
        <f t="shared" ca="1" si="62"/>
        <v>2.3593094125614997</v>
      </c>
      <c r="K195" s="553">
        <f t="shared" ca="1" si="63"/>
        <v>8.4444859256664859</v>
      </c>
      <c r="L195" s="553">
        <f t="shared" ca="1" si="68"/>
        <v>4.0524697085248498</v>
      </c>
      <c r="M195" s="553">
        <f t="shared" ca="1" si="68"/>
        <v>5.6718325760596002</v>
      </c>
      <c r="N195" s="553">
        <f t="shared" ca="1" si="68"/>
        <v>2.5174252092374232</v>
      </c>
      <c r="O195" s="553">
        <f t="shared" ca="1" si="68"/>
        <v>6.2729810741375953</v>
      </c>
      <c r="P195" s="553">
        <f t="shared" ca="1" si="68"/>
        <v>2.5067816327764985</v>
      </c>
      <c r="Q195" s="554">
        <f t="shared" ca="1" si="47"/>
        <v>-0.11138540742831493</v>
      </c>
      <c r="R195" s="554">
        <f t="shared" ca="1" si="48"/>
        <v>0.5865680423025208</v>
      </c>
      <c r="S195" s="554">
        <f t="shared" ca="1" si="49"/>
        <v>7.2466946535985262</v>
      </c>
      <c r="T195" s="554">
        <f t="shared" ca="1" si="50"/>
        <v>8.4270907033252787</v>
      </c>
      <c r="U195" s="554">
        <f t="shared" ca="1" si="51"/>
        <v>4.3920162171416361</v>
      </c>
      <c r="V195" s="555">
        <f t="shared" ca="1" si="52"/>
        <v>3.154407366822177</v>
      </c>
      <c r="W195" s="555">
        <f t="shared" ca="1" si="53"/>
        <v>3.7661994413610969</v>
      </c>
      <c r="X195" s="556">
        <f t="shared" ca="1" si="65"/>
        <v>0.50425334374157593</v>
      </c>
      <c r="Y195" s="557">
        <f t="shared" ca="1" si="54"/>
        <v>0.16559079220203032</v>
      </c>
    </row>
    <row r="196" spans="1:25" x14ac:dyDescent="0.25">
      <c r="A196" s="558" t="s">
        <v>762</v>
      </c>
      <c r="B196" s="553">
        <f t="shared" si="46"/>
        <v>-10</v>
      </c>
      <c r="C196" s="553">
        <f t="shared" ca="1" si="55"/>
        <v>1.5432481855097842</v>
      </c>
      <c r="D196" s="553">
        <f t="shared" ca="1" si="56"/>
        <v>1.9475505515401719</v>
      </c>
      <c r="E196" s="553">
        <f t="shared" ca="1" si="57"/>
        <v>4.7006833529483902</v>
      </c>
      <c r="F196" s="553">
        <f t="shared" ca="1" si="58"/>
        <v>2.9675747854136354</v>
      </c>
      <c r="G196" s="553">
        <f t="shared" ca="1" si="59"/>
        <v>10.131422200055509</v>
      </c>
      <c r="H196" s="553">
        <f t="shared" ca="1" si="60"/>
        <v>1.8421459481814559</v>
      </c>
      <c r="I196" s="553">
        <f t="shared" ca="1" si="61"/>
        <v>10.703679664453611</v>
      </c>
      <c r="J196" s="553">
        <f t="shared" ca="1" si="62"/>
        <v>2.1423854753483296</v>
      </c>
      <c r="K196" s="553">
        <f t="shared" ca="1" si="63"/>
        <v>9.416888209675351</v>
      </c>
      <c r="L196" s="553">
        <f t="shared" ca="1" si="68"/>
        <v>3.645487761992726</v>
      </c>
      <c r="M196" s="553">
        <f t="shared" ca="1" si="68"/>
        <v>3.4890730808157198</v>
      </c>
      <c r="N196" s="553">
        <f t="shared" ca="1" si="68"/>
        <v>2.1107946907355974</v>
      </c>
      <c r="O196" s="553">
        <f t="shared" ca="1" si="68"/>
        <v>6.5928714740808889</v>
      </c>
      <c r="P196" s="553">
        <f t="shared" ca="1" si="68"/>
        <v>2.0374960278671574</v>
      </c>
      <c r="Q196" s="554">
        <f t="shared" ca="1" si="47"/>
        <v>-0.40430236603038772</v>
      </c>
      <c r="R196" s="554">
        <f t="shared" ca="1" si="48"/>
        <v>1.7331085675347548</v>
      </c>
      <c r="S196" s="554">
        <f t="shared" ca="1" si="49"/>
        <v>8.2892762518740533</v>
      </c>
      <c r="T196" s="554">
        <f t="shared" ca="1" si="50"/>
        <v>8.5612941891052827</v>
      </c>
      <c r="U196" s="554">
        <f t="shared" ca="1" si="51"/>
        <v>5.7714004476826251</v>
      </c>
      <c r="V196" s="555">
        <f t="shared" ca="1" si="52"/>
        <v>1.3782783900801223</v>
      </c>
      <c r="W196" s="555">
        <f t="shared" ca="1" si="53"/>
        <v>4.5553754462137315</v>
      </c>
      <c r="X196" s="556">
        <f t="shared" ca="1" si="65"/>
        <v>1.7443745129785793</v>
      </c>
      <c r="Y196" s="557">
        <f t="shared" ca="1" si="54"/>
        <v>0.30160555308241377</v>
      </c>
    </row>
    <row r="197" spans="1:25" x14ac:dyDescent="0.25">
      <c r="A197" s="558" t="s">
        <v>763</v>
      </c>
      <c r="B197" s="553">
        <f t="shared" si="46"/>
        <v>-10</v>
      </c>
      <c r="C197" s="553">
        <f t="shared" ca="1" si="55"/>
        <v>3.0971533015948136</v>
      </c>
      <c r="D197" s="553">
        <f t="shared" ca="1" si="56"/>
        <v>2.3579745223647515</v>
      </c>
      <c r="E197" s="553">
        <f t="shared" ca="1" si="57"/>
        <v>3.4374912923710625</v>
      </c>
      <c r="F197" s="553">
        <f t="shared" ca="1" si="58"/>
        <v>2.433815356442965</v>
      </c>
      <c r="G197" s="553">
        <f t="shared" ca="1" si="59"/>
        <v>9.2718852011201474</v>
      </c>
      <c r="H197" s="553">
        <f t="shared" ca="1" si="60"/>
        <v>2.8953026865858935</v>
      </c>
      <c r="I197" s="553">
        <f t="shared" ca="1" si="61"/>
        <v>10.037126096280895</v>
      </c>
      <c r="J197" s="553">
        <f t="shared" ca="1" si="62"/>
        <v>3.4516191712576214</v>
      </c>
      <c r="K197" s="553">
        <f t="shared" ca="1" si="63"/>
        <v>10.314812460834519</v>
      </c>
      <c r="L197" s="553">
        <f t="shared" ca="1" si="68"/>
        <v>3.8861374099250301</v>
      </c>
      <c r="M197" s="553">
        <f t="shared" ca="1" si="68"/>
        <v>5.5467432264133505</v>
      </c>
      <c r="N197" s="553">
        <f t="shared" ca="1" si="68"/>
        <v>1.8279711718010161</v>
      </c>
      <c r="O197" s="553">
        <f t="shared" ca="1" si="68"/>
        <v>4.4366772061708897</v>
      </c>
      <c r="P197" s="553">
        <f t="shared" ca="1" si="68"/>
        <v>3.407578247116962</v>
      </c>
      <c r="Q197" s="554">
        <f t="shared" ca="1" si="47"/>
        <v>0.73917877923006214</v>
      </c>
      <c r="R197" s="554">
        <f t="shared" ca="1" si="48"/>
        <v>1.0036759359280976</v>
      </c>
      <c r="S197" s="554">
        <f t="shared" ca="1" si="49"/>
        <v>6.3765825145342543</v>
      </c>
      <c r="T197" s="554">
        <f t="shared" ca="1" si="50"/>
        <v>6.5855069250232736</v>
      </c>
      <c r="U197" s="554">
        <f t="shared" ca="1" si="51"/>
        <v>6.4286750509094883</v>
      </c>
      <c r="V197" s="555">
        <f t="shared" ca="1" si="52"/>
        <v>3.7187720546123346</v>
      </c>
      <c r="W197" s="555">
        <f t="shared" ca="1" si="53"/>
        <v>1.0290989590539277</v>
      </c>
      <c r="X197" s="556">
        <f t="shared" ca="1" si="65"/>
        <v>0.49314922249320681</v>
      </c>
      <c r="Y197" s="557">
        <f t="shared" ca="1" si="54"/>
        <v>0.16458590341320772</v>
      </c>
    </row>
    <row r="198" spans="1:25" x14ac:dyDescent="0.25">
      <c r="A198" s="558" t="s">
        <v>764</v>
      </c>
      <c r="B198" s="553">
        <f t="shared" si="46"/>
        <v>-10</v>
      </c>
      <c r="C198" s="553">
        <f t="shared" ca="1" si="55"/>
        <v>1.3997063677611681</v>
      </c>
      <c r="D198" s="553">
        <f t="shared" ca="1" si="56"/>
        <v>2.2292479466726758</v>
      </c>
      <c r="E198" s="553">
        <f t="shared" ca="1" si="57"/>
        <v>3.1354173625694539</v>
      </c>
      <c r="F198" s="553">
        <f t="shared" ca="1" si="58"/>
        <v>2.8019509983076767</v>
      </c>
      <c r="G198" s="553">
        <f t="shared" ca="1" si="59"/>
        <v>13.035948682504701</v>
      </c>
      <c r="H198" s="553">
        <f t="shared" ca="1" si="60"/>
        <v>3.8357240437832596</v>
      </c>
      <c r="I198" s="553">
        <f t="shared" ca="1" si="61"/>
        <v>12.492984590520672</v>
      </c>
      <c r="J198" s="553">
        <f t="shared" ca="1" si="62"/>
        <v>4.0539319600845376</v>
      </c>
      <c r="K198" s="553">
        <f t="shared" ca="1" si="63"/>
        <v>13.717405131225187</v>
      </c>
      <c r="L198" s="553">
        <f t="shared" ca="1" si="68"/>
        <v>2.8983568383321794</v>
      </c>
      <c r="M198" s="553">
        <f t="shared" ca="1" si="68"/>
        <v>5.8763964221920988</v>
      </c>
      <c r="N198" s="553">
        <f t="shared" ca="1" si="68"/>
        <v>2.7041412255145514</v>
      </c>
      <c r="O198" s="553">
        <f t="shared" ca="1" si="68"/>
        <v>6.0406874836122002</v>
      </c>
      <c r="P198" s="553">
        <f t="shared" ca="1" si="68"/>
        <v>2.5644449338212798</v>
      </c>
      <c r="Q198" s="554">
        <f t="shared" ca="1" si="47"/>
        <v>-0.8295415789115077</v>
      </c>
      <c r="R198" s="554">
        <f t="shared" ca="1" si="48"/>
        <v>0.33346636426177723</v>
      </c>
      <c r="S198" s="554">
        <f t="shared" ca="1" si="49"/>
        <v>9.2002246387214406</v>
      </c>
      <c r="T198" s="554">
        <f t="shared" ca="1" si="50"/>
        <v>8.4390526304361337</v>
      </c>
      <c r="U198" s="554">
        <f t="shared" ca="1" si="51"/>
        <v>10.819048292893008</v>
      </c>
      <c r="V198" s="555">
        <f t="shared" ca="1" si="52"/>
        <v>3.1722551966775474</v>
      </c>
      <c r="W198" s="555">
        <f t="shared" ca="1" si="53"/>
        <v>3.4762425497909204</v>
      </c>
      <c r="X198" s="556">
        <f t="shared" ca="1" si="65"/>
        <v>2.8227304949212826</v>
      </c>
      <c r="Y198" s="557">
        <f t="shared" ca="1" si="54"/>
        <v>0.4495518972956038</v>
      </c>
    </row>
    <row r="199" spans="1:25" x14ac:dyDescent="0.25">
      <c r="A199" s="558" t="s">
        <v>765</v>
      </c>
      <c r="B199" s="553">
        <f t="shared" si="46"/>
        <v>-10</v>
      </c>
      <c r="C199" s="553">
        <f t="shared" ca="1" si="55"/>
        <v>2.2495480743524259</v>
      </c>
      <c r="D199" s="553">
        <f t="shared" ca="1" si="56"/>
        <v>2.7818821566757612</v>
      </c>
      <c r="E199" s="553">
        <f t="shared" ca="1" si="57"/>
        <v>8.2515594477593392</v>
      </c>
      <c r="F199" s="553">
        <f t="shared" ca="1" si="58"/>
        <v>2.0489830338157917</v>
      </c>
      <c r="G199" s="553">
        <f t="shared" ca="1" si="59"/>
        <v>10.739226139885902</v>
      </c>
      <c r="H199" s="553">
        <f t="shared" ca="1" si="60"/>
        <v>2.3518982312228389</v>
      </c>
      <c r="I199" s="553">
        <f t="shared" ca="1" si="61"/>
        <v>4.0068908856700602</v>
      </c>
      <c r="J199" s="553">
        <f t="shared" ca="1" si="62"/>
        <v>3.6196256479265636</v>
      </c>
      <c r="K199" s="553">
        <f t="shared" ca="1" si="63"/>
        <v>11.675481169279536</v>
      </c>
      <c r="L199" s="553">
        <f t="shared" ca="1" si="68"/>
        <v>4.1555939250509235</v>
      </c>
      <c r="M199" s="553">
        <f t="shared" ca="1" si="68"/>
        <v>5.4223550045922035</v>
      </c>
      <c r="N199" s="553">
        <f t="shared" ca="1" si="68"/>
        <v>2.0810599784983284</v>
      </c>
      <c r="O199" s="553">
        <f t="shared" ca="1" si="68"/>
        <v>4.2351617358985454</v>
      </c>
      <c r="P199" s="553">
        <f t="shared" ca="1" si="68"/>
        <v>2.5779116389057193</v>
      </c>
      <c r="Q199" s="554">
        <f t="shared" ca="1" si="47"/>
        <v>-0.53233408232333534</v>
      </c>
      <c r="R199" s="554">
        <f t="shared" ca="1" si="48"/>
        <v>6.2025764139435475</v>
      </c>
      <c r="S199" s="554">
        <f t="shared" ca="1" si="49"/>
        <v>8.3873279086630639</v>
      </c>
      <c r="T199" s="554">
        <f t="shared" ca="1" si="50"/>
        <v>0.38726523774349664</v>
      </c>
      <c r="U199" s="554">
        <f t="shared" ca="1" si="51"/>
        <v>7.5198872442286122</v>
      </c>
      <c r="V199" s="555">
        <f t="shared" ca="1" si="52"/>
        <v>3.3412950260938752</v>
      </c>
      <c r="W199" s="555">
        <f t="shared" ca="1" si="53"/>
        <v>1.6572500969928261</v>
      </c>
      <c r="X199" s="556">
        <f t="shared" ca="1" si="65"/>
        <v>1.6842850007304833</v>
      </c>
      <c r="Y199" s="557">
        <f t="shared" ca="1" si="54"/>
        <v>0.29401697269886429</v>
      </c>
    </row>
    <row r="200" spans="1:25" x14ac:dyDescent="0.25">
      <c r="A200" s="558" t="s">
        <v>766</v>
      </c>
      <c r="B200" s="553">
        <f t="shared" si="46"/>
        <v>-10</v>
      </c>
      <c r="C200" s="553">
        <f t="shared" ca="1" si="55"/>
        <v>3.7748750017564969</v>
      </c>
      <c r="D200" s="553">
        <f t="shared" ca="1" si="56"/>
        <v>2.9592905626588082</v>
      </c>
      <c r="E200" s="553">
        <f t="shared" ca="1" si="57"/>
        <v>5.6272782079269943</v>
      </c>
      <c r="F200" s="553">
        <f t="shared" ca="1" si="58"/>
        <v>3.1224773788869453</v>
      </c>
      <c r="G200" s="553">
        <f t="shared" ca="1" si="59"/>
        <v>5.1728187159034267</v>
      </c>
      <c r="H200" s="553">
        <f t="shared" ca="1" si="60"/>
        <v>2.8526249841212943</v>
      </c>
      <c r="I200" s="553">
        <f t="shared" ca="1" si="61"/>
        <v>9.2147556924683318</v>
      </c>
      <c r="J200" s="553">
        <f t="shared" ca="1" si="62"/>
        <v>2.8762678314350074</v>
      </c>
      <c r="K200" s="553">
        <f t="shared" ca="1" si="63"/>
        <v>16.242211195518507</v>
      </c>
      <c r="L200" s="553">
        <f t="shared" ca="1" si="68"/>
        <v>2.9104830911845125</v>
      </c>
      <c r="M200" s="553">
        <f t="shared" ca="1" si="68"/>
        <v>3.7570294474017829</v>
      </c>
      <c r="N200" s="553">
        <f t="shared" ca="1" si="68"/>
        <v>2.1865045277332413</v>
      </c>
      <c r="O200" s="553">
        <f t="shared" ca="1" si="68"/>
        <v>4.4366324405245923</v>
      </c>
      <c r="P200" s="553">
        <f t="shared" ca="1" si="68"/>
        <v>2.2327611891161276</v>
      </c>
      <c r="Q200" s="554">
        <f t="shared" ca="1" si="47"/>
        <v>0.81558443909768874</v>
      </c>
      <c r="R200" s="554">
        <f t="shared" ca="1" si="48"/>
        <v>2.504800829040049</v>
      </c>
      <c r="S200" s="554">
        <f t="shared" ca="1" si="49"/>
        <v>2.3201937317821324</v>
      </c>
      <c r="T200" s="554">
        <f t="shared" ca="1" si="50"/>
        <v>6.3384878610333244</v>
      </c>
      <c r="U200" s="554">
        <f t="shared" ca="1" si="51"/>
        <v>13.331728104333994</v>
      </c>
      <c r="V200" s="555">
        <f t="shared" ca="1" si="52"/>
        <v>1.5705249196685416</v>
      </c>
      <c r="W200" s="555">
        <f t="shared" ca="1" si="53"/>
        <v>2.2038712514084646</v>
      </c>
      <c r="X200" s="556">
        <f t="shared" ca="1" si="65"/>
        <v>1.2821535504486139</v>
      </c>
      <c r="Y200" s="557">
        <f t="shared" ca="1" si="54"/>
        <v>0.24565095387049279</v>
      </c>
    </row>
    <row r="201" spans="1:25" x14ac:dyDescent="0.25">
      <c r="A201" s="558" t="s">
        <v>767</v>
      </c>
      <c r="B201" s="553">
        <f t="shared" si="46"/>
        <v>-10</v>
      </c>
      <c r="C201" s="553">
        <f t="shared" ca="1" si="55"/>
        <v>3.7097452717671171</v>
      </c>
      <c r="D201" s="553">
        <f t="shared" ca="1" si="56"/>
        <v>1.8861021896424188</v>
      </c>
      <c r="E201" s="553">
        <f t="shared" ca="1" si="57"/>
        <v>4.9952096310825116</v>
      </c>
      <c r="F201" s="553">
        <f t="shared" ca="1" si="58"/>
        <v>2.8741264644490099</v>
      </c>
      <c r="G201" s="553">
        <f t="shared" ca="1" si="59"/>
        <v>10.38368288599505</v>
      </c>
      <c r="H201" s="553">
        <f t="shared" ca="1" si="60"/>
        <v>1.3803093201484555</v>
      </c>
      <c r="I201" s="553">
        <f t="shared" ca="1" si="61"/>
        <v>7.2567499346516486</v>
      </c>
      <c r="J201" s="553">
        <f t="shared" ca="1" si="62"/>
        <v>2.9557440188658513</v>
      </c>
      <c r="K201" s="553">
        <f t="shared" ca="1" si="63"/>
        <v>8.6808323414786095</v>
      </c>
      <c r="L201" s="553">
        <f t="shared" ca="1" si="68"/>
        <v>2.7935716405287012</v>
      </c>
      <c r="M201" s="553">
        <f t="shared" ca="1" si="68"/>
        <v>6.7632497157566647</v>
      </c>
      <c r="N201" s="553">
        <f t="shared" ca="1" si="68"/>
        <v>1.8835466250887454</v>
      </c>
      <c r="O201" s="553">
        <f t="shared" ca="1" si="68"/>
        <v>5.2752047766214645</v>
      </c>
      <c r="P201" s="553">
        <f t="shared" ca="1" si="68"/>
        <v>3.5981484499483285</v>
      </c>
      <c r="Q201" s="554">
        <f t="shared" ca="1" si="47"/>
        <v>1.8236430821246983</v>
      </c>
      <c r="R201" s="554">
        <f t="shared" ca="1" si="48"/>
        <v>2.1210831666335017</v>
      </c>
      <c r="S201" s="554">
        <f t="shared" ca="1" si="49"/>
        <v>9.0033735658465943</v>
      </c>
      <c r="T201" s="554">
        <f t="shared" ca="1" si="50"/>
        <v>4.3010059157857974</v>
      </c>
      <c r="U201" s="554">
        <f t="shared" ca="1" si="51"/>
        <v>5.8872607009499083</v>
      </c>
      <c r="V201" s="555">
        <f t="shared" ca="1" si="52"/>
        <v>4.8797030906679195</v>
      </c>
      <c r="W201" s="555">
        <f t="shared" ca="1" si="53"/>
        <v>1.677056326673136</v>
      </c>
      <c r="X201" s="556">
        <f t="shared" ca="1" si="65"/>
        <v>2.7478536576113566</v>
      </c>
      <c r="Y201" s="557">
        <f t="shared" ca="1" si="54"/>
        <v>0.43877270423122244</v>
      </c>
    </row>
    <row r="202" spans="1:25" x14ac:dyDescent="0.25">
      <c r="A202" s="558" t="s">
        <v>768</v>
      </c>
      <c r="B202" s="553">
        <f t="shared" si="46"/>
        <v>-10</v>
      </c>
      <c r="C202" s="553">
        <f t="shared" ca="1" si="55"/>
        <v>3.1934634835888067</v>
      </c>
      <c r="D202" s="553">
        <f t="shared" ca="1" si="56"/>
        <v>1.9663998339698676</v>
      </c>
      <c r="E202" s="553">
        <f t="shared" ca="1" si="57"/>
        <v>6.3284750016112632</v>
      </c>
      <c r="F202" s="553">
        <f t="shared" ca="1" si="58"/>
        <v>2.6715479829968198</v>
      </c>
      <c r="G202" s="553">
        <f t="shared" ca="1" si="59"/>
        <v>7.348240679151905</v>
      </c>
      <c r="H202" s="553">
        <f t="shared" ca="1" si="60"/>
        <v>2.9999577066852332</v>
      </c>
      <c r="I202" s="553">
        <f t="shared" ca="1" si="61"/>
        <v>8.6470068920349412</v>
      </c>
      <c r="J202" s="553">
        <f t="shared" ca="1" si="62"/>
        <v>1.5756866476336104</v>
      </c>
      <c r="K202" s="553">
        <f t="shared" ca="1" si="63"/>
        <v>12.081911063809779</v>
      </c>
      <c r="L202" s="553">
        <f t="shared" ca="1" si="68"/>
        <v>1.8388921895987229</v>
      </c>
      <c r="M202" s="553">
        <f t="shared" ca="1" si="68"/>
        <v>6.6911493231029171</v>
      </c>
      <c r="N202" s="553">
        <f t="shared" ca="1" si="68"/>
        <v>2.6228179849661433</v>
      </c>
      <c r="O202" s="553">
        <f t="shared" ca="1" si="68"/>
        <v>6.328685669760775</v>
      </c>
      <c r="P202" s="553">
        <f t="shared" ca="1" si="68"/>
        <v>2.0472240741689793</v>
      </c>
      <c r="Q202" s="554">
        <f t="shared" ca="1" si="47"/>
        <v>1.2270636496189391</v>
      </c>
      <c r="R202" s="554">
        <f t="shared" ca="1" si="48"/>
        <v>3.6569270186144434</v>
      </c>
      <c r="S202" s="554">
        <f t="shared" ca="1" si="49"/>
        <v>4.3482829724666718</v>
      </c>
      <c r="T202" s="554">
        <f t="shared" ca="1" si="50"/>
        <v>7.0713202444013312</v>
      </c>
      <c r="U202" s="554">
        <f t="shared" ca="1" si="51"/>
        <v>10.243018874211057</v>
      </c>
      <c r="V202" s="555">
        <f t="shared" ca="1" si="52"/>
        <v>4.0683313381367743</v>
      </c>
      <c r="W202" s="555">
        <f t="shared" ca="1" si="53"/>
        <v>4.2814615955917956</v>
      </c>
      <c r="X202" s="556">
        <f t="shared" ca="1" si="65"/>
        <v>3.765626515435974</v>
      </c>
      <c r="Y202" s="557">
        <f t="shared" ca="1" si="54"/>
        <v>0.58583128193430645</v>
      </c>
    </row>
    <row r="203" spans="1:25" x14ac:dyDescent="0.25">
      <c r="A203" s="558" t="s">
        <v>769</v>
      </c>
      <c r="B203" s="553">
        <f t="shared" si="46"/>
        <v>-10</v>
      </c>
      <c r="C203" s="553">
        <f t="shared" ca="1" si="55"/>
        <v>1.5420922554132774</v>
      </c>
      <c r="D203" s="553">
        <f t="shared" ca="1" si="56"/>
        <v>1.8115873620763303</v>
      </c>
      <c r="E203" s="553">
        <f t="shared" ca="1" si="57"/>
        <v>7.2707136353810196</v>
      </c>
      <c r="F203" s="553">
        <f t="shared" ca="1" si="58"/>
        <v>2.5038007863237692</v>
      </c>
      <c r="G203" s="553">
        <f t="shared" ca="1" si="59"/>
        <v>11.069286950748973</v>
      </c>
      <c r="H203" s="553">
        <f t="shared" ca="1" si="60"/>
        <v>1.8758234673261163</v>
      </c>
      <c r="I203" s="553">
        <f t="shared" ca="1" si="61"/>
        <v>13.3030450880025</v>
      </c>
      <c r="J203" s="553">
        <f t="shared" ca="1" si="62"/>
        <v>3.5002099058887954</v>
      </c>
      <c r="K203" s="553">
        <f t="shared" ca="1" si="63"/>
        <v>11.071239331571661</v>
      </c>
      <c r="L203" s="553">
        <f t="shared" ca="1" si="68"/>
        <v>3.3649758849324543</v>
      </c>
      <c r="M203" s="553">
        <f t="shared" ca="1" si="68"/>
        <v>5.5264072982320505</v>
      </c>
      <c r="N203" s="553">
        <f t="shared" ca="1" si="68"/>
        <v>2.194588751710068</v>
      </c>
      <c r="O203" s="553">
        <f t="shared" ca="1" si="68"/>
        <v>5.0413923841943014</v>
      </c>
      <c r="P203" s="553">
        <f t="shared" ca="1" si="68"/>
        <v>3.2711012318166754</v>
      </c>
      <c r="Q203" s="554">
        <f t="shared" ca="1" si="47"/>
        <v>-0.26949510666305287</v>
      </c>
      <c r="R203" s="554">
        <f t="shared" ca="1" si="48"/>
        <v>4.7669128490572508</v>
      </c>
      <c r="S203" s="554">
        <f t="shared" ca="1" si="49"/>
        <v>9.1934634834228568</v>
      </c>
      <c r="T203" s="554">
        <f t="shared" ca="1" si="50"/>
        <v>9.8028351821137054</v>
      </c>
      <c r="U203" s="554">
        <f t="shared" ca="1" si="51"/>
        <v>7.7062634466392073</v>
      </c>
      <c r="V203" s="555">
        <f t="shared" ca="1" si="52"/>
        <v>3.3318185465219825</v>
      </c>
      <c r="W203" s="555">
        <f t="shared" ca="1" si="53"/>
        <v>1.7702911523776259</v>
      </c>
      <c r="X203" s="556">
        <f t="shared" ca="1" si="65"/>
        <v>5.3273843425057752</v>
      </c>
      <c r="Y203" s="557">
        <f t="shared" ca="1" si="54"/>
        <v>0.7840661213290292</v>
      </c>
    </row>
    <row r="204" spans="1:25" x14ac:dyDescent="0.25">
      <c r="A204" s="558" t="s">
        <v>770</v>
      </c>
      <c r="B204" s="553">
        <f t="shared" si="46"/>
        <v>-10</v>
      </c>
      <c r="C204" s="553">
        <f t="shared" ca="1" si="55"/>
        <v>2.3715190924214755</v>
      </c>
      <c r="D204" s="553">
        <f t="shared" ca="1" si="56"/>
        <v>2.120426087892203</v>
      </c>
      <c r="E204" s="553">
        <f t="shared" ca="1" si="57"/>
        <v>0.85835848049501462</v>
      </c>
      <c r="F204" s="553">
        <f t="shared" ca="1" si="58"/>
        <v>2.1774950252444789</v>
      </c>
      <c r="G204" s="553">
        <f t="shared" ca="1" si="59"/>
        <v>10.087842986113957</v>
      </c>
      <c r="H204" s="553">
        <f t="shared" ca="1" si="60"/>
        <v>2.4204891575363319</v>
      </c>
      <c r="I204" s="553">
        <f t="shared" ca="1" si="61"/>
        <v>5.8837860799191501</v>
      </c>
      <c r="J204" s="553">
        <f t="shared" ca="1" si="62"/>
        <v>2.2008496532691266</v>
      </c>
      <c r="K204" s="553">
        <f t="shared" ca="1" si="63"/>
        <v>9.1268145903225424</v>
      </c>
      <c r="L204" s="553">
        <f t="shared" ca="1" si="68"/>
        <v>3.2296871295635352</v>
      </c>
      <c r="M204" s="553">
        <f t="shared" ca="1" si="68"/>
        <v>7.9806121082966843</v>
      </c>
      <c r="N204" s="553">
        <f t="shared" ca="1" si="68"/>
        <v>3.1833207264273931</v>
      </c>
      <c r="O204" s="553">
        <f t="shared" ca="1" si="68"/>
        <v>4.1188258565484128</v>
      </c>
      <c r="P204" s="553">
        <f t="shared" ca="1" si="68"/>
        <v>1.3064538651858189</v>
      </c>
      <c r="Q204" s="554">
        <f t="shared" ca="1" si="47"/>
        <v>0.25109300452927252</v>
      </c>
      <c r="R204" s="554">
        <f t="shared" ca="1" si="48"/>
        <v>-1.3191365447494643</v>
      </c>
      <c r="S204" s="554">
        <f t="shared" ca="1" si="49"/>
        <v>7.6673538285776246</v>
      </c>
      <c r="T204" s="554">
        <f t="shared" ca="1" si="50"/>
        <v>3.6829364266500235</v>
      </c>
      <c r="U204" s="554">
        <f t="shared" ca="1" si="51"/>
        <v>5.8971274607590072</v>
      </c>
      <c r="V204" s="555">
        <f t="shared" ca="1" si="52"/>
        <v>4.7972913818692913</v>
      </c>
      <c r="W204" s="555">
        <f t="shared" ca="1" si="53"/>
        <v>2.812371991362594</v>
      </c>
      <c r="X204" s="556">
        <f t="shared" ca="1" si="65"/>
        <v>-1.4294080314353881</v>
      </c>
      <c r="Y204" s="557">
        <f t="shared" ca="1" si="54"/>
        <v>4.6826224087584696E-2</v>
      </c>
    </row>
    <row r="205" spans="1:25" x14ac:dyDescent="0.25">
      <c r="A205" s="558" t="s">
        <v>771</v>
      </c>
      <c r="B205" s="553">
        <f t="shared" si="46"/>
        <v>-10</v>
      </c>
      <c r="C205" s="553">
        <f t="shared" ca="1" si="55"/>
        <v>3.5794701641282574</v>
      </c>
      <c r="D205" s="553">
        <f t="shared" ca="1" si="56"/>
        <v>1.8791938693261896</v>
      </c>
      <c r="E205" s="553">
        <f t="shared" ca="1" si="57"/>
        <v>8.7251064744128115</v>
      </c>
      <c r="F205" s="553">
        <f t="shared" ca="1" si="58"/>
        <v>2.4486356062852934</v>
      </c>
      <c r="G205" s="553">
        <f t="shared" ca="1" si="59"/>
        <v>9.5643523545297882</v>
      </c>
      <c r="H205" s="553">
        <f t="shared" ca="1" si="60"/>
        <v>2.8774866391148528</v>
      </c>
      <c r="I205" s="553">
        <f t="shared" ca="1" si="61"/>
        <v>10.665962602011012</v>
      </c>
      <c r="J205" s="553">
        <f t="shared" ca="1" si="62"/>
        <v>2.2806634122787957</v>
      </c>
      <c r="K205" s="553">
        <f t="shared" ca="1" si="63"/>
        <v>9.9285928311168501</v>
      </c>
      <c r="L205" s="553">
        <f t="shared" ca="1" si="68"/>
        <v>2.5779859472266722</v>
      </c>
      <c r="M205" s="553">
        <f t="shared" ca="1" si="68"/>
        <v>5.9822049616253992</v>
      </c>
      <c r="N205" s="553">
        <f t="shared" ca="1" si="68"/>
        <v>1.8275214773481512</v>
      </c>
      <c r="O205" s="553">
        <f t="shared" ca="1" si="68"/>
        <v>3.9103840331955557</v>
      </c>
      <c r="P205" s="553">
        <f t="shared" ca="1" si="68"/>
        <v>2.6238804359216079</v>
      </c>
      <c r="Q205" s="554">
        <f t="shared" ca="1" si="47"/>
        <v>1.7002762948020678</v>
      </c>
      <c r="R205" s="554">
        <f t="shared" ca="1" si="48"/>
        <v>6.2764708681275181</v>
      </c>
      <c r="S205" s="554">
        <f t="shared" ca="1" si="49"/>
        <v>6.6868657154149354</v>
      </c>
      <c r="T205" s="554">
        <f t="shared" ca="1" si="50"/>
        <v>8.3852991897322156</v>
      </c>
      <c r="U205" s="554">
        <f t="shared" ca="1" si="51"/>
        <v>7.3506068838901779</v>
      </c>
      <c r="V205" s="555">
        <f t="shared" ca="1" si="52"/>
        <v>4.154683484277248</v>
      </c>
      <c r="W205" s="555">
        <f t="shared" ca="1" si="53"/>
        <v>1.2865035972739478</v>
      </c>
      <c r="X205" s="556">
        <f t="shared" ca="1" si="65"/>
        <v>6.0030277560685619</v>
      </c>
      <c r="Y205" s="557">
        <f t="shared" ca="1" si="54"/>
        <v>0.84901786126976586</v>
      </c>
    </row>
    <row r="206" spans="1:25" x14ac:dyDescent="0.25">
      <c r="A206" s="558" t="s">
        <v>772</v>
      </c>
      <c r="B206" s="553">
        <f t="shared" si="46"/>
        <v>-10</v>
      </c>
      <c r="C206" s="553">
        <f t="shared" ca="1" si="55"/>
        <v>2.523075312643841</v>
      </c>
      <c r="D206" s="553">
        <f t="shared" ca="1" si="56"/>
        <v>1.7822609919083348</v>
      </c>
      <c r="E206" s="553">
        <f t="shared" ca="1" si="57"/>
        <v>5.2740900662260177</v>
      </c>
      <c r="F206" s="553">
        <f t="shared" ca="1" si="58"/>
        <v>2.8524420092824987</v>
      </c>
      <c r="G206" s="553">
        <f t="shared" ca="1" si="59"/>
        <v>9.7903238085824089</v>
      </c>
      <c r="H206" s="553">
        <f t="shared" ca="1" si="60"/>
        <v>2.8550607514416768</v>
      </c>
      <c r="I206" s="553">
        <f t="shared" ca="1" si="61"/>
        <v>13.551720201089068</v>
      </c>
      <c r="J206" s="553">
        <f t="shared" ca="1" si="62"/>
        <v>1.9279774791788269</v>
      </c>
      <c r="K206" s="553">
        <f t="shared" ca="1" si="63"/>
        <v>6.4408775828741804</v>
      </c>
      <c r="L206" s="553">
        <f t="shared" ca="1" si="68"/>
        <v>2.2523920711690675</v>
      </c>
      <c r="M206" s="553">
        <f t="shared" ca="1" si="68"/>
        <v>6.7201160940849736</v>
      </c>
      <c r="N206" s="553">
        <f t="shared" ca="1" si="68"/>
        <v>2.762807668388092</v>
      </c>
      <c r="O206" s="553">
        <f t="shared" ca="1" si="68"/>
        <v>2.8471492845836699</v>
      </c>
      <c r="P206" s="553">
        <f t="shared" ca="1" si="68"/>
        <v>2.1174408648624183</v>
      </c>
      <c r="Q206" s="554">
        <f t="shared" ca="1" si="47"/>
        <v>0.74081432073550624</v>
      </c>
      <c r="R206" s="554">
        <f t="shared" ca="1" si="48"/>
        <v>2.421648056943519</v>
      </c>
      <c r="S206" s="554">
        <f t="shared" ca="1" si="49"/>
        <v>6.9352630571407321</v>
      </c>
      <c r="T206" s="554">
        <f t="shared" ca="1" si="50"/>
        <v>11.623742721910242</v>
      </c>
      <c r="U206" s="554">
        <f t="shared" ca="1" si="51"/>
        <v>4.188485511705113</v>
      </c>
      <c r="V206" s="555">
        <f t="shared" ca="1" si="52"/>
        <v>3.9573084256968816</v>
      </c>
      <c r="W206" s="555">
        <f t="shared" ca="1" si="53"/>
        <v>0.72970841972125156</v>
      </c>
      <c r="X206" s="556">
        <f t="shared" ca="1" si="65"/>
        <v>3.0173444567876881</v>
      </c>
      <c r="Y206" s="557">
        <f t="shared" ca="1" si="54"/>
        <v>0.47772321277290353</v>
      </c>
    </row>
    <row r="207" spans="1:25" x14ac:dyDescent="0.25">
      <c r="A207" s="558" t="s">
        <v>773</v>
      </c>
      <c r="B207" s="553">
        <f t="shared" si="46"/>
        <v>-10</v>
      </c>
      <c r="C207" s="553">
        <f t="shared" ca="1" si="55"/>
        <v>3.8419348436645389</v>
      </c>
      <c r="D207" s="553">
        <f t="shared" ca="1" si="56"/>
        <v>1.7926913625716163</v>
      </c>
      <c r="E207" s="553">
        <f t="shared" ca="1" si="57"/>
        <v>4.2388819480189968</v>
      </c>
      <c r="F207" s="553">
        <f t="shared" ca="1" si="58"/>
        <v>2.2784443972867328</v>
      </c>
      <c r="G207" s="553">
        <f t="shared" ca="1" si="59"/>
        <v>12.746510884619781</v>
      </c>
      <c r="H207" s="553">
        <f t="shared" ca="1" si="60"/>
        <v>3.5816807967332887</v>
      </c>
      <c r="I207" s="553">
        <f t="shared" ca="1" si="61"/>
        <v>11.580863585253685</v>
      </c>
      <c r="J207" s="553">
        <f t="shared" ca="1" si="62"/>
        <v>3.9690630850090338</v>
      </c>
      <c r="K207" s="553">
        <f t="shared" ca="1" si="63"/>
        <v>7.3160155440167429</v>
      </c>
      <c r="L207" s="553">
        <f t="shared" ca="1" si="68"/>
        <v>1.8228269771389747</v>
      </c>
      <c r="M207" s="553">
        <f t="shared" ca="1" si="68"/>
        <v>5.92733161307107</v>
      </c>
      <c r="N207" s="553">
        <f t="shared" ca="1" si="68"/>
        <v>1.9461767042896874</v>
      </c>
      <c r="O207" s="553">
        <f t="shared" ca="1" si="68"/>
        <v>3.236773006208078</v>
      </c>
      <c r="P207" s="553">
        <f t="shared" ca="1" si="68"/>
        <v>2.3945157764345772</v>
      </c>
      <c r="Q207" s="554">
        <f t="shared" ca="1" si="47"/>
        <v>2.0492434810929225</v>
      </c>
      <c r="R207" s="554">
        <f t="shared" ca="1" si="48"/>
        <v>1.960437550732264</v>
      </c>
      <c r="S207" s="554">
        <f t="shared" ca="1" si="49"/>
        <v>9.164830087886493</v>
      </c>
      <c r="T207" s="554">
        <f t="shared" ca="1" si="50"/>
        <v>7.6118005002446507</v>
      </c>
      <c r="U207" s="554">
        <f t="shared" ca="1" si="51"/>
        <v>5.4931885668777678</v>
      </c>
      <c r="V207" s="555">
        <f t="shared" ca="1" si="52"/>
        <v>3.9811549087813827</v>
      </c>
      <c r="W207" s="555">
        <f t="shared" ca="1" si="53"/>
        <v>0.8422572297735007</v>
      </c>
      <c r="X207" s="556">
        <f t="shared" ca="1" si="65"/>
        <v>3.7245393526365689</v>
      </c>
      <c r="Y207" s="557">
        <f t="shared" ca="1" si="54"/>
        <v>0.5799871474895022</v>
      </c>
    </row>
    <row r="208" spans="1:25" x14ac:dyDescent="0.25">
      <c r="A208" s="558" t="s">
        <v>774</v>
      </c>
      <c r="B208" s="553">
        <f t="shared" si="46"/>
        <v>-10</v>
      </c>
      <c r="C208" s="553">
        <f t="shared" ca="1" si="55"/>
        <v>2.6186091041625881</v>
      </c>
      <c r="D208" s="553">
        <f t="shared" ca="1" si="56"/>
        <v>1.9653716400096197</v>
      </c>
      <c r="E208" s="553">
        <f t="shared" ca="1" si="57"/>
        <v>3.423763183009541</v>
      </c>
      <c r="F208" s="553">
        <f t="shared" ca="1" si="58"/>
        <v>1.8330940449822402</v>
      </c>
      <c r="G208" s="553">
        <f t="shared" ca="1" si="59"/>
        <v>7.1757159120490694</v>
      </c>
      <c r="H208" s="553">
        <f t="shared" ca="1" si="60"/>
        <v>3.0492038953588745</v>
      </c>
      <c r="I208" s="553">
        <f t="shared" ca="1" si="61"/>
        <v>10.506386552285203</v>
      </c>
      <c r="J208" s="553">
        <f t="shared" ca="1" si="62"/>
        <v>3.8672409271132495</v>
      </c>
      <c r="K208" s="553">
        <f t="shared" ca="1" si="63"/>
        <v>6.7820600437999072</v>
      </c>
      <c r="L208" s="553">
        <f t="shared" ca="1" si="68"/>
        <v>3.6717352940459875</v>
      </c>
      <c r="M208" s="553">
        <f t="shared" ca="1" si="68"/>
        <v>6.2488345443071811</v>
      </c>
      <c r="N208" s="553">
        <f t="shared" ca="1" si="68"/>
        <v>1.9466031611228014</v>
      </c>
      <c r="O208" s="553">
        <f t="shared" ca="1" si="68"/>
        <v>5.1587473139857174</v>
      </c>
      <c r="P208" s="553">
        <f t="shared" ca="1" si="68"/>
        <v>2.5660518782205113</v>
      </c>
      <c r="Q208" s="554">
        <f t="shared" ca="1" si="47"/>
        <v>0.65323746415296835</v>
      </c>
      <c r="R208" s="554">
        <f t="shared" ca="1" si="48"/>
        <v>1.5906691380273008</v>
      </c>
      <c r="S208" s="554">
        <f t="shared" ca="1" si="49"/>
        <v>4.126512016690195</v>
      </c>
      <c r="T208" s="554">
        <f t="shared" ca="1" si="50"/>
        <v>6.6391456251719543</v>
      </c>
      <c r="U208" s="554">
        <f t="shared" ca="1" si="51"/>
        <v>3.1103247497539197</v>
      </c>
      <c r="V208" s="555">
        <f t="shared" ca="1" si="52"/>
        <v>4.3022313831843793</v>
      </c>
      <c r="W208" s="555">
        <f t="shared" ca="1" si="53"/>
        <v>2.5926954357652061</v>
      </c>
      <c r="X208" s="556">
        <f t="shared" ca="1" si="65"/>
        <v>-0.93649058016090336</v>
      </c>
      <c r="Y208" s="557">
        <f t="shared" ca="1" si="54"/>
        <v>6.7222697829155645E-2</v>
      </c>
    </row>
    <row r="209" spans="1:25" x14ac:dyDescent="0.25">
      <c r="A209" s="558" t="s">
        <v>775</v>
      </c>
      <c r="B209" s="553">
        <f t="shared" ref="B209:B272" si="69">-$C$7</f>
        <v>-10</v>
      </c>
      <c r="C209" s="553">
        <f t="shared" ca="1" si="55"/>
        <v>1.0194478883353386</v>
      </c>
      <c r="D209" s="553">
        <f t="shared" ca="1" si="56"/>
        <v>2.1084423805866295</v>
      </c>
      <c r="E209" s="553">
        <f t="shared" ca="1" si="57"/>
        <v>6.0866637209008267</v>
      </c>
      <c r="F209" s="553">
        <f t="shared" ca="1" si="58"/>
        <v>2.4374800918906772</v>
      </c>
      <c r="G209" s="553">
        <f t="shared" ca="1" si="59"/>
        <v>7.7978790274406702</v>
      </c>
      <c r="H209" s="553">
        <f t="shared" ca="1" si="60"/>
        <v>2.6975303616364599</v>
      </c>
      <c r="I209" s="553">
        <f t="shared" ca="1" si="61"/>
        <v>10.336427114169409</v>
      </c>
      <c r="J209" s="553">
        <f t="shared" ca="1" si="62"/>
        <v>3.1997817168705023</v>
      </c>
      <c r="K209" s="553">
        <f t="shared" ca="1" si="63"/>
        <v>7.9509980078559366</v>
      </c>
      <c r="L209" s="553">
        <f t="shared" ca="1" si="68"/>
        <v>2.873980112613967</v>
      </c>
      <c r="M209" s="553">
        <f t="shared" ca="1" si="68"/>
        <v>6.4246625414340617</v>
      </c>
      <c r="N209" s="553">
        <f t="shared" ca="1" si="68"/>
        <v>3.1368372492681829</v>
      </c>
      <c r="O209" s="553">
        <f t="shared" ca="1" si="68"/>
        <v>5.9039793145539408</v>
      </c>
      <c r="P209" s="553">
        <f t="shared" ca="1" si="68"/>
        <v>2.5751405720425331</v>
      </c>
      <c r="Q209" s="554">
        <f t="shared" ref="Q209:Q272" ca="1" si="70">C209-D209</f>
        <v>-1.0889944922512909</v>
      </c>
      <c r="R209" s="554">
        <f t="shared" ref="R209:R272" ca="1" si="71">E209-F209</f>
        <v>3.6491836290101496</v>
      </c>
      <c r="S209" s="554">
        <f t="shared" ref="S209:S272" ca="1" si="72">G209-H209</f>
        <v>5.1003486658042103</v>
      </c>
      <c r="T209" s="554">
        <f t="shared" ref="T209:T272" ca="1" si="73">I209-J209</f>
        <v>7.1366453972989063</v>
      </c>
      <c r="U209" s="554">
        <f t="shared" ref="U209:U272" ca="1" si="74">K209-L209</f>
        <v>5.0770178952419691</v>
      </c>
      <c r="V209" s="555">
        <f t="shared" ref="V209:V272" ca="1" si="75">M209-N209</f>
        <v>3.2878252921658788</v>
      </c>
      <c r="W209" s="555">
        <f t="shared" ref="W209:W272" ca="1" si="76">O209-P209</f>
        <v>3.3288387425114077</v>
      </c>
      <c r="X209" s="556">
        <f t="shared" ca="1" si="65"/>
        <v>0.22245938034680002</v>
      </c>
      <c r="Y209" s="557">
        <f t="shared" ref="Y209:Y272" ca="1" si="77">NORMDIST(X209,$H$7,$H$8,$C$13)</f>
        <v>0.1413142624298995</v>
      </c>
    </row>
    <row r="210" spans="1:25" x14ac:dyDescent="0.25">
      <c r="A210" s="558" t="s">
        <v>776</v>
      </c>
      <c r="B210" s="553">
        <f t="shared" si="69"/>
        <v>-10</v>
      </c>
      <c r="C210" s="553">
        <f t="shared" ref="C210:C273" ca="1" si="78">C$17*(1+$C$8*NORMSINV(RAND()))</f>
        <v>2.4188283141639051</v>
      </c>
      <c r="D210" s="553">
        <f t="shared" ref="D210:D273" ca="1" si="79">D$17*(1+$C$10*NORMSINV(RAND()))</f>
        <v>1.745352894966093</v>
      </c>
      <c r="E210" s="553">
        <f t="shared" ref="E210:E273" ca="1" si="80">E$17*(1+$C$8*NORMSINV(RAND()))</f>
        <v>3.7156871476401534</v>
      </c>
      <c r="F210" s="553">
        <f t="shared" ref="F210:F273" ca="1" si="81">F$17*(1+$C$10*NORMSINV(RAND()))</f>
        <v>2.6098863743652592</v>
      </c>
      <c r="G210" s="553">
        <f t="shared" ref="G210:G273" ca="1" si="82">G$17*(1+$C$8*NORMSINV(RAND()))</f>
        <v>8.4677841820052429</v>
      </c>
      <c r="H210" s="553">
        <f t="shared" ref="H210:H273" ca="1" si="83">H$17*(1+$C$10*NORMSINV(RAND()))</f>
        <v>2.9255888039714693</v>
      </c>
      <c r="I210" s="553">
        <f t="shared" ref="I210:I273" ca="1" si="84">I$17*(1+$C$8*NORMSINV(RAND()))</f>
        <v>10.115311475677453</v>
      </c>
      <c r="J210" s="553">
        <f t="shared" ref="J210:J273" ca="1" si="85">J$17*(1+$C$10*NORMSINV(RAND()))</f>
        <v>2.9008958834174563</v>
      </c>
      <c r="K210" s="553">
        <f t="shared" ref="K210:K273" ca="1" si="86">K$17*(1+$C$8*NORMSINV(RAND()))</f>
        <v>8.6806313758817435</v>
      </c>
      <c r="L210" s="553">
        <f t="shared" ref="L210:P225" ca="1" si="87">L$17*(1+$C$10*NORMSINV(RAND()))</f>
        <v>2.6575934030196482</v>
      </c>
      <c r="M210" s="553">
        <f t="shared" ca="1" si="87"/>
        <v>6.8863316867850131</v>
      </c>
      <c r="N210" s="553">
        <f t="shared" ca="1" si="87"/>
        <v>2.5552162441899764</v>
      </c>
      <c r="O210" s="553">
        <f t="shared" ca="1" si="87"/>
        <v>4.6847868328818851</v>
      </c>
      <c r="P210" s="553">
        <f t="shared" ca="1" si="87"/>
        <v>3.15783295759051</v>
      </c>
      <c r="Q210" s="554">
        <f t="shared" ca="1" si="70"/>
        <v>0.67347541919781206</v>
      </c>
      <c r="R210" s="554">
        <f t="shared" ca="1" si="71"/>
        <v>1.1058007732748942</v>
      </c>
      <c r="S210" s="554">
        <f t="shared" ca="1" si="72"/>
        <v>5.5421953780337736</v>
      </c>
      <c r="T210" s="554">
        <f t="shared" ca="1" si="73"/>
        <v>7.2144155922599964</v>
      </c>
      <c r="U210" s="554">
        <f t="shared" ca="1" si="74"/>
        <v>6.0230379728620953</v>
      </c>
      <c r="V210" s="555">
        <f t="shared" ca="1" si="75"/>
        <v>4.3311154425950367</v>
      </c>
      <c r="W210" s="555">
        <f t="shared" ca="1" si="76"/>
        <v>1.5269538752913752</v>
      </c>
      <c r="X210" s="556">
        <f t="shared" ref="X210:X273" ca="1" si="88">NPV($C$9,Q210:W210)-$C$7</f>
        <v>0.46835193727575941</v>
      </c>
      <c r="Y210" s="557">
        <f t="shared" ca="1" si="77"/>
        <v>0.16235612332429838</v>
      </c>
    </row>
    <row r="211" spans="1:25" x14ac:dyDescent="0.25">
      <c r="A211" s="558" t="s">
        <v>777</v>
      </c>
      <c r="B211" s="553">
        <f t="shared" si="69"/>
        <v>-10</v>
      </c>
      <c r="C211" s="553">
        <f t="shared" ca="1" si="78"/>
        <v>2.719848743349333</v>
      </c>
      <c r="D211" s="553">
        <f t="shared" ca="1" si="79"/>
        <v>1.7960479309836213</v>
      </c>
      <c r="E211" s="553">
        <f t="shared" ca="1" si="80"/>
        <v>5.1294596960100733</v>
      </c>
      <c r="F211" s="553">
        <f t="shared" ca="1" si="81"/>
        <v>2.8370643721232529</v>
      </c>
      <c r="G211" s="553">
        <f t="shared" ca="1" si="82"/>
        <v>9.6306744924893781</v>
      </c>
      <c r="H211" s="553">
        <f t="shared" ca="1" si="83"/>
        <v>3.131586780008778</v>
      </c>
      <c r="I211" s="553">
        <f t="shared" ca="1" si="84"/>
        <v>10.756299812356374</v>
      </c>
      <c r="J211" s="553">
        <f t="shared" ca="1" si="85"/>
        <v>3.8583989760833308</v>
      </c>
      <c r="K211" s="553">
        <f t="shared" ca="1" si="86"/>
        <v>3.5140104354197801</v>
      </c>
      <c r="L211" s="553">
        <f t="shared" ca="1" si="87"/>
        <v>4.2696795230504154</v>
      </c>
      <c r="M211" s="553">
        <f t="shared" ca="1" si="87"/>
        <v>7.1734589904674495</v>
      </c>
      <c r="N211" s="553">
        <f t="shared" ca="1" si="87"/>
        <v>2.2132025193269436</v>
      </c>
      <c r="O211" s="553">
        <f t="shared" ca="1" si="87"/>
        <v>3.6492230328532442</v>
      </c>
      <c r="P211" s="553">
        <f t="shared" ca="1" si="87"/>
        <v>2.4053365879110138</v>
      </c>
      <c r="Q211" s="554">
        <f t="shared" ca="1" si="70"/>
        <v>0.92380081236571177</v>
      </c>
      <c r="R211" s="554">
        <f t="shared" ca="1" si="71"/>
        <v>2.2923953238868204</v>
      </c>
      <c r="S211" s="554">
        <f t="shared" ca="1" si="72"/>
        <v>6.4990877124806001</v>
      </c>
      <c r="T211" s="554">
        <f t="shared" ca="1" si="73"/>
        <v>6.8979008362730436</v>
      </c>
      <c r="U211" s="554">
        <f t="shared" ca="1" si="74"/>
        <v>-0.75566908763063534</v>
      </c>
      <c r="V211" s="555">
        <f t="shared" ca="1" si="75"/>
        <v>4.9602564711405055</v>
      </c>
      <c r="W211" s="555">
        <f t="shared" ca="1" si="76"/>
        <v>1.2438864449422304</v>
      </c>
      <c r="X211" s="556">
        <f t="shared" ca="1" si="88"/>
        <v>-0.32736753117815987</v>
      </c>
      <c r="Y211" s="557">
        <f t="shared" ca="1" si="77"/>
        <v>0.10118797216597272</v>
      </c>
    </row>
    <row r="212" spans="1:25" x14ac:dyDescent="0.25">
      <c r="A212" s="558" t="s">
        <v>778</v>
      </c>
      <c r="B212" s="553">
        <f t="shared" si="69"/>
        <v>-10</v>
      </c>
      <c r="C212" s="553">
        <f t="shared" ca="1" si="78"/>
        <v>2.8440358527222322</v>
      </c>
      <c r="D212" s="553">
        <f t="shared" ca="1" si="79"/>
        <v>2.0254136302414918</v>
      </c>
      <c r="E212" s="553">
        <f t="shared" ca="1" si="80"/>
        <v>6.8501854818003256</v>
      </c>
      <c r="F212" s="553">
        <f t="shared" ca="1" si="81"/>
        <v>2.1414664025123695</v>
      </c>
      <c r="G212" s="553">
        <f t="shared" ca="1" si="82"/>
        <v>12.567440092030694</v>
      </c>
      <c r="H212" s="553">
        <f t="shared" ca="1" si="83"/>
        <v>1.9743308444895278</v>
      </c>
      <c r="I212" s="553">
        <f t="shared" ca="1" si="84"/>
        <v>10.507220069503987</v>
      </c>
      <c r="J212" s="553">
        <f t="shared" ca="1" si="85"/>
        <v>3.1558309728182401</v>
      </c>
      <c r="K212" s="553">
        <f t="shared" ca="1" si="86"/>
        <v>8.2841086193288707</v>
      </c>
      <c r="L212" s="553">
        <f t="shared" ca="1" si="87"/>
        <v>3.3189638096656915</v>
      </c>
      <c r="M212" s="553">
        <f t="shared" ca="1" si="87"/>
        <v>7.1696034858577056</v>
      </c>
      <c r="N212" s="553">
        <f t="shared" ca="1" si="87"/>
        <v>2.6041818651936088</v>
      </c>
      <c r="O212" s="553">
        <f t="shared" ca="1" si="87"/>
        <v>5.3591341009738835</v>
      </c>
      <c r="P212" s="553">
        <f t="shared" ca="1" si="87"/>
        <v>2.8022665511057046</v>
      </c>
      <c r="Q212" s="554">
        <f t="shared" ca="1" si="70"/>
        <v>0.81862222248074046</v>
      </c>
      <c r="R212" s="554">
        <f t="shared" ca="1" si="71"/>
        <v>4.7087190792879561</v>
      </c>
      <c r="S212" s="554">
        <f t="shared" ca="1" si="72"/>
        <v>10.593109247541166</v>
      </c>
      <c r="T212" s="554">
        <f t="shared" ca="1" si="73"/>
        <v>7.3513890966857467</v>
      </c>
      <c r="U212" s="554">
        <f t="shared" ca="1" si="74"/>
        <v>4.9651448096631796</v>
      </c>
      <c r="V212" s="555">
        <f t="shared" ca="1" si="75"/>
        <v>4.5654216206640967</v>
      </c>
      <c r="W212" s="555">
        <f t="shared" ca="1" si="76"/>
        <v>2.556867549868179</v>
      </c>
      <c r="X212" s="556">
        <f t="shared" ca="1" si="88"/>
        <v>5.4632694236243537</v>
      </c>
      <c r="Y212" s="557">
        <f t="shared" ca="1" si="77"/>
        <v>0.79828788093917513</v>
      </c>
    </row>
    <row r="213" spans="1:25" x14ac:dyDescent="0.25">
      <c r="A213" s="558" t="s">
        <v>779</v>
      </c>
      <c r="B213" s="553">
        <f t="shared" si="69"/>
        <v>-10</v>
      </c>
      <c r="C213" s="553">
        <f t="shared" ca="1" si="78"/>
        <v>2.7086416855977249</v>
      </c>
      <c r="D213" s="553">
        <f t="shared" ca="1" si="79"/>
        <v>2.6596903109178704</v>
      </c>
      <c r="E213" s="553">
        <f t="shared" ca="1" si="80"/>
        <v>7.8320869810251272</v>
      </c>
      <c r="F213" s="553">
        <f t="shared" ca="1" si="81"/>
        <v>2.2599908511205595</v>
      </c>
      <c r="G213" s="553">
        <f t="shared" ca="1" si="82"/>
        <v>14.004341158242672</v>
      </c>
      <c r="H213" s="553">
        <f t="shared" ca="1" si="83"/>
        <v>2.7240000820787595</v>
      </c>
      <c r="I213" s="553">
        <f t="shared" ca="1" si="84"/>
        <v>9.0127570481109203</v>
      </c>
      <c r="J213" s="553">
        <f t="shared" ca="1" si="85"/>
        <v>2.738371985699402</v>
      </c>
      <c r="K213" s="553">
        <f t="shared" ca="1" si="86"/>
        <v>11.674296899780607</v>
      </c>
      <c r="L213" s="553">
        <f t="shared" ca="1" si="87"/>
        <v>3.6190863529953061</v>
      </c>
      <c r="M213" s="553">
        <f t="shared" ca="1" si="87"/>
        <v>5.7894929025104309</v>
      </c>
      <c r="N213" s="553">
        <f t="shared" ca="1" si="87"/>
        <v>3.1592846462020963</v>
      </c>
      <c r="O213" s="553">
        <f t="shared" ca="1" si="87"/>
        <v>6.3893940605722923</v>
      </c>
      <c r="P213" s="553">
        <f t="shared" ca="1" si="87"/>
        <v>1.9494042098471753</v>
      </c>
      <c r="Q213" s="554">
        <f t="shared" ca="1" si="70"/>
        <v>4.8951374679854442E-2</v>
      </c>
      <c r="R213" s="554">
        <f t="shared" ca="1" si="71"/>
        <v>5.5720961299045673</v>
      </c>
      <c r="S213" s="554">
        <f t="shared" ca="1" si="72"/>
        <v>11.280341076163912</v>
      </c>
      <c r="T213" s="554">
        <f t="shared" ca="1" si="73"/>
        <v>6.2743850624115183</v>
      </c>
      <c r="U213" s="554">
        <f t="shared" ca="1" si="74"/>
        <v>8.0552105467853004</v>
      </c>
      <c r="V213" s="555">
        <f t="shared" ca="1" si="75"/>
        <v>2.6302082563083347</v>
      </c>
      <c r="W213" s="555">
        <f t="shared" ca="1" si="76"/>
        <v>4.4399898507251168</v>
      </c>
      <c r="X213" s="556">
        <f t="shared" ca="1" si="88"/>
        <v>6.210983440097575</v>
      </c>
      <c r="Y213" s="557">
        <f t="shared" ca="1" si="77"/>
        <v>0.86607283909283617</v>
      </c>
    </row>
    <row r="214" spans="1:25" x14ac:dyDescent="0.25">
      <c r="A214" s="558" t="s">
        <v>780</v>
      </c>
      <c r="B214" s="553">
        <f t="shared" si="69"/>
        <v>-10</v>
      </c>
      <c r="C214" s="553">
        <f t="shared" ca="1" si="78"/>
        <v>3.0934444650241826</v>
      </c>
      <c r="D214" s="553">
        <f t="shared" ca="1" si="79"/>
        <v>1.9133865057400203</v>
      </c>
      <c r="E214" s="553">
        <f t="shared" ca="1" si="80"/>
        <v>6.0559352084532794</v>
      </c>
      <c r="F214" s="553">
        <f t="shared" ca="1" si="81"/>
        <v>2.2449846404047142</v>
      </c>
      <c r="G214" s="553">
        <f t="shared" ca="1" si="82"/>
        <v>8.746778255981873</v>
      </c>
      <c r="H214" s="553">
        <f t="shared" ca="1" si="83"/>
        <v>3.0563543086140417</v>
      </c>
      <c r="I214" s="553">
        <f t="shared" ca="1" si="84"/>
        <v>9.6721638648851744</v>
      </c>
      <c r="J214" s="553">
        <f t="shared" ca="1" si="85"/>
        <v>3.3544798743865307</v>
      </c>
      <c r="K214" s="553">
        <f t="shared" ca="1" si="86"/>
        <v>11.882372287561227</v>
      </c>
      <c r="L214" s="553">
        <f t="shared" ca="1" si="87"/>
        <v>3.2363615408837685</v>
      </c>
      <c r="M214" s="553">
        <f t="shared" ca="1" si="87"/>
        <v>5.2422371559578247</v>
      </c>
      <c r="N214" s="553">
        <f t="shared" ca="1" si="87"/>
        <v>2.0016435555866838</v>
      </c>
      <c r="O214" s="553">
        <f t="shared" ca="1" si="87"/>
        <v>4.0393977592662065</v>
      </c>
      <c r="P214" s="553">
        <f t="shared" ca="1" si="87"/>
        <v>3.3637548171137355</v>
      </c>
      <c r="Q214" s="554">
        <f t="shared" ca="1" si="70"/>
        <v>1.1800579592841622</v>
      </c>
      <c r="R214" s="554">
        <f t="shared" ca="1" si="71"/>
        <v>3.8109505680485651</v>
      </c>
      <c r="S214" s="554">
        <f t="shared" ca="1" si="72"/>
        <v>5.6904239473678313</v>
      </c>
      <c r="T214" s="554">
        <f t="shared" ca="1" si="73"/>
        <v>6.3176839904986437</v>
      </c>
      <c r="U214" s="554">
        <f t="shared" ca="1" si="74"/>
        <v>8.6460107466774581</v>
      </c>
      <c r="V214" s="555">
        <f t="shared" ca="1" si="75"/>
        <v>3.2405936003711409</v>
      </c>
      <c r="W214" s="555">
        <f t="shared" ca="1" si="76"/>
        <v>0.675642942152471</v>
      </c>
      <c r="X214" s="556">
        <f t="shared" ca="1" si="88"/>
        <v>2.7085947195280404</v>
      </c>
      <c r="Y214" s="557">
        <f t="shared" ca="1" si="77"/>
        <v>0.43313860489523609</v>
      </c>
    </row>
    <row r="215" spans="1:25" x14ac:dyDescent="0.25">
      <c r="A215" s="558" t="s">
        <v>781</v>
      </c>
      <c r="B215" s="553">
        <f t="shared" si="69"/>
        <v>-10</v>
      </c>
      <c r="C215" s="553">
        <f t="shared" ca="1" si="78"/>
        <v>3.1744822050030108</v>
      </c>
      <c r="D215" s="553">
        <f t="shared" ca="1" si="79"/>
        <v>2.2953291679814107</v>
      </c>
      <c r="E215" s="553">
        <f t="shared" ca="1" si="80"/>
        <v>4.2636140794939603</v>
      </c>
      <c r="F215" s="553">
        <f t="shared" ca="1" si="81"/>
        <v>2.9380254299406969</v>
      </c>
      <c r="G215" s="553">
        <f t="shared" ca="1" si="82"/>
        <v>7.9261398558256424</v>
      </c>
      <c r="H215" s="553">
        <f t="shared" ca="1" si="83"/>
        <v>3.3422964958189345</v>
      </c>
      <c r="I215" s="553">
        <f t="shared" ca="1" si="84"/>
        <v>7.2292001793772549</v>
      </c>
      <c r="J215" s="553">
        <f t="shared" ca="1" si="85"/>
        <v>3.5446737478795507</v>
      </c>
      <c r="K215" s="553">
        <f t="shared" ca="1" si="86"/>
        <v>16.688762579026783</v>
      </c>
      <c r="L215" s="553">
        <f t="shared" ca="1" si="87"/>
        <v>3.3070890084582052</v>
      </c>
      <c r="M215" s="553">
        <f t="shared" ca="1" si="87"/>
        <v>3.3313861753504983</v>
      </c>
      <c r="N215" s="553">
        <f t="shared" ca="1" si="87"/>
        <v>2.5228836442072247</v>
      </c>
      <c r="O215" s="553">
        <f t="shared" ca="1" si="87"/>
        <v>5.5066821513407938</v>
      </c>
      <c r="P215" s="553">
        <f t="shared" ca="1" si="87"/>
        <v>2.5926523190856345</v>
      </c>
      <c r="Q215" s="554">
        <f t="shared" ca="1" si="70"/>
        <v>0.87915303702160008</v>
      </c>
      <c r="R215" s="554">
        <f t="shared" ca="1" si="71"/>
        <v>1.3255886495532634</v>
      </c>
      <c r="S215" s="554">
        <f t="shared" ca="1" si="72"/>
        <v>4.5838433600067079</v>
      </c>
      <c r="T215" s="554">
        <f t="shared" ca="1" si="73"/>
        <v>3.6845264314977042</v>
      </c>
      <c r="U215" s="554">
        <f t="shared" ca="1" si="74"/>
        <v>13.381673570568577</v>
      </c>
      <c r="V215" s="555">
        <f t="shared" ca="1" si="75"/>
        <v>0.80850253114327364</v>
      </c>
      <c r="W215" s="555">
        <f t="shared" ca="1" si="76"/>
        <v>2.9140298322551592</v>
      </c>
      <c r="X215" s="556">
        <f t="shared" ca="1" si="88"/>
        <v>0.61577622420155542</v>
      </c>
      <c r="Y215" s="557">
        <f t="shared" ca="1" si="77"/>
        <v>0.17590263349469368</v>
      </c>
    </row>
    <row r="216" spans="1:25" x14ac:dyDescent="0.25">
      <c r="A216" s="558" t="s">
        <v>782</v>
      </c>
      <c r="B216" s="553">
        <f t="shared" si="69"/>
        <v>-10</v>
      </c>
      <c r="C216" s="553">
        <f t="shared" ca="1" si="78"/>
        <v>2.1747127526069496</v>
      </c>
      <c r="D216" s="553">
        <f t="shared" ca="1" si="79"/>
        <v>1.671416628577767</v>
      </c>
      <c r="E216" s="553">
        <f t="shared" ca="1" si="80"/>
        <v>10.749556050605602</v>
      </c>
      <c r="F216" s="553">
        <f t="shared" ca="1" si="81"/>
        <v>1.6484179511962198</v>
      </c>
      <c r="G216" s="553">
        <f t="shared" ca="1" si="82"/>
        <v>8.2466653324658612</v>
      </c>
      <c r="H216" s="553">
        <f t="shared" ca="1" si="83"/>
        <v>3.2259153822890823</v>
      </c>
      <c r="I216" s="553">
        <f t="shared" ca="1" si="84"/>
        <v>7.9131413225828169</v>
      </c>
      <c r="J216" s="553">
        <f t="shared" ca="1" si="85"/>
        <v>2.9655748382722265</v>
      </c>
      <c r="K216" s="553">
        <f t="shared" ca="1" si="86"/>
        <v>14.312570581571977</v>
      </c>
      <c r="L216" s="553">
        <f t="shared" ca="1" si="87"/>
        <v>3.2862018185851793</v>
      </c>
      <c r="M216" s="553">
        <f t="shared" ca="1" si="87"/>
        <v>5.9494622030283919</v>
      </c>
      <c r="N216" s="553">
        <f t="shared" ca="1" si="87"/>
        <v>1.833499102389792</v>
      </c>
      <c r="O216" s="553">
        <f t="shared" ca="1" si="87"/>
        <v>4.8207173160662462</v>
      </c>
      <c r="P216" s="553">
        <f t="shared" ca="1" si="87"/>
        <v>2.0887216024809381</v>
      </c>
      <c r="Q216" s="554">
        <f t="shared" ca="1" si="70"/>
        <v>0.50329612402918267</v>
      </c>
      <c r="R216" s="554">
        <f t="shared" ca="1" si="71"/>
        <v>9.1011380994093827</v>
      </c>
      <c r="S216" s="554">
        <f t="shared" ca="1" si="72"/>
        <v>5.0207499501767785</v>
      </c>
      <c r="T216" s="554">
        <f t="shared" ca="1" si="73"/>
        <v>4.94756648431059</v>
      </c>
      <c r="U216" s="554">
        <f t="shared" ca="1" si="74"/>
        <v>11.026368762986799</v>
      </c>
      <c r="V216" s="555">
        <f t="shared" ca="1" si="75"/>
        <v>4.1159631006386004</v>
      </c>
      <c r="W216" s="555">
        <f t="shared" ca="1" si="76"/>
        <v>2.7319957135853081</v>
      </c>
      <c r="X216" s="556">
        <f t="shared" ca="1" si="88"/>
        <v>6.0895490640924841</v>
      </c>
      <c r="Y216" s="557">
        <f t="shared" ca="1" si="77"/>
        <v>0.85628172419631099</v>
      </c>
    </row>
    <row r="217" spans="1:25" x14ac:dyDescent="0.25">
      <c r="A217" s="558" t="s">
        <v>783</v>
      </c>
      <c r="B217" s="553">
        <f t="shared" si="69"/>
        <v>-10</v>
      </c>
      <c r="C217" s="553">
        <f t="shared" ca="1" si="78"/>
        <v>1.9779670838951129</v>
      </c>
      <c r="D217" s="553">
        <f t="shared" ca="1" si="79"/>
        <v>1.5682017024839081</v>
      </c>
      <c r="E217" s="553">
        <f t="shared" ca="1" si="80"/>
        <v>6.2316227300175946</v>
      </c>
      <c r="F217" s="553">
        <f t="shared" ca="1" si="81"/>
        <v>2.3215932915403821</v>
      </c>
      <c r="G217" s="553">
        <f t="shared" ca="1" si="82"/>
        <v>8.8050927575721936</v>
      </c>
      <c r="H217" s="553">
        <f t="shared" ca="1" si="83"/>
        <v>2.1710169820380081</v>
      </c>
      <c r="I217" s="553">
        <f t="shared" ca="1" si="84"/>
        <v>9.0381144840774716</v>
      </c>
      <c r="J217" s="553">
        <f t="shared" ca="1" si="85"/>
        <v>2.2167670888877415</v>
      </c>
      <c r="K217" s="553">
        <f t="shared" ca="1" si="86"/>
        <v>5.0071885939519039</v>
      </c>
      <c r="L217" s="553">
        <f t="shared" ca="1" si="87"/>
        <v>2.2491281081679539</v>
      </c>
      <c r="M217" s="553">
        <f t="shared" ca="1" si="87"/>
        <v>5.8505098615647491</v>
      </c>
      <c r="N217" s="553">
        <f t="shared" ca="1" si="87"/>
        <v>2.2517014931809682</v>
      </c>
      <c r="O217" s="553">
        <f t="shared" ca="1" si="87"/>
        <v>4.1986662782664848</v>
      </c>
      <c r="P217" s="553">
        <f t="shared" ca="1" si="87"/>
        <v>2.5796930923619188</v>
      </c>
      <c r="Q217" s="554">
        <f t="shared" ca="1" si="70"/>
        <v>0.40976538141120478</v>
      </c>
      <c r="R217" s="554">
        <f t="shared" ca="1" si="71"/>
        <v>3.9100294384772125</v>
      </c>
      <c r="S217" s="554">
        <f t="shared" ca="1" si="72"/>
        <v>6.6340757755341855</v>
      </c>
      <c r="T217" s="554">
        <f t="shared" ca="1" si="73"/>
        <v>6.8213473951897301</v>
      </c>
      <c r="U217" s="554">
        <f t="shared" ca="1" si="74"/>
        <v>2.7580604857839499</v>
      </c>
      <c r="V217" s="555">
        <f t="shared" ca="1" si="75"/>
        <v>3.5988083683837808</v>
      </c>
      <c r="W217" s="555">
        <f t="shared" ca="1" si="76"/>
        <v>1.618973185904566</v>
      </c>
      <c r="X217" s="556">
        <f t="shared" ca="1" si="88"/>
        <v>1.2075924022774931</v>
      </c>
      <c r="Y217" s="557">
        <f t="shared" ca="1" si="77"/>
        <v>0.23717707033031502</v>
      </c>
    </row>
    <row r="218" spans="1:25" x14ac:dyDescent="0.25">
      <c r="A218" s="558" t="s">
        <v>784</v>
      </c>
      <c r="B218" s="553">
        <f t="shared" si="69"/>
        <v>-10</v>
      </c>
      <c r="C218" s="553">
        <f t="shared" ca="1" si="78"/>
        <v>1.8713244615811484</v>
      </c>
      <c r="D218" s="553">
        <f t="shared" ca="1" si="79"/>
        <v>2.0346452829815935</v>
      </c>
      <c r="E218" s="553">
        <f t="shared" ca="1" si="80"/>
        <v>4.7767777097134481</v>
      </c>
      <c r="F218" s="553">
        <f t="shared" ca="1" si="81"/>
        <v>2.9006060172933514</v>
      </c>
      <c r="G218" s="553">
        <f t="shared" ca="1" si="82"/>
        <v>11.472636748661069</v>
      </c>
      <c r="H218" s="553">
        <f t="shared" ca="1" si="83"/>
        <v>3.2483513289893788</v>
      </c>
      <c r="I218" s="553">
        <f t="shared" ca="1" si="84"/>
        <v>11.473557748738434</v>
      </c>
      <c r="J218" s="553">
        <f t="shared" ca="1" si="85"/>
        <v>3.3684902290531671</v>
      </c>
      <c r="K218" s="553">
        <f t="shared" ca="1" si="86"/>
        <v>11.018306975435801</v>
      </c>
      <c r="L218" s="553">
        <f t="shared" ca="1" si="87"/>
        <v>2.120276822469001</v>
      </c>
      <c r="M218" s="553">
        <f t="shared" ca="1" si="87"/>
        <v>7.7110494833210348</v>
      </c>
      <c r="N218" s="553">
        <f t="shared" ca="1" si="87"/>
        <v>1.9562373544921217</v>
      </c>
      <c r="O218" s="553">
        <f t="shared" ca="1" si="87"/>
        <v>4.2715513288578988</v>
      </c>
      <c r="P218" s="553">
        <f t="shared" ca="1" si="87"/>
        <v>2.8629936972186121</v>
      </c>
      <c r="Q218" s="554">
        <f t="shared" ca="1" si="70"/>
        <v>-0.16332082140044513</v>
      </c>
      <c r="R218" s="554">
        <f t="shared" ca="1" si="71"/>
        <v>1.8761716924200966</v>
      </c>
      <c r="S218" s="554">
        <f t="shared" ca="1" si="72"/>
        <v>8.2242854196716895</v>
      </c>
      <c r="T218" s="554">
        <f t="shared" ca="1" si="73"/>
        <v>8.1050675196852673</v>
      </c>
      <c r="U218" s="554">
        <f t="shared" ca="1" si="74"/>
        <v>8.8980301529668004</v>
      </c>
      <c r="V218" s="555">
        <f t="shared" ca="1" si="75"/>
        <v>5.7548121288289131</v>
      </c>
      <c r="W218" s="555">
        <f t="shared" ca="1" si="76"/>
        <v>1.4085576316392867</v>
      </c>
      <c r="X218" s="556">
        <f t="shared" ca="1" si="88"/>
        <v>3.3204549536181442</v>
      </c>
      <c r="Y218" s="557">
        <f t="shared" ca="1" si="77"/>
        <v>0.52177005920843</v>
      </c>
    </row>
    <row r="219" spans="1:25" x14ac:dyDescent="0.25">
      <c r="A219" s="558" t="s">
        <v>785</v>
      </c>
      <c r="B219" s="553">
        <f t="shared" si="69"/>
        <v>-10</v>
      </c>
      <c r="C219" s="553">
        <f t="shared" ca="1" si="78"/>
        <v>3.8467264762142168</v>
      </c>
      <c r="D219" s="553">
        <f t="shared" ca="1" si="79"/>
        <v>1.4291635584273032</v>
      </c>
      <c r="E219" s="553">
        <f t="shared" ca="1" si="80"/>
        <v>11.316669640316487</v>
      </c>
      <c r="F219" s="553">
        <f t="shared" ca="1" si="81"/>
        <v>2.6752442481278553</v>
      </c>
      <c r="G219" s="553">
        <f t="shared" ca="1" si="82"/>
        <v>3.4448667751261008</v>
      </c>
      <c r="H219" s="553">
        <f t="shared" ca="1" si="83"/>
        <v>3.0332927843649702</v>
      </c>
      <c r="I219" s="553">
        <f t="shared" ca="1" si="84"/>
        <v>3.8641654260751723</v>
      </c>
      <c r="J219" s="553">
        <f t="shared" ca="1" si="85"/>
        <v>2.8153869796631024</v>
      </c>
      <c r="K219" s="553">
        <f t="shared" ca="1" si="86"/>
        <v>9.9653168102943486</v>
      </c>
      <c r="L219" s="553">
        <f t="shared" ca="1" si="87"/>
        <v>2.5722514283300955</v>
      </c>
      <c r="M219" s="553">
        <f t="shared" ca="1" si="87"/>
        <v>6.873932063729713</v>
      </c>
      <c r="N219" s="553">
        <f t="shared" ca="1" si="87"/>
        <v>1.6583665352847259</v>
      </c>
      <c r="O219" s="553">
        <f t="shared" ca="1" si="87"/>
        <v>5.602365378986959</v>
      </c>
      <c r="P219" s="553">
        <f t="shared" ca="1" si="87"/>
        <v>2.5616648544524505</v>
      </c>
      <c r="Q219" s="554">
        <f t="shared" ca="1" si="70"/>
        <v>2.4175629177869133</v>
      </c>
      <c r="R219" s="554">
        <f t="shared" ca="1" si="71"/>
        <v>8.6414253921886317</v>
      </c>
      <c r="S219" s="554">
        <f t="shared" ca="1" si="72"/>
        <v>0.41157399076113066</v>
      </c>
      <c r="T219" s="554">
        <f t="shared" ca="1" si="73"/>
        <v>1.04877844641207</v>
      </c>
      <c r="U219" s="554">
        <f t="shared" ca="1" si="74"/>
        <v>7.3930653819642531</v>
      </c>
      <c r="V219" s="555">
        <f t="shared" ca="1" si="75"/>
        <v>5.2155655284449871</v>
      </c>
      <c r="W219" s="555">
        <f t="shared" ca="1" si="76"/>
        <v>3.0407005245345085</v>
      </c>
      <c r="X219" s="556">
        <f t="shared" ca="1" si="88"/>
        <v>2.5323381130439255</v>
      </c>
      <c r="Y219" s="557">
        <f t="shared" ca="1" si="77"/>
        <v>0.40802676627589585</v>
      </c>
    </row>
    <row r="220" spans="1:25" x14ac:dyDescent="0.25">
      <c r="A220" s="558" t="s">
        <v>786</v>
      </c>
      <c r="B220" s="553">
        <f t="shared" si="69"/>
        <v>-10</v>
      </c>
      <c r="C220" s="553">
        <f t="shared" ca="1" si="78"/>
        <v>2.8444718184890068</v>
      </c>
      <c r="D220" s="553">
        <f t="shared" ca="1" si="79"/>
        <v>2.1773403120465749</v>
      </c>
      <c r="E220" s="553">
        <f t="shared" ca="1" si="80"/>
        <v>5.1831789012439859</v>
      </c>
      <c r="F220" s="553">
        <f t="shared" ca="1" si="81"/>
        <v>1.4350587713930145</v>
      </c>
      <c r="G220" s="553">
        <f t="shared" ca="1" si="82"/>
        <v>15.592994158777122</v>
      </c>
      <c r="H220" s="553">
        <f t="shared" ca="1" si="83"/>
        <v>2.1521057899307796</v>
      </c>
      <c r="I220" s="553">
        <f t="shared" ca="1" si="84"/>
        <v>10.743492022686087</v>
      </c>
      <c r="J220" s="553">
        <f t="shared" ca="1" si="85"/>
        <v>2.0725026630212984</v>
      </c>
      <c r="K220" s="553">
        <f t="shared" ca="1" si="86"/>
        <v>5.122542060417647</v>
      </c>
      <c r="L220" s="553">
        <f t="shared" ca="1" si="87"/>
        <v>2.7166107887982887</v>
      </c>
      <c r="M220" s="553">
        <f t="shared" ca="1" si="87"/>
        <v>7.9016613385494727</v>
      </c>
      <c r="N220" s="553">
        <f t="shared" ca="1" si="87"/>
        <v>2.0318943163108876</v>
      </c>
      <c r="O220" s="553">
        <f t="shared" ca="1" si="87"/>
        <v>5.1978110125333901</v>
      </c>
      <c r="P220" s="553">
        <f t="shared" ca="1" si="87"/>
        <v>2.8429851517358209</v>
      </c>
      <c r="Q220" s="554">
        <f t="shared" ca="1" si="70"/>
        <v>0.66713150644243191</v>
      </c>
      <c r="R220" s="554">
        <f t="shared" ca="1" si="71"/>
        <v>3.7481201298509714</v>
      </c>
      <c r="S220" s="554">
        <f t="shared" ca="1" si="72"/>
        <v>13.440888368846343</v>
      </c>
      <c r="T220" s="554">
        <f t="shared" ca="1" si="73"/>
        <v>8.6709893596647891</v>
      </c>
      <c r="U220" s="554">
        <f t="shared" ca="1" si="74"/>
        <v>2.4059312716193584</v>
      </c>
      <c r="V220" s="555">
        <f t="shared" ca="1" si="75"/>
        <v>5.8697670222385856</v>
      </c>
      <c r="W220" s="555">
        <f t="shared" ca="1" si="76"/>
        <v>2.3548258607975692</v>
      </c>
      <c r="X220" s="556">
        <f t="shared" ca="1" si="88"/>
        <v>6.1868167165508723</v>
      </c>
      <c r="Y220" s="557">
        <f t="shared" ca="1" si="77"/>
        <v>0.86416177422741969</v>
      </c>
    </row>
    <row r="221" spans="1:25" x14ac:dyDescent="0.25">
      <c r="A221" s="558" t="s">
        <v>787</v>
      </c>
      <c r="B221" s="553">
        <f t="shared" si="69"/>
        <v>-10</v>
      </c>
      <c r="C221" s="553">
        <f t="shared" ca="1" si="78"/>
        <v>2.8873121610946146</v>
      </c>
      <c r="D221" s="553">
        <f t="shared" ca="1" si="79"/>
        <v>1.1228207608112215</v>
      </c>
      <c r="E221" s="553">
        <f t="shared" ca="1" si="80"/>
        <v>5.4355276025523009</v>
      </c>
      <c r="F221" s="553">
        <f t="shared" ca="1" si="81"/>
        <v>2.0659242062477685</v>
      </c>
      <c r="G221" s="553">
        <f t="shared" ca="1" si="82"/>
        <v>11.279633400145709</v>
      </c>
      <c r="H221" s="553">
        <f t="shared" ca="1" si="83"/>
        <v>2.8569715970176763</v>
      </c>
      <c r="I221" s="553">
        <f t="shared" ca="1" si="84"/>
        <v>14.243851750351659</v>
      </c>
      <c r="J221" s="553">
        <f t="shared" ca="1" si="85"/>
        <v>3.3878613044663668</v>
      </c>
      <c r="K221" s="553">
        <f t="shared" ca="1" si="86"/>
        <v>12.220631394124782</v>
      </c>
      <c r="L221" s="553">
        <f t="shared" ca="1" si="87"/>
        <v>3.0946757023149223</v>
      </c>
      <c r="M221" s="553">
        <f t="shared" ca="1" si="87"/>
        <v>5.9897793497439835</v>
      </c>
      <c r="N221" s="553">
        <f t="shared" ca="1" si="87"/>
        <v>2.6330094697342883</v>
      </c>
      <c r="O221" s="553">
        <f t="shared" ca="1" si="87"/>
        <v>3.8651488077798564</v>
      </c>
      <c r="P221" s="553">
        <f t="shared" ca="1" si="87"/>
        <v>2.5138824741142427</v>
      </c>
      <c r="Q221" s="554">
        <f t="shared" ca="1" si="70"/>
        <v>1.7644914002833931</v>
      </c>
      <c r="R221" s="554">
        <f t="shared" ca="1" si="71"/>
        <v>3.3696033963045324</v>
      </c>
      <c r="S221" s="554">
        <f t="shared" ca="1" si="72"/>
        <v>8.4226618031280331</v>
      </c>
      <c r="T221" s="554">
        <f t="shared" ca="1" si="73"/>
        <v>10.855990445885293</v>
      </c>
      <c r="U221" s="554">
        <f t="shared" ca="1" si="74"/>
        <v>9.1259556918098603</v>
      </c>
      <c r="V221" s="555">
        <f t="shared" ca="1" si="75"/>
        <v>3.3567698800096952</v>
      </c>
      <c r="W221" s="555">
        <f t="shared" ca="1" si="76"/>
        <v>1.3512663336656137</v>
      </c>
      <c r="X221" s="556">
        <f t="shared" ca="1" si="88"/>
        <v>6.480887157633255</v>
      </c>
      <c r="Y221" s="557">
        <f t="shared" ca="1" si="77"/>
        <v>0.8861646416445218</v>
      </c>
    </row>
    <row r="222" spans="1:25" x14ac:dyDescent="0.25">
      <c r="A222" s="558" t="s">
        <v>788</v>
      </c>
      <c r="B222" s="553">
        <f t="shared" si="69"/>
        <v>-10</v>
      </c>
      <c r="C222" s="553">
        <f t="shared" ca="1" si="78"/>
        <v>3.2710834171763619</v>
      </c>
      <c r="D222" s="553">
        <f t="shared" ca="1" si="79"/>
        <v>2.9101722963013068</v>
      </c>
      <c r="E222" s="553">
        <f t="shared" ca="1" si="80"/>
        <v>5.8009323365289776</v>
      </c>
      <c r="F222" s="553">
        <f t="shared" ca="1" si="81"/>
        <v>3.7397184926117677</v>
      </c>
      <c r="G222" s="553">
        <f t="shared" ca="1" si="82"/>
        <v>9.4448148937131577</v>
      </c>
      <c r="H222" s="553">
        <f t="shared" ca="1" si="83"/>
        <v>3.3276069970908839</v>
      </c>
      <c r="I222" s="553">
        <f t="shared" ca="1" si="84"/>
        <v>11.390687687738053</v>
      </c>
      <c r="J222" s="553">
        <f t="shared" ca="1" si="85"/>
        <v>2.7387436711167261</v>
      </c>
      <c r="K222" s="553">
        <f t="shared" ca="1" si="86"/>
        <v>12.588680475958974</v>
      </c>
      <c r="L222" s="553">
        <f t="shared" ca="1" si="87"/>
        <v>2.5560204736961669</v>
      </c>
      <c r="M222" s="553">
        <f t="shared" ca="1" si="87"/>
        <v>4.3662427029719559</v>
      </c>
      <c r="N222" s="553">
        <f t="shared" ca="1" si="87"/>
        <v>1.7744859104181248</v>
      </c>
      <c r="O222" s="553">
        <f t="shared" ca="1" si="87"/>
        <v>4.7068076227598734</v>
      </c>
      <c r="P222" s="553">
        <f t="shared" ca="1" si="87"/>
        <v>2.8862396000351827</v>
      </c>
      <c r="Q222" s="554">
        <f t="shared" ca="1" si="70"/>
        <v>0.36091112087505506</v>
      </c>
      <c r="R222" s="554">
        <f t="shared" ca="1" si="71"/>
        <v>2.0612138439172099</v>
      </c>
      <c r="S222" s="554">
        <f t="shared" ca="1" si="72"/>
        <v>6.1172078966222738</v>
      </c>
      <c r="T222" s="554">
        <f t="shared" ca="1" si="73"/>
        <v>8.6519440166213268</v>
      </c>
      <c r="U222" s="554">
        <f t="shared" ca="1" si="74"/>
        <v>10.032660002262807</v>
      </c>
      <c r="V222" s="555">
        <f t="shared" ca="1" si="75"/>
        <v>2.5917567925538312</v>
      </c>
      <c r="W222" s="555">
        <f t="shared" ca="1" si="76"/>
        <v>1.8205680227246908</v>
      </c>
      <c r="X222" s="556">
        <f t="shared" ca="1" si="88"/>
        <v>2.632468778253779</v>
      </c>
      <c r="Y222" s="557">
        <f t="shared" ca="1" si="77"/>
        <v>0.42225330233981784</v>
      </c>
    </row>
    <row r="223" spans="1:25" x14ac:dyDescent="0.25">
      <c r="A223" s="558" t="s">
        <v>789</v>
      </c>
      <c r="B223" s="553">
        <f t="shared" si="69"/>
        <v>-10</v>
      </c>
      <c r="C223" s="553">
        <f t="shared" ca="1" si="78"/>
        <v>4.8911352308872944</v>
      </c>
      <c r="D223" s="553">
        <f t="shared" ca="1" si="79"/>
        <v>2.0349148810971625</v>
      </c>
      <c r="E223" s="553">
        <f t="shared" ca="1" si="80"/>
        <v>4.4597885656759635</v>
      </c>
      <c r="F223" s="553">
        <f t="shared" ca="1" si="81"/>
        <v>2.531997875275303</v>
      </c>
      <c r="G223" s="553">
        <f t="shared" ca="1" si="82"/>
        <v>6.9920064456283892</v>
      </c>
      <c r="H223" s="553">
        <f t="shared" ca="1" si="83"/>
        <v>1.9288218349223463</v>
      </c>
      <c r="I223" s="553">
        <f t="shared" ca="1" si="84"/>
        <v>13.213102128674725</v>
      </c>
      <c r="J223" s="553">
        <f t="shared" ca="1" si="85"/>
        <v>3.2893887269765649</v>
      </c>
      <c r="K223" s="553">
        <f t="shared" ca="1" si="86"/>
        <v>8.9733288895772763</v>
      </c>
      <c r="L223" s="553">
        <f t="shared" ca="1" si="87"/>
        <v>3.0518316092239237</v>
      </c>
      <c r="M223" s="553">
        <f t="shared" ca="1" si="87"/>
        <v>6.1149584851877332</v>
      </c>
      <c r="N223" s="553">
        <f t="shared" ca="1" si="87"/>
        <v>2.4996333002644295</v>
      </c>
      <c r="O223" s="553">
        <f t="shared" ca="1" si="87"/>
        <v>4.434050402104547</v>
      </c>
      <c r="P223" s="553">
        <f t="shared" ca="1" si="87"/>
        <v>3.2610954985377743</v>
      </c>
      <c r="Q223" s="554">
        <f t="shared" ca="1" si="70"/>
        <v>2.856220349790132</v>
      </c>
      <c r="R223" s="554">
        <f t="shared" ca="1" si="71"/>
        <v>1.9277906904006605</v>
      </c>
      <c r="S223" s="554">
        <f t="shared" ca="1" si="72"/>
        <v>5.0631846107060428</v>
      </c>
      <c r="T223" s="554">
        <f t="shared" ca="1" si="73"/>
        <v>9.9237134016981603</v>
      </c>
      <c r="U223" s="554">
        <f t="shared" ca="1" si="74"/>
        <v>5.9214972803533525</v>
      </c>
      <c r="V223" s="555">
        <f t="shared" ca="1" si="75"/>
        <v>3.6153251849233037</v>
      </c>
      <c r="W223" s="555">
        <f t="shared" ca="1" si="76"/>
        <v>1.1729549035667728</v>
      </c>
      <c r="X223" s="556">
        <f t="shared" ca="1" si="88"/>
        <v>3.3099443580007968</v>
      </c>
      <c r="Y223" s="557">
        <f t="shared" ca="1" si="77"/>
        <v>0.52024404313257022</v>
      </c>
    </row>
    <row r="224" spans="1:25" x14ac:dyDescent="0.25">
      <c r="A224" s="558" t="s">
        <v>790</v>
      </c>
      <c r="B224" s="553">
        <f t="shared" si="69"/>
        <v>-10</v>
      </c>
      <c r="C224" s="553">
        <f t="shared" ca="1" si="78"/>
        <v>3.2094609612888552</v>
      </c>
      <c r="D224" s="553">
        <f t="shared" ca="1" si="79"/>
        <v>1.9964029440550271</v>
      </c>
      <c r="E224" s="553">
        <f t="shared" ca="1" si="80"/>
        <v>5.5910359935640095</v>
      </c>
      <c r="F224" s="553">
        <f t="shared" ca="1" si="81"/>
        <v>2.5086783159870665</v>
      </c>
      <c r="G224" s="553">
        <f t="shared" ca="1" si="82"/>
        <v>11.200216103364314</v>
      </c>
      <c r="H224" s="553">
        <f t="shared" ca="1" si="83"/>
        <v>3.279920781913237</v>
      </c>
      <c r="I224" s="553">
        <f t="shared" ca="1" si="84"/>
        <v>4.6475968478075682</v>
      </c>
      <c r="J224" s="553">
        <f t="shared" ca="1" si="85"/>
        <v>2.53730720009681</v>
      </c>
      <c r="K224" s="553">
        <f t="shared" ca="1" si="86"/>
        <v>11.063406930399504</v>
      </c>
      <c r="L224" s="553">
        <f t="shared" ca="1" si="87"/>
        <v>2.2582598540940007</v>
      </c>
      <c r="M224" s="553">
        <f t="shared" ca="1" si="87"/>
        <v>6.5827141970686958</v>
      </c>
      <c r="N224" s="553">
        <f t="shared" ca="1" si="87"/>
        <v>2.8143648556906649</v>
      </c>
      <c r="O224" s="553">
        <f t="shared" ca="1" si="87"/>
        <v>5.2689963038895851</v>
      </c>
      <c r="P224" s="553">
        <f t="shared" ca="1" si="87"/>
        <v>1.8524328119480371</v>
      </c>
      <c r="Q224" s="554">
        <f t="shared" ca="1" si="70"/>
        <v>1.2130580172338281</v>
      </c>
      <c r="R224" s="554">
        <f t="shared" ca="1" si="71"/>
        <v>3.082357677576943</v>
      </c>
      <c r="S224" s="554">
        <f t="shared" ca="1" si="72"/>
        <v>7.9202953214510767</v>
      </c>
      <c r="T224" s="554">
        <f t="shared" ca="1" si="73"/>
        <v>2.1102896477107582</v>
      </c>
      <c r="U224" s="554">
        <f t="shared" ca="1" si="74"/>
        <v>8.8051470763055022</v>
      </c>
      <c r="V224" s="555">
        <f t="shared" ca="1" si="75"/>
        <v>3.7683493413780309</v>
      </c>
      <c r="W224" s="555">
        <f t="shared" ca="1" si="76"/>
        <v>3.416563491941548</v>
      </c>
      <c r="X224" s="556">
        <f t="shared" ca="1" si="88"/>
        <v>2.4523472314567947</v>
      </c>
      <c r="Y224" s="557">
        <f t="shared" ca="1" si="77"/>
        <v>0.39674722657565759</v>
      </c>
    </row>
    <row r="225" spans="1:25" x14ac:dyDescent="0.25">
      <c r="A225" s="558" t="s">
        <v>791</v>
      </c>
      <c r="B225" s="553">
        <f t="shared" si="69"/>
        <v>-10</v>
      </c>
      <c r="C225" s="553">
        <f t="shared" ca="1" si="78"/>
        <v>3.3718156328849989</v>
      </c>
      <c r="D225" s="553">
        <f t="shared" ca="1" si="79"/>
        <v>1.5207869176800941</v>
      </c>
      <c r="E225" s="553">
        <f t="shared" ca="1" si="80"/>
        <v>6.8518586666319186</v>
      </c>
      <c r="F225" s="553">
        <f t="shared" ca="1" si="81"/>
        <v>2.2884172427393992</v>
      </c>
      <c r="G225" s="553">
        <f t="shared" ca="1" si="82"/>
        <v>4.4381178538811517</v>
      </c>
      <c r="H225" s="553">
        <f t="shared" ca="1" si="83"/>
        <v>2.7740209939047968</v>
      </c>
      <c r="I225" s="553">
        <f t="shared" ca="1" si="84"/>
        <v>12.19779407198499</v>
      </c>
      <c r="J225" s="553">
        <f t="shared" ca="1" si="85"/>
        <v>3.4560685972654213</v>
      </c>
      <c r="K225" s="553">
        <f t="shared" ca="1" si="86"/>
        <v>13.143849537180758</v>
      </c>
      <c r="L225" s="553">
        <f t="shared" ca="1" si="87"/>
        <v>2.0405958070617087</v>
      </c>
      <c r="M225" s="553">
        <f t="shared" ca="1" si="87"/>
        <v>5.0820969920054013</v>
      </c>
      <c r="N225" s="553">
        <f t="shared" ca="1" si="87"/>
        <v>2.5182058677505164</v>
      </c>
      <c r="O225" s="553">
        <f t="shared" ca="1" si="87"/>
        <v>5.4756903279549132</v>
      </c>
      <c r="P225" s="553">
        <f t="shared" ca="1" si="87"/>
        <v>2.6534355991979695</v>
      </c>
      <c r="Q225" s="554">
        <f t="shared" ca="1" si="70"/>
        <v>1.8510287152049048</v>
      </c>
      <c r="R225" s="554">
        <f t="shared" ca="1" si="71"/>
        <v>4.5634414238925194</v>
      </c>
      <c r="S225" s="554">
        <f t="shared" ca="1" si="72"/>
        <v>1.6640968599763548</v>
      </c>
      <c r="T225" s="554">
        <f t="shared" ca="1" si="73"/>
        <v>8.7417254747195692</v>
      </c>
      <c r="U225" s="554">
        <f t="shared" ca="1" si="74"/>
        <v>11.10325373011905</v>
      </c>
      <c r="V225" s="555">
        <f t="shared" ca="1" si="75"/>
        <v>2.563891124254885</v>
      </c>
      <c r="W225" s="555">
        <f t="shared" ca="1" si="76"/>
        <v>2.8222547287569437</v>
      </c>
      <c r="X225" s="556">
        <f t="shared" ca="1" si="88"/>
        <v>3.7363464022624591</v>
      </c>
      <c r="Y225" s="557">
        <f t="shared" ca="1" si="77"/>
        <v>0.58166841917021017</v>
      </c>
    </row>
    <row r="226" spans="1:25" x14ac:dyDescent="0.25">
      <c r="A226" s="558" t="s">
        <v>792</v>
      </c>
      <c r="B226" s="553">
        <f t="shared" si="69"/>
        <v>-10</v>
      </c>
      <c r="C226" s="553">
        <f t="shared" ca="1" si="78"/>
        <v>3.4620828195122546</v>
      </c>
      <c r="D226" s="553">
        <f t="shared" ca="1" si="79"/>
        <v>2.1361160511496586</v>
      </c>
      <c r="E226" s="553">
        <f t="shared" ca="1" si="80"/>
        <v>9.0170246787751474</v>
      </c>
      <c r="F226" s="553">
        <f t="shared" ca="1" si="81"/>
        <v>2.3268455425749064</v>
      </c>
      <c r="G226" s="553">
        <f t="shared" ca="1" si="82"/>
        <v>13.458749591239329</v>
      </c>
      <c r="H226" s="553">
        <f t="shared" ca="1" si="83"/>
        <v>2.6744550824932576</v>
      </c>
      <c r="I226" s="553">
        <f t="shared" ca="1" si="84"/>
        <v>10.167107952955828</v>
      </c>
      <c r="J226" s="553">
        <f t="shared" ca="1" si="85"/>
        <v>2.1070432291513086</v>
      </c>
      <c r="K226" s="553">
        <f t="shared" ca="1" si="86"/>
        <v>12.632012497620877</v>
      </c>
      <c r="L226" s="553">
        <f t="shared" ref="L226:P241" ca="1" si="89">L$17*(1+$C$10*NORMSINV(RAND()))</f>
        <v>3.4973905174912581</v>
      </c>
      <c r="M226" s="553">
        <f t="shared" ca="1" si="89"/>
        <v>4.8065533028025893</v>
      </c>
      <c r="N226" s="553">
        <f t="shared" ca="1" si="89"/>
        <v>2.4456926059153252</v>
      </c>
      <c r="O226" s="553">
        <f t="shared" ca="1" si="89"/>
        <v>5.6778947267805089</v>
      </c>
      <c r="P226" s="553">
        <f t="shared" ca="1" si="89"/>
        <v>2.011376524868536</v>
      </c>
      <c r="Q226" s="554">
        <f t="shared" ca="1" si="70"/>
        <v>1.325966768362596</v>
      </c>
      <c r="R226" s="554">
        <f t="shared" ca="1" si="71"/>
        <v>6.690179136200241</v>
      </c>
      <c r="S226" s="554">
        <f t="shared" ca="1" si="72"/>
        <v>10.784294508746072</v>
      </c>
      <c r="T226" s="554">
        <f t="shared" ca="1" si="73"/>
        <v>8.0600647238045191</v>
      </c>
      <c r="U226" s="554">
        <f t="shared" ca="1" si="74"/>
        <v>9.1346219801296193</v>
      </c>
      <c r="V226" s="555">
        <f t="shared" ca="1" si="75"/>
        <v>2.3608606968872641</v>
      </c>
      <c r="W226" s="555">
        <f t="shared" ca="1" si="76"/>
        <v>3.6665182019119729</v>
      </c>
      <c r="X226" s="556">
        <f t="shared" ca="1" si="88"/>
        <v>8.5464923561978523</v>
      </c>
      <c r="Y226" s="557">
        <f t="shared" ca="1" si="77"/>
        <v>0.97495341129563551</v>
      </c>
    </row>
    <row r="227" spans="1:25" x14ac:dyDescent="0.25">
      <c r="A227" s="558" t="s">
        <v>793</v>
      </c>
      <c r="B227" s="553">
        <f t="shared" si="69"/>
        <v>-10</v>
      </c>
      <c r="C227" s="553">
        <f t="shared" ca="1" si="78"/>
        <v>3.5243365874063493</v>
      </c>
      <c r="D227" s="553">
        <f t="shared" ca="1" si="79"/>
        <v>2.1728158744985326</v>
      </c>
      <c r="E227" s="553">
        <f t="shared" ca="1" si="80"/>
        <v>5.3299428091884824</v>
      </c>
      <c r="F227" s="553">
        <f t="shared" ca="1" si="81"/>
        <v>2.3131704694908444</v>
      </c>
      <c r="G227" s="553">
        <f t="shared" ca="1" si="82"/>
        <v>13.947308615421248</v>
      </c>
      <c r="H227" s="553">
        <f t="shared" ca="1" si="83"/>
        <v>2.8799077991374489</v>
      </c>
      <c r="I227" s="553">
        <f t="shared" ca="1" si="84"/>
        <v>10.629439556692304</v>
      </c>
      <c r="J227" s="553">
        <f t="shared" ca="1" si="85"/>
        <v>3.4725565588187757</v>
      </c>
      <c r="K227" s="553">
        <f t="shared" ca="1" si="86"/>
        <v>14.852273993357619</v>
      </c>
      <c r="L227" s="553">
        <f t="shared" ca="1" si="89"/>
        <v>2.764793456943619</v>
      </c>
      <c r="M227" s="553">
        <f t="shared" ca="1" si="89"/>
        <v>4.2342785848901308</v>
      </c>
      <c r="N227" s="553">
        <f t="shared" ca="1" si="89"/>
        <v>2.4306032529922659</v>
      </c>
      <c r="O227" s="553">
        <f t="shared" ca="1" si="89"/>
        <v>3.5047663274046048</v>
      </c>
      <c r="P227" s="553">
        <f t="shared" ca="1" si="89"/>
        <v>2.7627012375920783</v>
      </c>
      <c r="Q227" s="554">
        <f t="shared" ca="1" si="70"/>
        <v>1.3515207129078166</v>
      </c>
      <c r="R227" s="554">
        <f t="shared" ca="1" si="71"/>
        <v>3.016772339697638</v>
      </c>
      <c r="S227" s="554">
        <f t="shared" ca="1" si="72"/>
        <v>11.067400816283799</v>
      </c>
      <c r="T227" s="554">
        <f t="shared" ca="1" si="73"/>
        <v>7.1568829978735291</v>
      </c>
      <c r="U227" s="554">
        <f t="shared" ca="1" si="74"/>
        <v>12.087480536413999</v>
      </c>
      <c r="V227" s="555">
        <f t="shared" ca="1" si="75"/>
        <v>1.8036753318978649</v>
      </c>
      <c r="W227" s="555">
        <f t="shared" ca="1" si="76"/>
        <v>0.7420650898125265</v>
      </c>
      <c r="X227" s="556">
        <f t="shared" ca="1" si="88"/>
        <v>6.1991899786992697</v>
      </c>
      <c r="Y227" s="557">
        <f t="shared" ca="1" si="77"/>
        <v>0.86514255205301183</v>
      </c>
    </row>
    <row r="228" spans="1:25" x14ac:dyDescent="0.25">
      <c r="A228" s="558" t="s">
        <v>794</v>
      </c>
      <c r="B228" s="553">
        <f t="shared" si="69"/>
        <v>-10</v>
      </c>
      <c r="C228" s="553">
        <f t="shared" ca="1" si="78"/>
        <v>1.6756130304075416</v>
      </c>
      <c r="D228" s="553">
        <f t="shared" ca="1" si="79"/>
        <v>1.5904264759958118</v>
      </c>
      <c r="E228" s="553">
        <f t="shared" ca="1" si="80"/>
        <v>6.2448490059083523</v>
      </c>
      <c r="F228" s="553">
        <f t="shared" ca="1" si="81"/>
        <v>1.9329019774307472</v>
      </c>
      <c r="G228" s="553">
        <f t="shared" ca="1" si="82"/>
        <v>9.9369062546189095</v>
      </c>
      <c r="H228" s="553">
        <f t="shared" ca="1" si="83"/>
        <v>3.4172918008069351</v>
      </c>
      <c r="I228" s="553">
        <f t="shared" ca="1" si="84"/>
        <v>6.6423024801045543</v>
      </c>
      <c r="J228" s="553">
        <f t="shared" ca="1" si="85"/>
        <v>2.7339322824611614</v>
      </c>
      <c r="K228" s="553">
        <f t="shared" ca="1" si="86"/>
        <v>11.316403908964389</v>
      </c>
      <c r="L228" s="553">
        <f t="shared" ca="1" si="89"/>
        <v>2.2728642454780186</v>
      </c>
      <c r="M228" s="553">
        <f t="shared" ca="1" si="89"/>
        <v>6.0360174005154565</v>
      </c>
      <c r="N228" s="553">
        <f t="shared" ca="1" si="89"/>
        <v>3.244995518233567</v>
      </c>
      <c r="O228" s="553">
        <f t="shared" ca="1" si="89"/>
        <v>5.3598765583956851</v>
      </c>
      <c r="P228" s="553">
        <f t="shared" ca="1" si="89"/>
        <v>2.1887120070711537</v>
      </c>
      <c r="Q228" s="554">
        <f t="shared" ca="1" si="70"/>
        <v>8.5186554411729842E-2</v>
      </c>
      <c r="R228" s="554">
        <f t="shared" ca="1" si="71"/>
        <v>4.3119470284776051</v>
      </c>
      <c r="S228" s="554">
        <f t="shared" ca="1" si="72"/>
        <v>6.5196144538119745</v>
      </c>
      <c r="T228" s="554">
        <f t="shared" ca="1" si="73"/>
        <v>3.9083701976433929</v>
      </c>
      <c r="U228" s="554">
        <f t="shared" ca="1" si="74"/>
        <v>9.0435396634863707</v>
      </c>
      <c r="V228" s="555">
        <f t="shared" ca="1" si="75"/>
        <v>2.7910218822818895</v>
      </c>
      <c r="W228" s="555">
        <f t="shared" ca="1" si="76"/>
        <v>3.1711645513245315</v>
      </c>
      <c r="X228" s="556">
        <f t="shared" ca="1" si="88"/>
        <v>2.1267845004155674</v>
      </c>
      <c r="Y228" s="557">
        <f t="shared" ca="1" si="77"/>
        <v>0.35181561222738966</v>
      </c>
    </row>
    <row r="229" spans="1:25" x14ac:dyDescent="0.25">
      <c r="A229" s="558" t="s">
        <v>795</v>
      </c>
      <c r="B229" s="553">
        <f t="shared" si="69"/>
        <v>-10</v>
      </c>
      <c r="C229" s="553">
        <f t="shared" ca="1" si="78"/>
        <v>1.4054492820550002</v>
      </c>
      <c r="D229" s="553">
        <f t="shared" ca="1" si="79"/>
        <v>2.0721737227683832</v>
      </c>
      <c r="E229" s="553">
        <f t="shared" ca="1" si="80"/>
        <v>8.0310648248511676</v>
      </c>
      <c r="F229" s="553">
        <f t="shared" ca="1" si="81"/>
        <v>2.3701936208053902</v>
      </c>
      <c r="G229" s="553">
        <f t="shared" ca="1" si="82"/>
        <v>10.031847963865488</v>
      </c>
      <c r="H229" s="553">
        <f t="shared" ca="1" si="83"/>
        <v>3.7374026691836706</v>
      </c>
      <c r="I229" s="553">
        <f t="shared" ca="1" si="84"/>
        <v>5.3780004243771309</v>
      </c>
      <c r="J229" s="553">
        <f t="shared" ca="1" si="85"/>
        <v>2.1574462812327289</v>
      </c>
      <c r="K229" s="553">
        <f t="shared" ca="1" si="86"/>
        <v>12.80021416479099</v>
      </c>
      <c r="L229" s="553">
        <f t="shared" ca="1" si="89"/>
        <v>3.2249298958307389</v>
      </c>
      <c r="M229" s="553">
        <f t="shared" ca="1" si="89"/>
        <v>7.0862322031087217</v>
      </c>
      <c r="N229" s="553">
        <f t="shared" ca="1" si="89"/>
        <v>1.6407591640537813</v>
      </c>
      <c r="O229" s="553">
        <f t="shared" ca="1" si="89"/>
        <v>5.1287177120752094</v>
      </c>
      <c r="P229" s="553">
        <f t="shared" ca="1" si="89"/>
        <v>2.1199025017311479</v>
      </c>
      <c r="Q229" s="554">
        <f t="shared" ca="1" si="70"/>
        <v>-0.66672444071338299</v>
      </c>
      <c r="R229" s="554">
        <f t="shared" ca="1" si="71"/>
        <v>5.6608712040457778</v>
      </c>
      <c r="S229" s="554">
        <f t="shared" ca="1" si="72"/>
        <v>6.2944452946818172</v>
      </c>
      <c r="T229" s="554">
        <f t="shared" ca="1" si="73"/>
        <v>3.220554143144402</v>
      </c>
      <c r="U229" s="554">
        <f t="shared" ca="1" si="74"/>
        <v>9.5752842689602513</v>
      </c>
      <c r="V229" s="555">
        <f t="shared" ca="1" si="75"/>
        <v>5.4454730390549404</v>
      </c>
      <c r="W229" s="555">
        <f t="shared" ca="1" si="76"/>
        <v>3.0088152103440615</v>
      </c>
      <c r="X229" s="556">
        <f t="shared" ca="1" si="88"/>
        <v>2.8275945031308911</v>
      </c>
      <c r="Y229" s="557">
        <f t="shared" ca="1" si="77"/>
        <v>0.45025349246024943</v>
      </c>
    </row>
    <row r="230" spans="1:25" x14ac:dyDescent="0.25">
      <c r="A230" s="558" t="s">
        <v>796</v>
      </c>
      <c r="B230" s="553">
        <f t="shared" si="69"/>
        <v>-10</v>
      </c>
      <c r="C230" s="553">
        <f t="shared" ca="1" si="78"/>
        <v>2.9229564438191522</v>
      </c>
      <c r="D230" s="553">
        <f t="shared" ca="1" si="79"/>
        <v>1.433019670528807</v>
      </c>
      <c r="E230" s="553">
        <f t="shared" ca="1" si="80"/>
        <v>6.4817975288257843</v>
      </c>
      <c r="F230" s="553">
        <f t="shared" ca="1" si="81"/>
        <v>2.2102664645783903</v>
      </c>
      <c r="G230" s="553">
        <f t="shared" ca="1" si="82"/>
        <v>12.430523964180598</v>
      </c>
      <c r="H230" s="553">
        <f t="shared" ca="1" si="83"/>
        <v>3.0949380483933715</v>
      </c>
      <c r="I230" s="553">
        <f t="shared" ca="1" si="84"/>
        <v>3.7453307331074512</v>
      </c>
      <c r="J230" s="553">
        <f t="shared" ca="1" si="85"/>
        <v>3.1949099103131031</v>
      </c>
      <c r="K230" s="553">
        <f t="shared" ca="1" si="86"/>
        <v>13.714559657157771</v>
      </c>
      <c r="L230" s="553">
        <f t="shared" ca="1" si="89"/>
        <v>2.3039154672040749</v>
      </c>
      <c r="M230" s="553">
        <f t="shared" ca="1" si="89"/>
        <v>5.802854802228202</v>
      </c>
      <c r="N230" s="553">
        <f t="shared" ca="1" si="89"/>
        <v>1.5284523590319277</v>
      </c>
      <c r="O230" s="553">
        <f t="shared" ca="1" si="89"/>
        <v>6.0684882558287603</v>
      </c>
      <c r="P230" s="553">
        <f t="shared" ca="1" si="89"/>
        <v>1.8208520688995193</v>
      </c>
      <c r="Q230" s="554">
        <f t="shared" ca="1" si="70"/>
        <v>1.4899367732903452</v>
      </c>
      <c r="R230" s="554">
        <f t="shared" ca="1" si="71"/>
        <v>4.2715310642473945</v>
      </c>
      <c r="S230" s="554">
        <f t="shared" ca="1" si="72"/>
        <v>9.3355859157872256</v>
      </c>
      <c r="T230" s="554">
        <f t="shared" ca="1" si="73"/>
        <v>0.55042082279434812</v>
      </c>
      <c r="U230" s="554">
        <f t="shared" ca="1" si="74"/>
        <v>11.410644189953697</v>
      </c>
      <c r="V230" s="555">
        <f t="shared" ca="1" si="75"/>
        <v>4.2744024431962746</v>
      </c>
      <c r="W230" s="555">
        <f t="shared" ca="1" si="76"/>
        <v>4.2476361869292409</v>
      </c>
      <c r="X230" s="556">
        <f t="shared" ca="1" si="88"/>
        <v>4.6813443723526085</v>
      </c>
      <c r="Y230" s="557">
        <f t="shared" ca="1" si="77"/>
        <v>0.70903147281267254</v>
      </c>
    </row>
    <row r="231" spans="1:25" x14ac:dyDescent="0.25">
      <c r="A231" s="558" t="s">
        <v>797</v>
      </c>
      <c r="B231" s="553">
        <f t="shared" si="69"/>
        <v>-10</v>
      </c>
      <c r="C231" s="553">
        <f t="shared" ca="1" si="78"/>
        <v>3.2795703034298178</v>
      </c>
      <c r="D231" s="553">
        <f t="shared" ca="1" si="79"/>
        <v>2.4489217992308605</v>
      </c>
      <c r="E231" s="553">
        <f t="shared" ca="1" si="80"/>
        <v>6.219699551293667</v>
      </c>
      <c r="F231" s="553">
        <f t="shared" ca="1" si="81"/>
        <v>2.1604941146759247</v>
      </c>
      <c r="G231" s="553">
        <f t="shared" ca="1" si="82"/>
        <v>17.00958322453889</v>
      </c>
      <c r="H231" s="553">
        <f t="shared" ca="1" si="83"/>
        <v>2.4407391298317114</v>
      </c>
      <c r="I231" s="553">
        <f t="shared" ca="1" si="84"/>
        <v>8.0547093440627631</v>
      </c>
      <c r="J231" s="553">
        <f t="shared" ca="1" si="85"/>
        <v>2.960915372616844</v>
      </c>
      <c r="K231" s="553">
        <f t="shared" ca="1" si="86"/>
        <v>8.9232124760499545</v>
      </c>
      <c r="L231" s="553">
        <f t="shared" ca="1" si="89"/>
        <v>3.0184054644335969</v>
      </c>
      <c r="M231" s="553">
        <f t="shared" ca="1" si="89"/>
        <v>8.9525486690625566</v>
      </c>
      <c r="N231" s="553">
        <f t="shared" ca="1" si="89"/>
        <v>2.435031441178463</v>
      </c>
      <c r="O231" s="553">
        <f t="shared" ca="1" si="89"/>
        <v>6.2440392376061835</v>
      </c>
      <c r="P231" s="553">
        <f t="shared" ca="1" si="89"/>
        <v>2.5056061708547146</v>
      </c>
      <c r="Q231" s="554">
        <f t="shared" ca="1" si="70"/>
        <v>0.8306485041989573</v>
      </c>
      <c r="R231" s="554">
        <f t="shared" ca="1" si="71"/>
        <v>4.0592054366177424</v>
      </c>
      <c r="S231" s="554">
        <f t="shared" ca="1" si="72"/>
        <v>14.568844094707178</v>
      </c>
      <c r="T231" s="554">
        <f t="shared" ca="1" si="73"/>
        <v>5.0937939714459191</v>
      </c>
      <c r="U231" s="554">
        <f t="shared" ca="1" si="74"/>
        <v>5.9048070116163576</v>
      </c>
      <c r="V231" s="555">
        <f t="shared" ca="1" si="75"/>
        <v>6.5175172278840936</v>
      </c>
      <c r="W231" s="555">
        <f t="shared" ca="1" si="76"/>
        <v>3.7384330667514689</v>
      </c>
      <c r="X231" s="556">
        <f t="shared" ca="1" si="88"/>
        <v>7.2354979060221396</v>
      </c>
      <c r="Y231" s="557">
        <f t="shared" ca="1" si="77"/>
        <v>0.93074868731127525</v>
      </c>
    </row>
    <row r="232" spans="1:25" x14ac:dyDescent="0.25">
      <c r="A232" s="558" t="s">
        <v>798</v>
      </c>
      <c r="B232" s="553">
        <f t="shared" si="69"/>
        <v>-10</v>
      </c>
      <c r="C232" s="553">
        <f t="shared" ca="1" si="78"/>
        <v>2.3867314288933485</v>
      </c>
      <c r="D232" s="553">
        <f t="shared" ca="1" si="79"/>
        <v>1.9892539719525859</v>
      </c>
      <c r="E232" s="553">
        <f t="shared" ca="1" si="80"/>
        <v>5.6864193470694389</v>
      </c>
      <c r="F232" s="553">
        <f t="shared" ca="1" si="81"/>
        <v>2.535709890393083</v>
      </c>
      <c r="G232" s="553">
        <f t="shared" ca="1" si="82"/>
        <v>9.7094305522118436</v>
      </c>
      <c r="H232" s="553">
        <f t="shared" ca="1" si="83"/>
        <v>3.8126748791742227</v>
      </c>
      <c r="I232" s="553">
        <f t="shared" ca="1" si="84"/>
        <v>9.2478722267196503</v>
      </c>
      <c r="J232" s="553">
        <f t="shared" ca="1" si="85"/>
        <v>2.8942923679162753</v>
      </c>
      <c r="K232" s="553">
        <f t="shared" ca="1" si="86"/>
        <v>12.038459538435921</v>
      </c>
      <c r="L232" s="553">
        <f t="shared" ca="1" si="89"/>
        <v>2.8691774752051105</v>
      </c>
      <c r="M232" s="553">
        <f t="shared" ca="1" si="89"/>
        <v>5.6196736110628214</v>
      </c>
      <c r="N232" s="553">
        <f t="shared" ca="1" si="89"/>
        <v>2.369104080235132</v>
      </c>
      <c r="O232" s="553">
        <f t="shared" ca="1" si="89"/>
        <v>3.7874015313243596</v>
      </c>
      <c r="P232" s="553">
        <f t="shared" ca="1" si="89"/>
        <v>2.8067196339222282</v>
      </c>
      <c r="Q232" s="554">
        <f t="shared" ca="1" si="70"/>
        <v>0.39747745694076264</v>
      </c>
      <c r="R232" s="554">
        <f t="shared" ca="1" si="71"/>
        <v>3.1507094566763558</v>
      </c>
      <c r="S232" s="554">
        <f t="shared" ca="1" si="72"/>
        <v>5.8967556730376209</v>
      </c>
      <c r="T232" s="554">
        <f t="shared" ca="1" si="73"/>
        <v>6.3535798588033749</v>
      </c>
      <c r="U232" s="554">
        <f t="shared" ca="1" si="74"/>
        <v>9.1692820632308099</v>
      </c>
      <c r="V232" s="555">
        <f t="shared" ca="1" si="75"/>
        <v>3.2505695308276894</v>
      </c>
      <c r="W232" s="555">
        <f t="shared" ca="1" si="76"/>
        <v>0.98068189740213141</v>
      </c>
      <c r="X232" s="556">
        <f t="shared" ca="1" si="88"/>
        <v>2.0183727784054355</v>
      </c>
      <c r="Y232" s="557">
        <f t="shared" ca="1" si="77"/>
        <v>0.33726729610925188</v>
      </c>
    </row>
    <row r="233" spans="1:25" x14ac:dyDescent="0.25">
      <c r="A233" s="558" t="s">
        <v>799</v>
      </c>
      <c r="B233" s="553">
        <f t="shared" si="69"/>
        <v>-10</v>
      </c>
      <c r="C233" s="553">
        <f t="shared" ca="1" si="78"/>
        <v>4.1259092559396517</v>
      </c>
      <c r="D233" s="553">
        <f t="shared" ca="1" si="79"/>
        <v>1.7413146181554668</v>
      </c>
      <c r="E233" s="553">
        <f t="shared" ca="1" si="80"/>
        <v>6.161950788927113</v>
      </c>
      <c r="F233" s="553">
        <f t="shared" ca="1" si="81"/>
        <v>2.288044532092139</v>
      </c>
      <c r="G233" s="553">
        <f t="shared" ca="1" si="82"/>
        <v>14.114600862351201</v>
      </c>
      <c r="H233" s="553">
        <f t="shared" ca="1" si="83"/>
        <v>2.3227897498197114</v>
      </c>
      <c r="I233" s="553">
        <f t="shared" ca="1" si="84"/>
        <v>9.7801112510635573</v>
      </c>
      <c r="J233" s="553">
        <f t="shared" ca="1" si="85"/>
        <v>3.3017053752641976</v>
      </c>
      <c r="K233" s="553">
        <f t="shared" ca="1" si="86"/>
        <v>11.563783480804766</v>
      </c>
      <c r="L233" s="553">
        <f t="shared" ca="1" si="89"/>
        <v>2.9523887671364148</v>
      </c>
      <c r="M233" s="553">
        <f t="shared" ca="1" si="89"/>
        <v>5.6025739581918081</v>
      </c>
      <c r="N233" s="553">
        <f t="shared" ca="1" si="89"/>
        <v>2.5057638153438866</v>
      </c>
      <c r="O233" s="553">
        <f t="shared" ca="1" si="89"/>
        <v>6.88601507543979</v>
      </c>
      <c r="P233" s="553">
        <f t="shared" ca="1" si="89"/>
        <v>1.2789593556835182</v>
      </c>
      <c r="Q233" s="554">
        <f t="shared" ca="1" si="70"/>
        <v>2.3845946377841849</v>
      </c>
      <c r="R233" s="554">
        <f t="shared" ca="1" si="71"/>
        <v>3.873906256834974</v>
      </c>
      <c r="S233" s="554">
        <f t="shared" ca="1" si="72"/>
        <v>11.791811112531491</v>
      </c>
      <c r="T233" s="554">
        <f t="shared" ca="1" si="73"/>
        <v>6.4784058757993597</v>
      </c>
      <c r="U233" s="554">
        <f t="shared" ca="1" si="74"/>
        <v>8.61139471366835</v>
      </c>
      <c r="V233" s="555">
        <f t="shared" ca="1" si="75"/>
        <v>3.0968101428479216</v>
      </c>
      <c r="W233" s="555">
        <f t="shared" ca="1" si="76"/>
        <v>5.6070557197562714</v>
      </c>
      <c r="X233" s="556">
        <f t="shared" ca="1" si="88"/>
        <v>7.8874148804866735</v>
      </c>
      <c r="Y233" s="557">
        <f t="shared" ca="1" si="77"/>
        <v>0.9571904515284364</v>
      </c>
    </row>
    <row r="234" spans="1:25" x14ac:dyDescent="0.25">
      <c r="A234" s="558" t="s">
        <v>800</v>
      </c>
      <c r="B234" s="553">
        <f t="shared" si="69"/>
        <v>-10</v>
      </c>
      <c r="C234" s="553">
        <f t="shared" ca="1" si="78"/>
        <v>1.6804415501910965</v>
      </c>
      <c r="D234" s="553">
        <f t="shared" ca="1" si="79"/>
        <v>1.8393773036590328</v>
      </c>
      <c r="E234" s="553">
        <f t="shared" ca="1" si="80"/>
        <v>8.6101414809607739</v>
      </c>
      <c r="F234" s="553">
        <f t="shared" ca="1" si="81"/>
        <v>2.7192158268024853</v>
      </c>
      <c r="G234" s="553">
        <f t="shared" ca="1" si="82"/>
        <v>8.0624490042644261</v>
      </c>
      <c r="H234" s="553">
        <f t="shared" ca="1" si="83"/>
        <v>3.2941275213310277</v>
      </c>
      <c r="I234" s="553">
        <f t="shared" ca="1" si="84"/>
        <v>9.4395550579075547</v>
      </c>
      <c r="J234" s="553">
        <f t="shared" ca="1" si="85"/>
        <v>3.3620259546989315</v>
      </c>
      <c r="K234" s="553">
        <f t="shared" ca="1" si="86"/>
        <v>5.7257206663763522</v>
      </c>
      <c r="L234" s="553">
        <f t="shared" ca="1" si="89"/>
        <v>3.1326347642750734</v>
      </c>
      <c r="M234" s="553">
        <f t="shared" ca="1" si="89"/>
        <v>5.7443159131577168</v>
      </c>
      <c r="N234" s="553">
        <f t="shared" ca="1" si="89"/>
        <v>2.742321976594297</v>
      </c>
      <c r="O234" s="553">
        <f t="shared" ca="1" si="89"/>
        <v>5.6867796864830655</v>
      </c>
      <c r="P234" s="553">
        <f t="shared" ca="1" si="89"/>
        <v>2.313151940319611</v>
      </c>
      <c r="Q234" s="554">
        <f t="shared" ca="1" si="70"/>
        <v>-0.15893575346793631</v>
      </c>
      <c r="R234" s="554">
        <f t="shared" ca="1" si="71"/>
        <v>5.8909256541582886</v>
      </c>
      <c r="S234" s="554">
        <f t="shared" ca="1" si="72"/>
        <v>4.7683214829333984</v>
      </c>
      <c r="T234" s="554">
        <f t="shared" ca="1" si="73"/>
        <v>6.0775291032086232</v>
      </c>
      <c r="U234" s="554">
        <f t="shared" ca="1" si="74"/>
        <v>2.5930859021012789</v>
      </c>
      <c r="V234" s="555">
        <f t="shared" ca="1" si="75"/>
        <v>3.0019939365634198</v>
      </c>
      <c r="W234" s="555">
        <f t="shared" ca="1" si="76"/>
        <v>3.3736277461634545</v>
      </c>
      <c r="X234" s="556">
        <f t="shared" ca="1" si="88"/>
        <v>0.91793844024235582</v>
      </c>
      <c r="Y234" s="557">
        <f t="shared" ca="1" si="77"/>
        <v>0.20583061601867136</v>
      </c>
    </row>
    <row r="235" spans="1:25" x14ac:dyDescent="0.25">
      <c r="A235" s="558" t="s">
        <v>801</v>
      </c>
      <c r="B235" s="553">
        <f t="shared" si="69"/>
        <v>-10</v>
      </c>
      <c r="C235" s="553">
        <f t="shared" ca="1" si="78"/>
        <v>3.7925887834030827</v>
      </c>
      <c r="D235" s="553">
        <f t="shared" ca="1" si="79"/>
        <v>2.2524798589724124</v>
      </c>
      <c r="E235" s="553">
        <f t="shared" ca="1" si="80"/>
        <v>6.6488789352628599</v>
      </c>
      <c r="F235" s="553">
        <f t="shared" ca="1" si="81"/>
        <v>2.4193897698191953</v>
      </c>
      <c r="G235" s="553">
        <f t="shared" ca="1" si="82"/>
        <v>13.407827992038017</v>
      </c>
      <c r="H235" s="553">
        <f t="shared" ca="1" si="83"/>
        <v>2.8316964678122805</v>
      </c>
      <c r="I235" s="553">
        <f t="shared" ca="1" si="84"/>
        <v>8.5056338056509091</v>
      </c>
      <c r="J235" s="553">
        <f t="shared" ca="1" si="85"/>
        <v>3.2037055210160998</v>
      </c>
      <c r="K235" s="553">
        <f t="shared" ca="1" si="86"/>
        <v>11.974373672430536</v>
      </c>
      <c r="L235" s="553">
        <f t="shared" ca="1" si="89"/>
        <v>3.329144059140102</v>
      </c>
      <c r="M235" s="553">
        <f t="shared" ca="1" si="89"/>
        <v>3.7304701769992805</v>
      </c>
      <c r="N235" s="553">
        <f t="shared" ca="1" si="89"/>
        <v>2.3318855586339522</v>
      </c>
      <c r="O235" s="553">
        <f t="shared" ca="1" si="89"/>
        <v>5.2741903703476245</v>
      </c>
      <c r="P235" s="553">
        <f t="shared" ca="1" si="89"/>
        <v>3.0544809281593315</v>
      </c>
      <c r="Q235" s="554">
        <f t="shared" ca="1" si="70"/>
        <v>1.5401089244306703</v>
      </c>
      <c r="R235" s="554">
        <f t="shared" ca="1" si="71"/>
        <v>4.229489165443665</v>
      </c>
      <c r="S235" s="554">
        <f t="shared" ca="1" si="72"/>
        <v>10.576131524225737</v>
      </c>
      <c r="T235" s="554">
        <f t="shared" ca="1" si="73"/>
        <v>5.3019282846348093</v>
      </c>
      <c r="U235" s="554">
        <f t="shared" ca="1" si="74"/>
        <v>8.645229613290434</v>
      </c>
      <c r="V235" s="555">
        <f t="shared" ca="1" si="75"/>
        <v>1.3985846183653283</v>
      </c>
      <c r="W235" s="555">
        <f t="shared" ca="1" si="76"/>
        <v>2.219709442188293</v>
      </c>
      <c r="X235" s="556">
        <f t="shared" ca="1" si="88"/>
        <v>5.1906155867086543</v>
      </c>
      <c r="Y235" s="557">
        <f t="shared" ca="1" si="77"/>
        <v>0.7691820241077596</v>
      </c>
    </row>
    <row r="236" spans="1:25" x14ac:dyDescent="0.25">
      <c r="A236" s="558" t="s">
        <v>802</v>
      </c>
      <c r="B236" s="553">
        <f t="shared" si="69"/>
        <v>-10</v>
      </c>
      <c r="C236" s="553">
        <f t="shared" ca="1" si="78"/>
        <v>2.8099584823427066</v>
      </c>
      <c r="D236" s="553">
        <f t="shared" ca="1" si="79"/>
        <v>1.930226533903225</v>
      </c>
      <c r="E236" s="553">
        <f t="shared" ca="1" si="80"/>
        <v>5.9162676429206922</v>
      </c>
      <c r="F236" s="553">
        <f t="shared" ca="1" si="81"/>
        <v>2.4206038294909362</v>
      </c>
      <c r="G236" s="553">
        <f t="shared" ca="1" si="82"/>
        <v>7.1240593424450687</v>
      </c>
      <c r="H236" s="553">
        <f t="shared" ca="1" si="83"/>
        <v>2.7697461225701923</v>
      </c>
      <c r="I236" s="553">
        <f t="shared" ca="1" si="84"/>
        <v>8.8713402502525245</v>
      </c>
      <c r="J236" s="553">
        <f t="shared" ca="1" si="85"/>
        <v>3.941831116183474</v>
      </c>
      <c r="K236" s="553">
        <f t="shared" ca="1" si="86"/>
        <v>8.3111277734265379</v>
      </c>
      <c r="L236" s="553">
        <f t="shared" ca="1" si="89"/>
        <v>2.7244119600856145</v>
      </c>
      <c r="M236" s="553">
        <f t="shared" ca="1" si="89"/>
        <v>5.5368997264800246</v>
      </c>
      <c r="N236" s="553">
        <f t="shared" ca="1" si="89"/>
        <v>0.9012351943620317</v>
      </c>
      <c r="O236" s="553">
        <f t="shared" ca="1" si="89"/>
        <v>3.821593784481581</v>
      </c>
      <c r="P236" s="553">
        <f t="shared" ca="1" si="89"/>
        <v>3.3628658874008881</v>
      </c>
      <c r="Q236" s="554">
        <f t="shared" ca="1" si="70"/>
        <v>0.87973194843948166</v>
      </c>
      <c r="R236" s="554">
        <f t="shared" ca="1" si="71"/>
        <v>3.495663813429756</v>
      </c>
      <c r="S236" s="554">
        <f t="shared" ca="1" si="72"/>
        <v>4.3543132198748769</v>
      </c>
      <c r="T236" s="554">
        <f t="shared" ca="1" si="73"/>
        <v>4.9295091340690504</v>
      </c>
      <c r="U236" s="554">
        <f t="shared" ca="1" si="74"/>
        <v>5.5867158133409234</v>
      </c>
      <c r="V236" s="555">
        <f t="shared" ca="1" si="75"/>
        <v>4.6356645321179926</v>
      </c>
      <c r="W236" s="555">
        <f t="shared" ca="1" si="76"/>
        <v>0.45872789708069295</v>
      </c>
      <c r="X236" s="556">
        <f t="shared" ca="1" si="88"/>
        <v>0.33161460274219579</v>
      </c>
      <c r="Y236" s="557">
        <f t="shared" ca="1" si="77"/>
        <v>0.15041552022805799</v>
      </c>
    </row>
    <row r="237" spans="1:25" x14ac:dyDescent="0.25">
      <c r="A237" s="558" t="s">
        <v>803</v>
      </c>
      <c r="B237" s="553">
        <f t="shared" si="69"/>
        <v>-10</v>
      </c>
      <c r="C237" s="553">
        <f t="shared" ca="1" si="78"/>
        <v>1.5450720748654025</v>
      </c>
      <c r="D237" s="553">
        <f t="shared" ca="1" si="79"/>
        <v>1.4475066641115719</v>
      </c>
      <c r="E237" s="553">
        <f t="shared" ca="1" si="80"/>
        <v>5.5164293777906215</v>
      </c>
      <c r="F237" s="553">
        <f t="shared" ca="1" si="81"/>
        <v>2.6188453038337549</v>
      </c>
      <c r="G237" s="553">
        <f t="shared" ca="1" si="82"/>
        <v>7.8086747308541851</v>
      </c>
      <c r="H237" s="553">
        <f t="shared" ca="1" si="83"/>
        <v>2.1357080099125767</v>
      </c>
      <c r="I237" s="553">
        <f t="shared" ca="1" si="84"/>
        <v>4.1891512321645834</v>
      </c>
      <c r="J237" s="553">
        <f t="shared" ca="1" si="85"/>
        <v>2.6720658735088296</v>
      </c>
      <c r="K237" s="553">
        <f t="shared" ca="1" si="86"/>
        <v>12.194765457618264</v>
      </c>
      <c r="L237" s="553">
        <f t="shared" ca="1" si="89"/>
        <v>3.4920280961176089</v>
      </c>
      <c r="M237" s="553">
        <f t="shared" ca="1" si="89"/>
        <v>5.3069336433852765</v>
      </c>
      <c r="N237" s="553">
        <f t="shared" ca="1" si="89"/>
        <v>2.7682044997245185</v>
      </c>
      <c r="O237" s="553">
        <f t="shared" ca="1" si="89"/>
        <v>4.5994299334115718</v>
      </c>
      <c r="P237" s="553">
        <f t="shared" ca="1" si="89"/>
        <v>1.5384574246519307</v>
      </c>
      <c r="Q237" s="554">
        <f t="shared" ca="1" si="70"/>
        <v>9.7565410753830628E-2</v>
      </c>
      <c r="R237" s="554">
        <f t="shared" ca="1" si="71"/>
        <v>2.8975840739568666</v>
      </c>
      <c r="S237" s="554">
        <f t="shared" ca="1" si="72"/>
        <v>5.6729667209416084</v>
      </c>
      <c r="T237" s="554">
        <f t="shared" ca="1" si="73"/>
        <v>1.5170853586557538</v>
      </c>
      <c r="U237" s="554">
        <f t="shared" ca="1" si="74"/>
        <v>8.7027373615006542</v>
      </c>
      <c r="V237" s="555">
        <f t="shared" ca="1" si="75"/>
        <v>2.538729143660758</v>
      </c>
      <c r="W237" s="555">
        <f t="shared" ca="1" si="76"/>
        <v>3.0609725087596411</v>
      </c>
      <c r="X237" s="556">
        <f t="shared" ca="1" si="88"/>
        <v>-0.38237868691567023</v>
      </c>
      <c r="Y237" s="557">
        <f t="shared" ca="1" si="77"/>
        <v>9.7684304138784303E-2</v>
      </c>
    </row>
    <row r="238" spans="1:25" x14ac:dyDescent="0.25">
      <c r="A238" s="558" t="s">
        <v>804</v>
      </c>
      <c r="B238" s="553">
        <f t="shared" si="69"/>
        <v>-10</v>
      </c>
      <c r="C238" s="553">
        <f t="shared" ca="1" si="78"/>
        <v>2.5679671459151354</v>
      </c>
      <c r="D238" s="553">
        <f t="shared" ca="1" si="79"/>
        <v>2.1335775296872188</v>
      </c>
      <c r="E238" s="553">
        <f t="shared" ca="1" si="80"/>
        <v>4.8729716545587225</v>
      </c>
      <c r="F238" s="553">
        <f t="shared" ca="1" si="81"/>
        <v>1.7996291339869854</v>
      </c>
      <c r="G238" s="553">
        <f t="shared" ca="1" si="82"/>
        <v>9.3992492227996092</v>
      </c>
      <c r="H238" s="553">
        <f t="shared" ca="1" si="83"/>
        <v>2.0822472713113118</v>
      </c>
      <c r="I238" s="553">
        <f t="shared" ca="1" si="84"/>
        <v>13.709684339884994</v>
      </c>
      <c r="J238" s="553">
        <f t="shared" ca="1" si="85"/>
        <v>3.1616878048127104</v>
      </c>
      <c r="K238" s="553">
        <f t="shared" ca="1" si="86"/>
        <v>7.2814065899471814</v>
      </c>
      <c r="L238" s="553">
        <f t="shared" ca="1" si="89"/>
        <v>3.4765797271206837</v>
      </c>
      <c r="M238" s="553">
        <f t="shared" ca="1" si="89"/>
        <v>5.7894808533935187</v>
      </c>
      <c r="N238" s="553">
        <f t="shared" ca="1" si="89"/>
        <v>2.4720068040236414</v>
      </c>
      <c r="O238" s="553">
        <f t="shared" ca="1" si="89"/>
        <v>6.6732062494192448</v>
      </c>
      <c r="P238" s="553">
        <f t="shared" ca="1" si="89"/>
        <v>1.8909102675671707</v>
      </c>
      <c r="Q238" s="554">
        <f t="shared" ca="1" si="70"/>
        <v>0.43438961622791661</v>
      </c>
      <c r="R238" s="554">
        <f t="shared" ca="1" si="71"/>
        <v>3.0733425205717371</v>
      </c>
      <c r="S238" s="554">
        <f t="shared" ca="1" si="72"/>
        <v>7.3170019514882974</v>
      </c>
      <c r="T238" s="554">
        <f t="shared" ca="1" si="73"/>
        <v>10.547996535072283</v>
      </c>
      <c r="U238" s="554">
        <f t="shared" ca="1" si="74"/>
        <v>3.8048268628264976</v>
      </c>
      <c r="V238" s="555">
        <f t="shared" ca="1" si="75"/>
        <v>3.3174740493698773</v>
      </c>
      <c r="W238" s="555">
        <f t="shared" ca="1" si="76"/>
        <v>4.7822959818520738</v>
      </c>
      <c r="X238" s="556">
        <f t="shared" ca="1" si="88"/>
        <v>3.5005570279781697</v>
      </c>
      <c r="Y238" s="557">
        <f t="shared" ca="1" si="77"/>
        <v>0.54785061042216909</v>
      </c>
    </row>
    <row r="239" spans="1:25" x14ac:dyDescent="0.25">
      <c r="A239" s="558" t="s">
        <v>805</v>
      </c>
      <c r="B239" s="553">
        <f t="shared" si="69"/>
        <v>-10</v>
      </c>
      <c r="C239" s="553">
        <f t="shared" ca="1" si="78"/>
        <v>3.9603790178914906</v>
      </c>
      <c r="D239" s="553">
        <f t="shared" ca="1" si="79"/>
        <v>2.1839954511773283</v>
      </c>
      <c r="E239" s="553">
        <f t="shared" ca="1" si="80"/>
        <v>5.0479739471348504</v>
      </c>
      <c r="F239" s="553">
        <f t="shared" ca="1" si="81"/>
        <v>1.6323407225477937</v>
      </c>
      <c r="G239" s="553">
        <f t="shared" ca="1" si="82"/>
        <v>7.8106110547346859</v>
      </c>
      <c r="H239" s="553">
        <f t="shared" ca="1" si="83"/>
        <v>3.8771374268694516</v>
      </c>
      <c r="I239" s="553">
        <f t="shared" ca="1" si="84"/>
        <v>11.790595560347034</v>
      </c>
      <c r="J239" s="553">
        <f t="shared" ca="1" si="85"/>
        <v>3.4096801243876049</v>
      </c>
      <c r="K239" s="553">
        <f t="shared" ca="1" si="86"/>
        <v>7.7350025397863389</v>
      </c>
      <c r="L239" s="553">
        <f t="shared" ca="1" si="89"/>
        <v>2.7331049522583246</v>
      </c>
      <c r="M239" s="553">
        <f t="shared" ca="1" si="89"/>
        <v>5.3701317690960444</v>
      </c>
      <c r="N239" s="553">
        <f t="shared" ca="1" si="89"/>
        <v>2.5442210015288707</v>
      </c>
      <c r="O239" s="553">
        <f t="shared" ca="1" si="89"/>
        <v>5.3866618343645651</v>
      </c>
      <c r="P239" s="553">
        <f t="shared" ca="1" si="89"/>
        <v>3.484328832705097</v>
      </c>
      <c r="Q239" s="554">
        <f t="shared" ca="1" si="70"/>
        <v>1.7763835667141623</v>
      </c>
      <c r="R239" s="554">
        <f t="shared" ca="1" si="71"/>
        <v>3.4156332245870566</v>
      </c>
      <c r="S239" s="554">
        <f t="shared" ca="1" si="72"/>
        <v>3.9334736278652342</v>
      </c>
      <c r="T239" s="554">
        <f t="shared" ca="1" si="73"/>
        <v>8.3809154359594302</v>
      </c>
      <c r="U239" s="554">
        <f t="shared" ca="1" si="74"/>
        <v>5.0018975875280143</v>
      </c>
      <c r="V239" s="555">
        <f t="shared" ca="1" si="75"/>
        <v>2.8259107675671737</v>
      </c>
      <c r="W239" s="555">
        <f t="shared" ca="1" si="76"/>
        <v>1.9023330016594682</v>
      </c>
      <c r="X239" s="556">
        <f t="shared" ca="1" si="88"/>
        <v>1.8326390767869523</v>
      </c>
      <c r="Y239" s="557">
        <f t="shared" ca="1" si="77"/>
        <v>0.31290905006153957</v>
      </c>
    </row>
    <row r="240" spans="1:25" x14ac:dyDescent="0.25">
      <c r="A240" s="558" t="s">
        <v>806</v>
      </c>
      <c r="B240" s="553">
        <f t="shared" si="69"/>
        <v>-10</v>
      </c>
      <c r="C240" s="553">
        <f t="shared" ca="1" si="78"/>
        <v>2.153909502454959</v>
      </c>
      <c r="D240" s="553">
        <f t="shared" ca="1" si="79"/>
        <v>2.4727414182224789</v>
      </c>
      <c r="E240" s="553">
        <f t="shared" ca="1" si="80"/>
        <v>4.4645362569541209</v>
      </c>
      <c r="F240" s="553">
        <f t="shared" ca="1" si="81"/>
        <v>2.0157025545134295</v>
      </c>
      <c r="G240" s="553">
        <f t="shared" ca="1" si="82"/>
        <v>11.137918249288559</v>
      </c>
      <c r="H240" s="553">
        <f t="shared" ca="1" si="83"/>
        <v>3.8350115191045946</v>
      </c>
      <c r="I240" s="553">
        <f t="shared" ca="1" si="84"/>
        <v>8.5267877104671381</v>
      </c>
      <c r="J240" s="553">
        <f t="shared" ca="1" si="85"/>
        <v>3.5095803976717739</v>
      </c>
      <c r="K240" s="553">
        <f t="shared" ca="1" si="86"/>
        <v>9.2245372003509374</v>
      </c>
      <c r="L240" s="553">
        <f t="shared" ca="1" si="89"/>
        <v>3.2982167133259601</v>
      </c>
      <c r="M240" s="553">
        <f t="shared" ca="1" si="89"/>
        <v>4.4378465151052193</v>
      </c>
      <c r="N240" s="553">
        <f t="shared" ca="1" si="89"/>
        <v>2.3011114730822801</v>
      </c>
      <c r="O240" s="553">
        <f t="shared" ca="1" si="89"/>
        <v>4.2405409578890234</v>
      </c>
      <c r="P240" s="553">
        <f t="shared" ca="1" si="89"/>
        <v>2.2921154475602328</v>
      </c>
      <c r="Q240" s="554">
        <f t="shared" ca="1" si="70"/>
        <v>-0.3188319157675199</v>
      </c>
      <c r="R240" s="554">
        <f t="shared" ca="1" si="71"/>
        <v>2.4488337024406914</v>
      </c>
      <c r="S240" s="554">
        <f t="shared" ca="1" si="72"/>
        <v>7.3029067301839641</v>
      </c>
      <c r="T240" s="554">
        <f t="shared" ca="1" si="73"/>
        <v>5.0172073127953638</v>
      </c>
      <c r="U240" s="554">
        <f t="shared" ca="1" si="74"/>
        <v>5.9263204870249773</v>
      </c>
      <c r="V240" s="555">
        <f t="shared" ca="1" si="75"/>
        <v>2.1367350420229392</v>
      </c>
      <c r="W240" s="555">
        <f t="shared" ca="1" si="76"/>
        <v>1.9484255103287906</v>
      </c>
      <c r="X240" s="556">
        <f t="shared" ca="1" si="88"/>
        <v>1.7007811751309276E-2</v>
      </c>
      <c r="Y240" s="557">
        <f t="shared" ca="1" si="77"/>
        <v>0.12521453602951729</v>
      </c>
    </row>
    <row r="241" spans="1:25" x14ac:dyDescent="0.25">
      <c r="A241" s="558" t="s">
        <v>807</v>
      </c>
      <c r="B241" s="553">
        <f t="shared" si="69"/>
        <v>-10</v>
      </c>
      <c r="C241" s="553">
        <f t="shared" ca="1" si="78"/>
        <v>5.3130040640622864</v>
      </c>
      <c r="D241" s="553">
        <f t="shared" ca="1" si="79"/>
        <v>2.7073358804085301</v>
      </c>
      <c r="E241" s="553">
        <f t="shared" ca="1" si="80"/>
        <v>9.609384347562969</v>
      </c>
      <c r="F241" s="553">
        <f t="shared" ca="1" si="81"/>
        <v>1.8253448442822777</v>
      </c>
      <c r="G241" s="553">
        <f t="shared" ca="1" si="82"/>
        <v>9.1776678695287774</v>
      </c>
      <c r="H241" s="553">
        <f t="shared" ca="1" si="83"/>
        <v>2.1428691374203805</v>
      </c>
      <c r="I241" s="553">
        <f t="shared" ca="1" si="84"/>
        <v>6.5674175243360562</v>
      </c>
      <c r="J241" s="553">
        <f t="shared" ca="1" si="85"/>
        <v>2.5290656356180778</v>
      </c>
      <c r="K241" s="553">
        <f t="shared" ca="1" si="86"/>
        <v>8.0601727948177633</v>
      </c>
      <c r="L241" s="553">
        <f t="shared" ca="1" si="89"/>
        <v>3.5343277768036199</v>
      </c>
      <c r="M241" s="553">
        <f t="shared" ca="1" si="89"/>
        <v>6.6427750489493906</v>
      </c>
      <c r="N241" s="553">
        <f t="shared" ca="1" si="89"/>
        <v>2.2437073413448476</v>
      </c>
      <c r="O241" s="553">
        <f t="shared" ca="1" si="89"/>
        <v>4.0505374323041909</v>
      </c>
      <c r="P241" s="553">
        <f t="shared" ca="1" si="89"/>
        <v>2.5084079230855982</v>
      </c>
      <c r="Q241" s="554">
        <f t="shared" ca="1" si="70"/>
        <v>2.6056681836537563</v>
      </c>
      <c r="R241" s="554">
        <f t="shared" ca="1" si="71"/>
        <v>7.7840395032806917</v>
      </c>
      <c r="S241" s="554">
        <f t="shared" ca="1" si="72"/>
        <v>7.0347987321083973</v>
      </c>
      <c r="T241" s="554">
        <f t="shared" ca="1" si="73"/>
        <v>4.0383518887179779</v>
      </c>
      <c r="U241" s="554">
        <f t="shared" ca="1" si="74"/>
        <v>4.5258450180141434</v>
      </c>
      <c r="V241" s="555">
        <f t="shared" ca="1" si="75"/>
        <v>4.3990677076045426</v>
      </c>
      <c r="W241" s="555">
        <f t="shared" ca="1" si="76"/>
        <v>1.5421295092185927</v>
      </c>
      <c r="X241" s="556">
        <f t="shared" ca="1" si="88"/>
        <v>5.2818718125778705</v>
      </c>
      <c r="Y241" s="557">
        <f t="shared" ca="1" si="77"/>
        <v>0.77917591497726446</v>
      </c>
    </row>
    <row r="242" spans="1:25" x14ac:dyDescent="0.25">
      <c r="A242" s="558" t="s">
        <v>808</v>
      </c>
      <c r="B242" s="553">
        <f t="shared" si="69"/>
        <v>-10</v>
      </c>
      <c r="C242" s="553">
        <f t="shared" ca="1" si="78"/>
        <v>3.3010451949122581</v>
      </c>
      <c r="D242" s="553">
        <f t="shared" ca="1" si="79"/>
        <v>1.8580474614194393</v>
      </c>
      <c r="E242" s="553">
        <f t="shared" ca="1" si="80"/>
        <v>5.6456765860981166</v>
      </c>
      <c r="F242" s="553">
        <f t="shared" ca="1" si="81"/>
        <v>3.3466266684848831</v>
      </c>
      <c r="G242" s="553">
        <f t="shared" ca="1" si="82"/>
        <v>6.657237026067568</v>
      </c>
      <c r="H242" s="553">
        <f t="shared" ca="1" si="83"/>
        <v>4.8882163253771065</v>
      </c>
      <c r="I242" s="553">
        <f t="shared" ca="1" si="84"/>
        <v>8.8772642636805497</v>
      </c>
      <c r="J242" s="553">
        <f t="shared" ca="1" si="85"/>
        <v>2.4447285457436521</v>
      </c>
      <c r="K242" s="553">
        <f t="shared" ca="1" si="86"/>
        <v>5.0379958327864021</v>
      </c>
      <c r="L242" s="553">
        <f t="shared" ref="L242:P257" ca="1" si="90">L$17*(1+$C$10*NORMSINV(RAND()))</f>
        <v>2.9838639421792674</v>
      </c>
      <c r="M242" s="553">
        <f t="shared" ca="1" si="90"/>
        <v>7.5944724349669555</v>
      </c>
      <c r="N242" s="553">
        <f t="shared" ca="1" si="90"/>
        <v>2.1092707350443036</v>
      </c>
      <c r="O242" s="553">
        <f t="shared" ca="1" si="90"/>
        <v>5.9977089473671086</v>
      </c>
      <c r="P242" s="553">
        <f t="shared" ca="1" si="90"/>
        <v>3.2790011543905022</v>
      </c>
      <c r="Q242" s="554">
        <f t="shared" ca="1" si="70"/>
        <v>1.4429977334928188</v>
      </c>
      <c r="R242" s="554">
        <f t="shared" ca="1" si="71"/>
        <v>2.2990499176132335</v>
      </c>
      <c r="S242" s="554">
        <f t="shared" ca="1" si="72"/>
        <v>1.7690207006904615</v>
      </c>
      <c r="T242" s="554">
        <f t="shared" ca="1" si="73"/>
        <v>6.4325357179368972</v>
      </c>
      <c r="U242" s="554">
        <f t="shared" ca="1" si="74"/>
        <v>2.0541318906071346</v>
      </c>
      <c r="V242" s="555">
        <f t="shared" ca="1" si="75"/>
        <v>5.4852016999226514</v>
      </c>
      <c r="W242" s="555">
        <f t="shared" ca="1" si="76"/>
        <v>2.7187077929766064</v>
      </c>
      <c r="X242" s="556">
        <f t="shared" ca="1" si="88"/>
        <v>-1.1525396362284912</v>
      </c>
      <c r="Y242" s="557">
        <f t="shared" ca="1" si="77"/>
        <v>5.7566350890354563E-2</v>
      </c>
    </row>
    <row r="243" spans="1:25" x14ac:dyDescent="0.25">
      <c r="A243" s="558" t="s">
        <v>809</v>
      </c>
      <c r="B243" s="553">
        <f t="shared" si="69"/>
        <v>-10</v>
      </c>
      <c r="C243" s="553">
        <f t="shared" ca="1" si="78"/>
        <v>3.0791603922944315</v>
      </c>
      <c r="D243" s="553">
        <f t="shared" ca="1" si="79"/>
        <v>2.1908650955499569</v>
      </c>
      <c r="E243" s="553">
        <f t="shared" ca="1" si="80"/>
        <v>5.2145790355286641</v>
      </c>
      <c r="F243" s="553">
        <f t="shared" ca="1" si="81"/>
        <v>2.0088664637466218</v>
      </c>
      <c r="G243" s="553">
        <f t="shared" ca="1" si="82"/>
        <v>11.521532039184542</v>
      </c>
      <c r="H243" s="553">
        <f t="shared" ca="1" si="83"/>
        <v>3.1933169655363978</v>
      </c>
      <c r="I243" s="553">
        <f t="shared" ca="1" si="84"/>
        <v>12.665569092258075</v>
      </c>
      <c r="J243" s="553">
        <f t="shared" ca="1" si="85"/>
        <v>3.5634902213427564</v>
      </c>
      <c r="K243" s="553">
        <f t="shared" ca="1" si="86"/>
        <v>14.038723564008579</v>
      </c>
      <c r="L243" s="553">
        <f t="shared" ca="1" si="90"/>
        <v>2.2594858387810577</v>
      </c>
      <c r="M243" s="553">
        <f t="shared" ca="1" si="90"/>
        <v>6.0994132330736166</v>
      </c>
      <c r="N243" s="553">
        <f t="shared" ca="1" si="90"/>
        <v>1.9800529864674734</v>
      </c>
      <c r="O243" s="553">
        <f t="shared" ca="1" si="90"/>
        <v>4.6822556318117101</v>
      </c>
      <c r="P243" s="553">
        <f t="shared" ca="1" si="90"/>
        <v>2.6103616438473818</v>
      </c>
      <c r="Q243" s="554">
        <f t="shared" ca="1" si="70"/>
        <v>0.88829529674447461</v>
      </c>
      <c r="R243" s="554">
        <f t="shared" ca="1" si="71"/>
        <v>3.2057125717820423</v>
      </c>
      <c r="S243" s="554">
        <f t="shared" ca="1" si="72"/>
        <v>8.3282150736481455</v>
      </c>
      <c r="T243" s="554">
        <f t="shared" ca="1" si="73"/>
        <v>9.1020788709153173</v>
      </c>
      <c r="U243" s="554">
        <f t="shared" ca="1" si="74"/>
        <v>11.779237725227521</v>
      </c>
      <c r="V243" s="555">
        <f t="shared" ca="1" si="75"/>
        <v>4.119360246606143</v>
      </c>
      <c r="W243" s="555">
        <f t="shared" ca="1" si="76"/>
        <v>2.0718939879643283</v>
      </c>
      <c r="X243" s="556">
        <f t="shared" ca="1" si="88"/>
        <v>6.1287437589244647</v>
      </c>
      <c r="Y243" s="557">
        <f t="shared" ca="1" si="77"/>
        <v>0.85949339036962713</v>
      </c>
    </row>
    <row r="244" spans="1:25" x14ac:dyDescent="0.25">
      <c r="A244" s="558" t="s">
        <v>810</v>
      </c>
      <c r="B244" s="553">
        <f t="shared" si="69"/>
        <v>-10</v>
      </c>
      <c r="C244" s="553">
        <f t="shared" ca="1" si="78"/>
        <v>4.3666657335347132</v>
      </c>
      <c r="D244" s="553">
        <f t="shared" ca="1" si="79"/>
        <v>2.122200200730942</v>
      </c>
      <c r="E244" s="553">
        <f t="shared" ca="1" si="80"/>
        <v>10.370734430779601</v>
      </c>
      <c r="F244" s="553">
        <f t="shared" ca="1" si="81"/>
        <v>2.0779985790832658</v>
      </c>
      <c r="G244" s="553">
        <f t="shared" ca="1" si="82"/>
        <v>8.4741485279816651</v>
      </c>
      <c r="H244" s="553">
        <f t="shared" ca="1" si="83"/>
        <v>3.3282252210322718</v>
      </c>
      <c r="I244" s="553">
        <f t="shared" ca="1" si="84"/>
        <v>10.339793261402594</v>
      </c>
      <c r="J244" s="553">
        <f t="shared" ca="1" si="85"/>
        <v>2.4994389590883981</v>
      </c>
      <c r="K244" s="553">
        <f t="shared" ca="1" si="86"/>
        <v>13.857993363982464</v>
      </c>
      <c r="L244" s="553">
        <f t="shared" ca="1" si="90"/>
        <v>2.2697295586032995</v>
      </c>
      <c r="M244" s="553">
        <f t="shared" ca="1" si="90"/>
        <v>5.9604924362768834</v>
      </c>
      <c r="N244" s="553">
        <f t="shared" ca="1" si="90"/>
        <v>2.5160609267521439</v>
      </c>
      <c r="O244" s="553">
        <f t="shared" ca="1" si="90"/>
        <v>6.3708215505740462</v>
      </c>
      <c r="P244" s="553">
        <f t="shared" ca="1" si="90"/>
        <v>1.8084862760709237</v>
      </c>
      <c r="Q244" s="554">
        <f t="shared" ca="1" si="70"/>
        <v>2.2444655328037713</v>
      </c>
      <c r="R244" s="554">
        <f t="shared" ca="1" si="71"/>
        <v>8.2927358516963352</v>
      </c>
      <c r="S244" s="554">
        <f t="shared" ca="1" si="72"/>
        <v>5.1459233069493937</v>
      </c>
      <c r="T244" s="554">
        <f t="shared" ca="1" si="73"/>
        <v>7.8403543023141964</v>
      </c>
      <c r="U244" s="554">
        <f t="shared" ca="1" si="74"/>
        <v>11.588263805379164</v>
      </c>
      <c r="V244" s="555">
        <f t="shared" ca="1" si="75"/>
        <v>3.4444315095247395</v>
      </c>
      <c r="W244" s="555">
        <f t="shared" ca="1" si="76"/>
        <v>4.5623352745031225</v>
      </c>
      <c r="X244" s="556">
        <f t="shared" ca="1" si="88"/>
        <v>8.6060156186536325</v>
      </c>
      <c r="Y244" s="557">
        <f t="shared" ca="1" si="77"/>
        <v>0.97619651526767481</v>
      </c>
    </row>
    <row r="245" spans="1:25" x14ac:dyDescent="0.25">
      <c r="A245" s="558" t="s">
        <v>811</v>
      </c>
      <c r="B245" s="553">
        <f t="shared" si="69"/>
        <v>-10</v>
      </c>
      <c r="C245" s="553">
        <f t="shared" ca="1" si="78"/>
        <v>2.9854818026755763</v>
      </c>
      <c r="D245" s="553">
        <f t="shared" ca="1" si="79"/>
        <v>1.8014946216429915</v>
      </c>
      <c r="E245" s="553">
        <f t="shared" ca="1" si="80"/>
        <v>3.74234077017171</v>
      </c>
      <c r="F245" s="553">
        <f t="shared" ca="1" si="81"/>
        <v>2.0217659104953931</v>
      </c>
      <c r="G245" s="553">
        <f t="shared" ca="1" si="82"/>
        <v>13.663745574625835</v>
      </c>
      <c r="H245" s="553">
        <f t="shared" ca="1" si="83"/>
        <v>3.7317009962045855</v>
      </c>
      <c r="I245" s="553">
        <f t="shared" ca="1" si="84"/>
        <v>13.011779947749474</v>
      </c>
      <c r="J245" s="553">
        <f t="shared" ca="1" si="85"/>
        <v>2.9272795009878956</v>
      </c>
      <c r="K245" s="553">
        <f t="shared" ca="1" si="86"/>
        <v>12.185638704537283</v>
      </c>
      <c r="L245" s="553">
        <f t="shared" ca="1" si="90"/>
        <v>2.6431132572468998</v>
      </c>
      <c r="M245" s="553">
        <f t="shared" ca="1" si="90"/>
        <v>4.3933030130487207</v>
      </c>
      <c r="N245" s="553">
        <f t="shared" ca="1" si="90"/>
        <v>2.0199535360295142</v>
      </c>
      <c r="O245" s="553">
        <f t="shared" ca="1" si="90"/>
        <v>4.2389212501609244</v>
      </c>
      <c r="P245" s="553">
        <f t="shared" ca="1" si="90"/>
        <v>2.8298389117157807</v>
      </c>
      <c r="Q245" s="554">
        <f t="shared" ca="1" si="70"/>
        <v>1.1839871810325848</v>
      </c>
      <c r="R245" s="554">
        <f t="shared" ca="1" si="71"/>
        <v>1.7205748596763168</v>
      </c>
      <c r="S245" s="554">
        <f t="shared" ca="1" si="72"/>
        <v>9.9320445784212499</v>
      </c>
      <c r="T245" s="554">
        <f t="shared" ca="1" si="73"/>
        <v>10.084500446761579</v>
      </c>
      <c r="U245" s="554">
        <f t="shared" ca="1" si="74"/>
        <v>9.5425254472903838</v>
      </c>
      <c r="V245" s="555">
        <f t="shared" ca="1" si="75"/>
        <v>2.3733494770192065</v>
      </c>
      <c r="W245" s="555">
        <f t="shared" ca="1" si="76"/>
        <v>1.4090823384451436</v>
      </c>
      <c r="X245" s="556">
        <f t="shared" ca="1" si="88"/>
        <v>5.3087359104594611</v>
      </c>
      <c r="Y245" s="557">
        <f t="shared" ca="1" si="77"/>
        <v>0.78207002446396801</v>
      </c>
    </row>
    <row r="246" spans="1:25" x14ac:dyDescent="0.25">
      <c r="A246" s="558" t="s">
        <v>812</v>
      </c>
      <c r="B246" s="553">
        <f t="shared" si="69"/>
        <v>-10</v>
      </c>
      <c r="C246" s="553">
        <f t="shared" ca="1" si="78"/>
        <v>2.6526433692219094</v>
      </c>
      <c r="D246" s="553">
        <f t="shared" ca="1" si="79"/>
        <v>2.0329253728644816</v>
      </c>
      <c r="E246" s="553">
        <f t="shared" ca="1" si="80"/>
        <v>6.3650455665474333</v>
      </c>
      <c r="F246" s="553">
        <f t="shared" ca="1" si="81"/>
        <v>3.3783428726822247</v>
      </c>
      <c r="G246" s="553">
        <f t="shared" ca="1" si="82"/>
        <v>9.3647568354611384</v>
      </c>
      <c r="H246" s="553">
        <f t="shared" ca="1" si="83"/>
        <v>3.4651967376249466</v>
      </c>
      <c r="I246" s="553">
        <f t="shared" ca="1" si="84"/>
        <v>7.4143347879026393</v>
      </c>
      <c r="J246" s="553">
        <f t="shared" ca="1" si="85"/>
        <v>3.3620719490752058</v>
      </c>
      <c r="K246" s="553">
        <f t="shared" ca="1" si="86"/>
        <v>12.210600620753143</v>
      </c>
      <c r="L246" s="553">
        <f t="shared" ca="1" si="90"/>
        <v>3.0992714057654949</v>
      </c>
      <c r="M246" s="553">
        <f t="shared" ca="1" si="90"/>
        <v>4.9990041466329762</v>
      </c>
      <c r="N246" s="553">
        <f t="shared" ca="1" si="90"/>
        <v>2.3811987844004112</v>
      </c>
      <c r="O246" s="553">
        <f t="shared" ca="1" si="90"/>
        <v>6.0772031537643532</v>
      </c>
      <c r="P246" s="553">
        <f t="shared" ca="1" si="90"/>
        <v>2.7989172165916614</v>
      </c>
      <c r="Q246" s="554">
        <f t="shared" ca="1" si="70"/>
        <v>0.61971799635742775</v>
      </c>
      <c r="R246" s="554">
        <f t="shared" ca="1" si="71"/>
        <v>2.9867026938652086</v>
      </c>
      <c r="S246" s="554">
        <f t="shared" ca="1" si="72"/>
        <v>5.8995600978361917</v>
      </c>
      <c r="T246" s="554">
        <f t="shared" ca="1" si="73"/>
        <v>4.0522628388274331</v>
      </c>
      <c r="U246" s="554">
        <f t="shared" ca="1" si="74"/>
        <v>9.1113292149876486</v>
      </c>
      <c r="V246" s="555">
        <f t="shared" ca="1" si="75"/>
        <v>2.617805362232565</v>
      </c>
      <c r="W246" s="555">
        <f t="shared" ca="1" si="76"/>
        <v>3.2782859371726918</v>
      </c>
      <c r="X246" s="556">
        <f t="shared" ca="1" si="88"/>
        <v>1.4469944670511268</v>
      </c>
      <c r="Y246" s="557">
        <f t="shared" ca="1" si="77"/>
        <v>0.26494787066027059</v>
      </c>
    </row>
    <row r="247" spans="1:25" x14ac:dyDescent="0.25">
      <c r="A247" s="558" t="s">
        <v>813</v>
      </c>
      <c r="B247" s="553">
        <f t="shared" si="69"/>
        <v>-10</v>
      </c>
      <c r="C247" s="553">
        <f t="shared" ca="1" si="78"/>
        <v>3.7442752757433686</v>
      </c>
      <c r="D247" s="553">
        <f t="shared" ca="1" si="79"/>
        <v>2.0357615115860801</v>
      </c>
      <c r="E247" s="553">
        <f t="shared" ca="1" si="80"/>
        <v>5.4714425785157559</v>
      </c>
      <c r="F247" s="553">
        <f t="shared" ca="1" si="81"/>
        <v>3.0434279300779563</v>
      </c>
      <c r="G247" s="553">
        <f t="shared" ca="1" si="82"/>
        <v>13.660419711998696</v>
      </c>
      <c r="H247" s="553">
        <f t="shared" ca="1" si="83"/>
        <v>2.9821692119794507</v>
      </c>
      <c r="I247" s="553">
        <f t="shared" ca="1" si="84"/>
        <v>10.001167199325529</v>
      </c>
      <c r="J247" s="553">
        <f t="shared" ca="1" si="85"/>
        <v>2.4798338349319859</v>
      </c>
      <c r="K247" s="553">
        <f t="shared" ca="1" si="86"/>
        <v>8.8550285604705508</v>
      </c>
      <c r="L247" s="553">
        <f t="shared" ca="1" si="90"/>
        <v>2.3729371296593378</v>
      </c>
      <c r="M247" s="553">
        <f t="shared" ca="1" si="90"/>
        <v>5.069210471384233</v>
      </c>
      <c r="N247" s="553">
        <f t="shared" ca="1" si="90"/>
        <v>2.3738079229613285</v>
      </c>
      <c r="O247" s="553">
        <f t="shared" ca="1" si="90"/>
        <v>5.9828796326752478</v>
      </c>
      <c r="P247" s="553">
        <f t="shared" ca="1" si="90"/>
        <v>2.7399481510977979</v>
      </c>
      <c r="Q247" s="554">
        <f t="shared" ca="1" si="70"/>
        <v>1.7085137641572885</v>
      </c>
      <c r="R247" s="554">
        <f t="shared" ca="1" si="71"/>
        <v>2.4280146484377996</v>
      </c>
      <c r="S247" s="554">
        <f t="shared" ca="1" si="72"/>
        <v>10.678250500019246</v>
      </c>
      <c r="T247" s="554">
        <f t="shared" ca="1" si="73"/>
        <v>7.5213333643935432</v>
      </c>
      <c r="U247" s="554">
        <f t="shared" ca="1" si="74"/>
        <v>6.482091430811213</v>
      </c>
      <c r="V247" s="555">
        <f t="shared" ca="1" si="75"/>
        <v>2.6954025484229045</v>
      </c>
      <c r="W247" s="555">
        <f t="shared" ca="1" si="76"/>
        <v>3.2429314815774499</v>
      </c>
      <c r="X247" s="556">
        <f t="shared" ca="1" si="88"/>
        <v>4.9794701383387743</v>
      </c>
      <c r="Y247" s="557">
        <f t="shared" ca="1" si="77"/>
        <v>0.74511828361241617</v>
      </c>
    </row>
    <row r="248" spans="1:25" x14ac:dyDescent="0.25">
      <c r="A248" s="558" t="s">
        <v>814</v>
      </c>
      <c r="B248" s="553">
        <f t="shared" si="69"/>
        <v>-10</v>
      </c>
      <c r="C248" s="553">
        <f t="shared" ca="1" si="78"/>
        <v>3.5614080845479839</v>
      </c>
      <c r="D248" s="553">
        <f t="shared" ca="1" si="79"/>
        <v>1.4078465758973779</v>
      </c>
      <c r="E248" s="553">
        <f t="shared" ca="1" si="80"/>
        <v>5.3022941240676191</v>
      </c>
      <c r="F248" s="553">
        <f t="shared" ca="1" si="81"/>
        <v>2.4718701824854969</v>
      </c>
      <c r="G248" s="553">
        <f t="shared" ca="1" si="82"/>
        <v>8.976829722344565</v>
      </c>
      <c r="H248" s="553">
        <f t="shared" ca="1" si="83"/>
        <v>3.096624477308084</v>
      </c>
      <c r="I248" s="553">
        <f t="shared" ca="1" si="84"/>
        <v>11.439202899842027</v>
      </c>
      <c r="J248" s="553">
        <f t="shared" ca="1" si="85"/>
        <v>2.3387646551291965</v>
      </c>
      <c r="K248" s="553">
        <f t="shared" ca="1" si="86"/>
        <v>11.496878461143032</v>
      </c>
      <c r="L248" s="553">
        <f t="shared" ca="1" si="90"/>
        <v>3.0137632123965785</v>
      </c>
      <c r="M248" s="553">
        <f t="shared" ca="1" si="90"/>
        <v>5.4400238111190351</v>
      </c>
      <c r="N248" s="553">
        <f t="shared" ca="1" si="90"/>
        <v>3.1645608288599107</v>
      </c>
      <c r="O248" s="553">
        <f t="shared" ca="1" si="90"/>
        <v>3.9382992186797527</v>
      </c>
      <c r="P248" s="553">
        <f t="shared" ca="1" si="90"/>
        <v>2.8708666458979089</v>
      </c>
      <c r="Q248" s="554">
        <f t="shared" ca="1" si="70"/>
        <v>2.1535615086506059</v>
      </c>
      <c r="R248" s="554">
        <f t="shared" ca="1" si="71"/>
        <v>2.8304239415821222</v>
      </c>
      <c r="S248" s="554">
        <f t="shared" ca="1" si="72"/>
        <v>5.880205245036481</v>
      </c>
      <c r="T248" s="554">
        <f t="shared" ca="1" si="73"/>
        <v>9.10043824471283</v>
      </c>
      <c r="U248" s="554">
        <f t="shared" ca="1" si="74"/>
        <v>8.4831152487464543</v>
      </c>
      <c r="V248" s="555">
        <f t="shared" ca="1" si="75"/>
        <v>2.2754629822591244</v>
      </c>
      <c r="W248" s="555">
        <f t="shared" ca="1" si="76"/>
        <v>1.0674325727818439</v>
      </c>
      <c r="X248" s="556">
        <f t="shared" ca="1" si="88"/>
        <v>3.8726281282441306</v>
      </c>
      <c r="Y248" s="557">
        <f t="shared" ca="1" si="77"/>
        <v>0.60095890679049224</v>
      </c>
    </row>
    <row r="249" spans="1:25" x14ac:dyDescent="0.25">
      <c r="A249" s="558" t="s">
        <v>815</v>
      </c>
      <c r="B249" s="553">
        <f t="shared" si="69"/>
        <v>-10</v>
      </c>
      <c r="C249" s="553">
        <f t="shared" ca="1" si="78"/>
        <v>3.4056370801280416</v>
      </c>
      <c r="D249" s="553">
        <f t="shared" ca="1" si="79"/>
        <v>1.8579362066013327</v>
      </c>
      <c r="E249" s="553">
        <f t="shared" ca="1" si="80"/>
        <v>2.5677916354807784</v>
      </c>
      <c r="F249" s="553">
        <f t="shared" ca="1" si="81"/>
        <v>2.1291179611549054</v>
      </c>
      <c r="G249" s="553">
        <f t="shared" ca="1" si="82"/>
        <v>11.533551526423715</v>
      </c>
      <c r="H249" s="553">
        <f t="shared" ca="1" si="83"/>
        <v>3.5518909062023294</v>
      </c>
      <c r="I249" s="553">
        <f t="shared" ca="1" si="84"/>
        <v>3.9798394503217716</v>
      </c>
      <c r="J249" s="553">
        <f t="shared" ca="1" si="85"/>
        <v>2.0156031821744156</v>
      </c>
      <c r="K249" s="553">
        <f t="shared" ca="1" si="86"/>
        <v>9.4661443093305078</v>
      </c>
      <c r="L249" s="553">
        <f t="shared" ca="1" si="90"/>
        <v>3.8615671453170499</v>
      </c>
      <c r="M249" s="553">
        <f t="shared" ca="1" si="90"/>
        <v>4.6501210516459359</v>
      </c>
      <c r="N249" s="553">
        <f t="shared" ca="1" si="90"/>
        <v>2.338593331268588</v>
      </c>
      <c r="O249" s="553">
        <f t="shared" ca="1" si="90"/>
        <v>5.4169551866944099</v>
      </c>
      <c r="P249" s="553">
        <f t="shared" ca="1" si="90"/>
        <v>2.2529292693394107</v>
      </c>
      <c r="Q249" s="554">
        <f t="shared" ca="1" si="70"/>
        <v>1.5477008735267088</v>
      </c>
      <c r="R249" s="554">
        <f t="shared" ca="1" si="71"/>
        <v>0.43867367432587301</v>
      </c>
      <c r="S249" s="554">
        <f t="shared" ca="1" si="72"/>
        <v>7.9816606202213851</v>
      </c>
      <c r="T249" s="554">
        <f t="shared" ca="1" si="73"/>
        <v>1.964236268147356</v>
      </c>
      <c r="U249" s="554">
        <f t="shared" ca="1" si="74"/>
        <v>5.6045771640134578</v>
      </c>
      <c r="V249" s="555">
        <f t="shared" ca="1" si="75"/>
        <v>2.3115277203773479</v>
      </c>
      <c r="W249" s="555">
        <f t="shared" ca="1" si="76"/>
        <v>3.1640259173549992</v>
      </c>
      <c r="X249" s="556">
        <f t="shared" ca="1" si="88"/>
        <v>-0.48392144072575149</v>
      </c>
      <c r="Y249" s="557">
        <f t="shared" ca="1" si="77"/>
        <v>9.1452130268422832E-2</v>
      </c>
    </row>
    <row r="250" spans="1:25" x14ac:dyDescent="0.25">
      <c r="A250" s="558" t="s">
        <v>816</v>
      </c>
      <c r="B250" s="553">
        <f t="shared" si="69"/>
        <v>-10</v>
      </c>
      <c r="C250" s="553">
        <f t="shared" ca="1" si="78"/>
        <v>3.0272997812966285</v>
      </c>
      <c r="D250" s="553">
        <f t="shared" ca="1" si="79"/>
        <v>1.2316878486931051</v>
      </c>
      <c r="E250" s="553">
        <f t="shared" ca="1" si="80"/>
        <v>4.833839314537447</v>
      </c>
      <c r="F250" s="553">
        <f t="shared" ca="1" si="81"/>
        <v>2.3773470798567566</v>
      </c>
      <c r="G250" s="553">
        <f t="shared" ca="1" si="82"/>
        <v>2.5190354069977241</v>
      </c>
      <c r="H250" s="553">
        <f t="shared" ca="1" si="83"/>
        <v>1.9351511207747001</v>
      </c>
      <c r="I250" s="553">
        <f t="shared" ca="1" si="84"/>
        <v>10.533761276833346</v>
      </c>
      <c r="J250" s="553">
        <f t="shared" ca="1" si="85"/>
        <v>2.7909375570212505</v>
      </c>
      <c r="K250" s="553">
        <f t="shared" ca="1" si="86"/>
        <v>12.108346510106498</v>
      </c>
      <c r="L250" s="553">
        <f t="shared" ca="1" si="90"/>
        <v>2.3680464190206023</v>
      </c>
      <c r="M250" s="553">
        <f t="shared" ca="1" si="90"/>
        <v>4.7939032235015766</v>
      </c>
      <c r="N250" s="553">
        <f t="shared" ca="1" si="90"/>
        <v>0.53066955267360516</v>
      </c>
      <c r="O250" s="553">
        <f t="shared" ca="1" si="90"/>
        <v>5.7202500403623757</v>
      </c>
      <c r="P250" s="553">
        <f t="shared" ca="1" si="90"/>
        <v>2.6492087364328016</v>
      </c>
      <c r="Q250" s="554">
        <f t="shared" ca="1" si="70"/>
        <v>1.7956119326035234</v>
      </c>
      <c r="R250" s="554">
        <f t="shared" ca="1" si="71"/>
        <v>2.4564922346806903</v>
      </c>
      <c r="S250" s="554">
        <f t="shared" ca="1" si="72"/>
        <v>0.58388428622302402</v>
      </c>
      <c r="T250" s="554">
        <f t="shared" ca="1" si="73"/>
        <v>7.7428237198120957</v>
      </c>
      <c r="U250" s="554">
        <f t="shared" ca="1" si="74"/>
        <v>9.7403000910858957</v>
      </c>
      <c r="V250" s="555">
        <f t="shared" ca="1" si="75"/>
        <v>4.2632336708279714</v>
      </c>
      <c r="W250" s="555">
        <f t="shared" ca="1" si="76"/>
        <v>3.0710413039295741</v>
      </c>
      <c r="X250" s="556">
        <f t="shared" ca="1" si="88"/>
        <v>1.432380628974089</v>
      </c>
      <c r="Y250" s="557">
        <f t="shared" ca="1" si="77"/>
        <v>0.26320652005986611</v>
      </c>
    </row>
    <row r="251" spans="1:25" x14ac:dyDescent="0.25">
      <c r="A251" s="558" t="s">
        <v>817</v>
      </c>
      <c r="B251" s="553">
        <f t="shared" si="69"/>
        <v>-10</v>
      </c>
      <c r="C251" s="553">
        <f t="shared" ca="1" si="78"/>
        <v>2.0990966499954236</v>
      </c>
      <c r="D251" s="553">
        <f t="shared" ca="1" si="79"/>
        <v>1.8255592585562068</v>
      </c>
      <c r="E251" s="553">
        <f t="shared" ca="1" si="80"/>
        <v>7.860509118363332</v>
      </c>
      <c r="F251" s="553">
        <f t="shared" ca="1" si="81"/>
        <v>2.7286554450639504</v>
      </c>
      <c r="G251" s="553">
        <f t="shared" ca="1" si="82"/>
        <v>13.268385404428592</v>
      </c>
      <c r="H251" s="553">
        <f t="shared" ca="1" si="83"/>
        <v>2.3564983414752994</v>
      </c>
      <c r="I251" s="553">
        <f t="shared" ca="1" si="84"/>
        <v>9.9723359469915263</v>
      </c>
      <c r="J251" s="553">
        <f t="shared" ca="1" si="85"/>
        <v>3.1959437362157881</v>
      </c>
      <c r="K251" s="553">
        <f t="shared" ca="1" si="86"/>
        <v>8.6714431308116602</v>
      </c>
      <c r="L251" s="553">
        <f t="shared" ca="1" si="90"/>
        <v>3.1301267686146161</v>
      </c>
      <c r="M251" s="553">
        <f t="shared" ca="1" si="90"/>
        <v>8.4554444961177229</v>
      </c>
      <c r="N251" s="553">
        <f t="shared" ca="1" si="90"/>
        <v>1.8787396177914966</v>
      </c>
      <c r="O251" s="553">
        <f t="shared" ca="1" si="90"/>
        <v>4.334907214270137</v>
      </c>
      <c r="P251" s="553">
        <f t="shared" ca="1" si="90"/>
        <v>2.7778902684431723</v>
      </c>
      <c r="Q251" s="554">
        <f t="shared" ca="1" si="70"/>
        <v>0.27353739143921674</v>
      </c>
      <c r="R251" s="554">
        <f t="shared" ca="1" si="71"/>
        <v>5.131853673299382</v>
      </c>
      <c r="S251" s="554">
        <f t="shared" ca="1" si="72"/>
        <v>10.911887062953292</v>
      </c>
      <c r="T251" s="554">
        <f t="shared" ca="1" si="73"/>
        <v>6.7763922107757377</v>
      </c>
      <c r="U251" s="554">
        <f t="shared" ca="1" si="74"/>
        <v>5.541316362197044</v>
      </c>
      <c r="V251" s="555">
        <f t="shared" ca="1" si="75"/>
        <v>6.5767048783262263</v>
      </c>
      <c r="W251" s="555">
        <f t="shared" ca="1" si="76"/>
        <v>1.5570169458269647</v>
      </c>
      <c r="X251" s="556">
        <f t="shared" ca="1" si="88"/>
        <v>5.7320650792149763</v>
      </c>
      <c r="Y251" s="557">
        <f t="shared" ca="1" si="77"/>
        <v>0.82471413868595556</v>
      </c>
    </row>
    <row r="252" spans="1:25" x14ac:dyDescent="0.25">
      <c r="A252" s="558" t="s">
        <v>818</v>
      </c>
      <c r="B252" s="553">
        <f t="shared" si="69"/>
        <v>-10</v>
      </c>
      <c r="C252" s="553">
        <f t="shared" ca="1" si="78"/>
        <v>4.6379353967538508</v>
      </c>
      <c r="D252" s="553">
        <f t="shared" ca="1" si="79"/>
        <v>2.3266407468487844</v>
      </c>
      <c r="E252" s="553">
        <f t="shared" ca="1" si="80"/>
        <v>8.2859255003915777</v>
      </c>
      <c r="F252" s="553">
        <f t="shared" ca="1" si="81"/>
        <v>2.3744172345267698</v>
      </c>
      <c r="G252" s="553">
        <f t="shared" ca="1" si="82"/>
        <v>10.349711093337845</v>
      </c>
      <c r="H252" s="553">
        <f t="shared" ca="1" si="83"/>
        <v>2.9943378373337612</v>
      </c>
      <c r="I252" s="553">
        <f t="shared" ca="1" si="84"/>
        <v>9.0607496135163288</v>
      </c>
      <c r="J252" s="553">
        <f t="shared" ca="1" si="85"/>
        <v>3.6719772979688843</v>
      </c>
      <c r="K252" s="553">
        <f t="shared" ca="1" si="86"/>
        <v>6.9035536838539979</v>
      </c>
      <c r="L252" s="553">
        <f t="shared" ca="1" si="90"/>
        <v>3.6080393829715938</v>
      </c>
      <c r="M252" s="553">
        <f t="shared" ca="1" si="90"/>
        <v>6.359648945130445</v>
      </c>
      <c r="N252" s="553">
        <f t="shared" ca="1" si="90"/>
        <v>2.0156974045223071</v>
      </c>
      <c r="O252" s="553">
        <f t="shared" ca="1" si="90"/>
        <v>4.7469657485622339</v>
      </c>
      <c r="P252" s="553">
        <f t="shared" ca="1" si="90"/>
        <v>2.5617343353232842</v>
      </c>
      <c r="Q252" s="554">
        <f t="shared" ca="1" si="70"/>
        <v>2.3112946499050664</v>
      </c>
      <c r="R252" s="554">
        <f t="shared" ca="1" si="71"/>
        <v>5.9115082658648079</v>
      </c>
      <c r="S252" s="554">
        <f t="shared" ca="1" si="72"/>
        <v>7.3553732560040839</v>
      </c>
      <c r="T252" s="554">
        <f t="shared" ca="1" si="73"/>
        <v>5.3887723155474445</v>
      </c>
      <c r="U252" s="554">
        <f t="shared" ca="1" si="74"/>
        <v>3.2955143008824042</v>
      </c>
      <c r="V252" s="555">
        <f t="shared" ca="1" si="75"/>
        <v>4.3439515406081384</v>
      </c>
      <c r="W252" s="555">
        <f t="shared" ca="1" si="76"/>
        <v>2.1852314132389496</v>
      </c>
      <c r="X252" s="556">
        <f t="shared" ca="1" si="88"/>
        <v>4.2824844592478684</v>
      </c>
      <c r="Y252" s="557">
        <f t="shared" ca="1" si="77"/>
        <v>0.65733381281111403</v>
      </c>
    </row>
    <row r="253" spans="1:25" x14ac:dyDescent="0.25">
      <c r="A253" s="558" t="s">
        <v>819</v>
      </c>
      <c r="B253" s="553">
        <f t="shared" si="69"/>
        <v>-10</v>
      </c>
      <c r="C253" s="553">
        <f t="shared" ca="1" si="78"/>
        <v>4.2572947520631708</v>
      </c>
      <c r="D253" s="553">
        <f t="shared" ca="1" si="79"/>
        <v>2.1660139581908702</v>
      </c>
      <c r="E253" s="553">
        <f t="shared" ca="1" si="80"/>
        <v>3.1090996150536179</v>
      </c>
      <c r="F253" s="553">
        <f t="shared" ca="1" si="81"/>
        <v>1.912345563267386</v>
      </c>
      <c r="G253" s="553">
        <f t="shared" ca="1" si="82"/>
        <v>8.1653277410409615</v>
      </c>
      <c r="H253" s="553">
        <f t="shared" ca="1" si="83"/>
        <v>3.1766102621492163</v>
      </c>
      <c r="I253" s="553">
        <f t="shared" ca="1" si="84"/>
        <v>13.337993149599699</v>
      </c>
      <c r="J253" s="553">
        <f t="shared" ca="1" si="85"/>
        <v>3.0211280802468998</v>
      </c>
      <c r="K253" s="553">
        <f t="shared" ca="1" si="86"/>
        <v>10.781397482336706</v>
      </c>
      <c r="L253" s="553">
        <f t="shared" ca="1" si="90"/>
        <v>3.9114076829625253</v>
      </c>
      <c r="M253" s="553">
        <f t="shared" ca="1" si="90"/>
        <v>6.0080275032529471</v>
      </c>
      <c r="N253" s="553">
        <f t="shared" ca="1" si="90"/>
        <v>1.8201185019422261</v>
      </c>
      <c r="O253" s="553">
        <f t="shared" ca="1" si="90"/>
        <v>5.0960320844489715</v>
      </c>
      <c r="P253" s="553">
        <f t="shared" ca="1" si="90"/>
        <v>1.7908206084820391</v>
      </c>
      <c r="Q253" s="554">
        <f t="shared" ca="1" si="70"/>
        <v>2.0912807938723006</v>
      </c>
      <c r="R253" s="554">
        <f t="shared" ca="1" si="71"/>
        <v>1.1967540517862318</v>
      </c>
      <c r="S253" s="554">
        <f t="shared" ca="1" si="72"/>
        <v>4.9887174788917452</v>
      </c>
      <c r="T253" s="554">
        <f t="shared" ca="1" si="73"/>
        <v>10.316865069352799</v>
      </c>
      <c r="U253" s="554">
        <f t="shared" ca="1" si="74"/>
        <v>6.8699897993741805</v>
      </c>
      <c r="V253" s="555">
        <f t="shared" ca="1" si="75"/>
        <v>4.1879090013107207</v>
      </c>
      <c r="W253" s="555">
        <f t="shared" ca="1" si="76"/>
        <v>3.3052114759669324</v>
      </c>
      <c r="X253" s="556">
        <f t="shared" ca="1" si="88"/>
        <v>3.2611050702637385</v>
      </c>
      <c r="Y253" s="557">
        <f t="shared" ca="1" si="77"/>
        <v>0.51314961032502326</v>
      </c>
    </row>
    <row r="254" spans="1:25" x14ac:dyDescent="0.25">
      <c r="A254" s="558" t="s">
        <v>820</v>
      </c>
      <c r="B254" s="553">
        <f t="shared" si="69"/>
        <v>-10</v>
      </c>
      <c r="C254" s="553">
        <f t="shared" ca="1" si="78"/>
        <v>5.8359154691780413</v>
      </c>
      <c r="D254" s="553">
        <f t="shared" ca="1" si="79"/>
        <v>2.8272623712945641</v>
      </c>
      <c r="E254" s="553">
        <f t="shared" ca="1" si="80"/>
        <v>4.381647601882138</v>
      </c>
      <c r="F254" s="553">
        <f t="shared" ca="1" si="81"/>
        <v>1.761894160789983</v>
      </c>
      <c r="G254" s="553">
        <f t="shared" ca="1" si="82"/>
        <v>11.277749353651148</v>
      </c>
      <c r="H254" s="553">
        <f t="shared" ca="1" si="83"/>
        <v>3.0439254017993145</v>
      </c>
      <c r="I254" s="553">
        <f t="shared" ca="1" si="84"/>
        <v>4.2936651510872359</v>
      </c>
      <c r="J254" s="553">
        <f t="shared" ca="1" si="85"/>
        <v>3.6035828419951308</v>
      </c>
      <c r="K254" s="553">
        <f t="shared" ca="1" si="86"/>
        <v>14.200308414206045</v>
      </c>
      <c r="L254" s="553">
        <f t="shared" ca="1" si="90"/>
        <v>2.7541896477130505</v>
      </c>
      <c r="M254" s="553">
        <f t="shared" ca="1" si="90"/>
        <v>7.5008593622999769</v>
      </c>
      <c r="N254" s="553">
        <f t="shared" ca="1" si="90"/>
        <v>3.0908900999530338</v>
      </c>
      <c r="O254" s="553">
        <f t="shared" ca="1" si="90"/>
        <v>4.9402176356876097</v>
      </c>
      <c r="P254" s="553">
        <f t="shared" ca="1" si="90"/>
        <v>2.0831790274227786</v>
      </c>
      <c r="Q254" s="554">
        <f t="shared" ca="1" si="70"/>
        <v>3.0086530978834771</v>
      </c>
      <c r="R254" s="554">
        <f t="shared" ca="1" si="71"/>
        <v>2.619753441092155</v>
      </c>
      <c r="S254" s="554">
        <f t="shared" ca="1" si="72"/>
        <v>8.2338239518518321</v>
      </c>
      <c r="T254" s="554">
        <f t="shared" ca="1" si="73"/>
        <v>0.69008230909210511</v>
      </c>
      <c r="U254" s="554">
        <f t="shared" ca="1" si="74"/>
        <v>11.446118766492994</v>
      </c>
      <c r="V254" s="555">
        <f t="shared" ca="1" si="75"/>
        <v>4.4099692623469426</v>
      </c>
      <c r="W254" s="555">
        <f t="shared" ca="1" si="76"/>
        <v>2.8570386082648311</v>
      </c>
      <c r="X254" s="556">
        <f t="shared" ca="1" si="88"/>
        <v>4.0878158606111068</v>
      </c>
      <c r="Y254" s="557">
        <f t="shared" ca="1" si="77"/>
        <v>0.63090554581465774</v>
      </c>
    </row>
    <row r="255" spans="1:25" x14ac:dyDescent="0.25">
      <c r="A255" s="558" t="s">
        <v>821</v>
      </c>
      <c r="B255" s="553">
        <f t="shared" si="69"/>
        <v>-10</v>
      </c>
      <c r="C255" s="553">
        <f t="shared" ca="1" si="78"/>
        <v>3.1109865956823666</v>
      </c>
      <c r="D255" s="553">
        <f t="shared" ca="1" si="79"/>
        <v>2.4724910991913704</v>
      </c>
      <c r="E255" s="553">
        <f t="shared" ca="1" si="80"/>
        <v>4.5179391759336838</v>
      </c>
      <c r="F255" s="553">
        <f t="shared" ca="1" si="81"/>
        <v>2.4496161569969028</v>
      </c>
      <c r="G255" s="553">
        <f t="shared" ca="1" si="82"/>
        <v>12.863546259091411</v>
      </c>
      <c r="H255" s="553">
        <f t="shared" ca="1" si="83"/>
        <v>3.8282499751773429</v>
      </c>
      <c r="I255" s="553">
        <f t="shared" ca="1" si="84"/>
        <v>9.9585021657900139</v>
      </c>
      <c r="J255" s="553">
        <f t="shared" ca="1" si="85"/>
        <v>2.3853427148319977</v>
      </c>
      <c r="K255" s="553">
        <f t="shared" ca="1" si="86"/>
        <v>10.139829825191381</v>
      </c>
      <c r="L255" s="553">
        <f t="shared" ca="1" si="90"/>
        <v>2.6121200913591824</v>
      </c>
      <c r="M255" s="553">
        <f t="shared" ca="1" si="90"/>
        <v>5.1240805687804372</v>
      </c>
      <c r="N255" s="553">
        <f t="shared" ca="1" si="90"/>
        <v>3.3469478565840194</v>
      </c>
      <c r="O255" s="553">
        <f t="shared" ca="1" si="90"/>
        <v>5.5060226361248308</v>
      </c>
      <c r="P255" s="553">
        <f t="shared" ca="1" si="90"/>
        <v>3.3008748283837273</v>
      </c>
      <c r="Q255" s="554">
        <f t="shared" ca="1" si="70"/>
        <v>0.63849549649099613</v>
      </c>
      <c r="R255" s="554">
        <f t="shared" ca="1" si="71"/>
        <v>2.0683230189367809</v>
      </c>
      <c r="S255" s="554">
        <f t="shared" ca="1" si="72"/>
        <v>9.035296283914068</v>
      </c>
      <c r="T255" s="554">
        <f t="shared" ca="1" si="73"/>
        <v>7.5731594509580162</v>
      </c>
      <c r="U255" s="554">
        <f t="shared" ca="1" si="74"/>
        <v>7.5277097338321983</v>
      </c>
      <c r="V255" s="555">
        <f t="shared" ca="1" si="75"/>
        <v>1.7771327121964178</v>
      </c>
      <c r="W255" s="555">
        <f t="shared" ca="1" si="76"/>
        <v>2.2051478077411035</v>
      </c>
      <c r="X255" s="556">
        <f t="shared" ca="1" si="88"/>
        <v>2.9575585546068819</v>
      </c>
      <c r="Y255" s="557">
        <f t="shared" ca="1" si="77"/>
        <v>0.46905045834057413</v>
      </c>
    </row>
    <row r="256" spans="1:25" x14ac:dyDescent="0.25">
      <c r="A256" s="558" t="s">
        <v>822</v>
      </c>
      <c r="B256" s="553">
        <f t="shared" si="69"/>
        <v>-10</v>
      </c>
      <c r="C256" s="553">
        <f t="shared" ca="1" si="78"/>
        <v>3.1510764379952931</v>
      </c>
      <c r="D256" s="553">
        <f t="shared" ca="1" si="79"/>
        <v>1.6888052736683621</v>
      </c>
      <c r="E256" s="553">
        <f t="shared" ca="1" si="80"/>
        <v>8.8403995913731546</v>
      </c>
      <c r="F256" s="553">
        <f t="shared" ca="1" si="81"/>
        <v>3.232224158986587</v>
      </c>
      <c r="G256" s="553">
        <f t="shared" ca="1" si="82"/>
        <v>10.125989955681272</v>
      </c>
      <c r="H256" s="553">
        <f t="shared" ca="1" si="83"/>
        <v>2.7345243521587479</v>
      </c>
      <c r="I256" s="553">
        <f t="shared" ca="1" si="84"/>
        <v>7.3797771124357237</v>
      </c>
      <c r="J256" s="553">
        <f t="shared" ca="1" si="85"/>
        <v>3.1207262815542034</v>
      </c>
      <c r="K256" s="553">
        <f t="shared" ca="1" si="86"/>
        <v>10.193685042245503</v>
      </c>
      <c r="L256" s="553">
        <f t="shared" ca="1" si="90"/>
        <v>3.1822888653937236</v>
      </c>
      <c r="M256" s="553">
        <f t="shared" ca="1" si="90"/>
        <v>7.2153644450523764</v>
      </c>
      <c r="N256" s="553">
        <f t="shared" ca="1" si="90"/>
        <v>2.1170866670630133</v>
      </c>
      <c r="O256" s="553">
        <f t="shared" ca="1" si="90"/>
        <v>5.3086617968727516</v>
      </c>
      <c r="P256" s="553">
        <f t="shared" ca="1" si="90"/>
        <v>2.553212455442547</v>
      </c>
      <c r="Q256" s="554">
        <f t="shared" ca="1" si="70"/>
        <v>1.462271164326931</v>
      </c>
      <c r="R256" s="554">
        <f t="shared" ca="1" si="71"/>
        <v>5.6081754323865676</v>
      </c>
      <c r="S256" s="554">
        <f t="shared" ca="1" si="72"/>
        <v>7.3914656035225237</v>
      </c>
      <c r="T256" s="554">
        <f t="shared" ca="1" si="73"/>
        <v>4.2590508308815203</v>
      </c>
      <c r="U256" s="554">
        <f t="shared" ca="1" si="74"/>
        <v>7.0113961768517798</v>
      </c>
      <c r="V256" s="555">
        <f t="shared" ca="1" si="75"/>
        <v>5.0982777779893631</v>
      </c>
      <c r="W256" s="555">
        <f t="shared" ca="1" si="76"/>
        <v>2.7554493414302046</v>
      </c>
      <c r="X256" s="556">
        <f t="shared" ca="1" si="88"/>
        <v>4.4998236563134899</v>
      </c>
      <c r="Y256" s="557">
        <f t="shared" ca="1" si="77"/>
        <v>0.68595051544737939</v>
      </c>
    </row>
    <row r="257" spans="1:25" x14ac:dyDescent="0.25">
      <c r="A257" s="558" t="s">
        <v>823</v>
      </c>
      <c r="B257" s="553">
        <f t="shared" si="69"/>
        <v>-10</v>
      </c>
      <c r="C257" s="553">
        <f t="shared" ca="1" si="78"/>
        <v>3.7056303565929971</v>
      </c>
      <c r="D257" s="553">
        <f t="shared" ca="1" si="79"/>
        <v>1.8968697903165845</v>
      </c>
      <c r="E257" s="553">
        <f t="shared" ca="1" si="80"/>
        <v>4.6451991635548904</v>
      </c>
      <c r="F257" s="553">
        <f t="shared" ca="1" si="81"/>
        <v>2.2009367501916581</v>
      </c>
      <c r="G257" s="553">
        <f t="shared" ca="1" si="82"/>
        <v>9.6364709971756124</v>
      </c>
      <c r="H257" s="553">
        <f t="shared" ca="1" si="83"/>
        <v>2.5757426760112692</v>
      </c>
      <c r="I257" s="553">
        <f t="shared" ca="1" si="84"/>
        <v>11.100650223675174</v>
      </c>
      <c r="J257" s="553">
        <f t="shared" ca="1" si="85"/>
        <v>3.0045384863122786</v>
      </c>
      <c r="K257" s="553">
        <f t="shared" ca="1" si="86"/>
        <v>9.4765233719708633</v>
      </c>
      <c r="L257" s="553">
        <f t="shared" ca="1" si="90"/>
        <v>2.1198827497813739</v>
      </c>
      <c r="M257" s="553">
        <f t="shared" ca="1" si="90"/>
        <v>5.1878417315571319</v>
      </c>
      <c r="N257" s="553">
        <f t="shared" ca="1" si="90"/>
        <v>1.9162717356449535</v>
      </c>
      <c r="O257" s="553">
        <f t="shared" ca="1" si="90"/>
        <v>5.5081358503117928</v>
      </c>
      <c r="P257" s="553">
        <f t="shared" ca="1" si="90"/>
        <v>2.220422983510606</v>
      </c>
      <c r="Q257" s="554">
        <f t="shared" ca="1" si="70"/>
        <v>1.8087605662764126</v>
      </c>
      <c r="R257" s="554">
        <f t="shared" ca="1" si="71"/>
        <v>2.4442624133632322</v>
      </c>
      <c r="S257" s="554">
        <f t="shared" ca="1" si="72"/>
        <v>7.0607283211643432</v>
      </c>
      <c r="T257" s="554">
        <f t="shared" ca="1" si="73"/>
        <v>8.0961117373628966</v>
      </c>
      <c r="U257" s="554">
        <f t="shared" ca="1" si="74"/>
        <v>7.3566406221894898</v>
      </c>
      <c r="V257" s="555">
        <f t="shared" ca="1" si="75"/>
        <v>3.2715699959121785</v>
      </c>
      <c r="W257" s="555">
        <f t="shared" ca="1" si="76"/>
        <v>3.2877128668011868</v>
      </c>
      <c r="X257" s="556">
        <f t="shared" ca="1" si="88"/>
        <v>3.9003264711248242</v>
      </c>
      <c r="Y257" s="557">
        <f t="shared" ca="1" si="77"/>
        <v>0.60485122565914062</v>
      </c>
    </row>
    <row r="258" spans="1:25" x14ac:dyDescent="0.25">
      <c r="A258" s="558" t="s">
        <v>824</v>
      </c>
      <c r="B258" s="553">
        <f t="shared" si="69"/>
        <v>-10</v>
      </c>
      <c r="C258" s="553">
        <f t="shared" ca="1" si="78"/>
        <v>2.3164653269032325</v>
      </c>
      <c r="D258" s="553">
        <f t="shared" ca="1" si="79"/>
        <v>2.0409299600569453</v>
      </c>
      <c r="E258" s="553">
        <f t="shared" ca="1" si="80"/>
        <v>8.1622657060547557</v>
      </c>
      <c r="F258" s="553">
        <f t="shared" ca="1" si="81"/>
        <v>2.2950877527396756</v>
      </c>
      <c r="G258" s="553">
        <f t="shared" ca="1" si="82"/>
        <v>8.6980269018309482</v>
      </c>
      <c r="H258" s="553">
        <f t="shared" ca="1" si="83"/>
        <v>3.0364812102089376</v>
      </c>
      <c r="I258" s="553">
        <f t="shared" ca="1" si="84"/>
        <v>13.419262403361474</v>
      </c>
      <c r="J258" s="553">
        <f t="shared" ca="1" si="85"/>
        <v>2.8900701160072861</v>
      </c>
      <c r="K258" s="553">
        <f t="shared" ca="1" si="86"/>
        <v>10.733825006588077</v>
      </c>
      <c r="L258" s="553">
        <f t="shared" ref="L258:P273" ca="1" si="91">L$17*(1+$C$10*NORMSINV(RAND()))</f>
        <v>3.3869901709495265</v>
      </c>
      <c r="M258" s="553">
        <f t="shared" ca="1" si="91"/>
        <v>3.7738983808225601</v>
      </c>
      <c r="N258" s="553">
        <f t="shared" ca="1" si="91"/>
        <v>1.8221172812647657</v>
      </c>
      <c r="O258" s="553">
        <f t="shared" ca="1" si="91"/>
        <v>4.8781101218146201</v>
      </c>
      <c r="P258" s="553">
        <f t="shared" ca="1" si="91"/>
        <v>2.9884134699572518</v>
      </c>
      <c r="Q258" s="554">
        <f t="shared" ca="1" si="70"/>
        <v>0.27553536684628721</v>
      </c>
      <c r="R258" s="554">
        <f t="shared" ca="1" si="71"/>
        <v>5.8671779533150801</v>
      </c>
      <c r="S258" s="554">
        <f t="shared" ca="1" si="72"/>
        <v>5.6615456916220106</v>
      </c>
      <c r="T258" s="554">
        <f t="shared" ca="1" si="73"/>
        <v>10.529192287354189</v>
      </c>
      <c r="U258" s="554">
        <f t="shared" ca="1" si="74"/>
        <v>7.3468348356385507</v>
      </c>
      <c r="V258" s="555">
        <f t="shared" ca="1" si="75"/>
        <v>1.9517810995577944</v>
      </c>
      <c r="W258" s="555">
        <f t="shared" ca="1" si="76"/>
        <v>1.8896966518573683</v>
      </c>
      <c r="X258" s="556">
        <f t="shared" ca="1" si="88"/>
        <v>4.5022473933975427</v>
      </c>
      <c r="Y258" s="557">
        <f t="shared" ca="1" si="77"/>
        <v>0.68626382539189001</v>
      </c>
    </row>
    <row r="259" spans="1:25" x14ac:dyDescent="0.25">
      <c r="A259" s="558" t="s">
        <v>825</v>
      </c>
      <c r="B259" s="553">
        <f t="shared" si="69"/>
        <v>-10</v>
      </c>
      <c r="C259" s="553">
        <f t="shared" ca="1" si="78"/>
        <v>4.1572003609561881</v>
      </c>
      <c r="D259" s="553">
        <f t="shared" ca="1" si="79"/>
        <v>2.217017639997799</v>
      </c>
      <c r="E259" s="553">
        <f t="shared" ca="1" si="80"/>
        <v>4.6744003675266157</v>
      </c>
      <c r="F259" s="553">
        <f t="shared" ca="1" si="81"/>
        <v>0.84156910313986288</v>
      </c>
      <c r="G259" s="553">
        <f t="shared" ca="1" si="82"/>
        <v>9.0823843152817325</v>
      </c>
      <c r="H259" s="553">
        <f t="shared" ca="1" si="83"/>
        <v>3.6730971959578262</v>
      </c>
      <c r="I259" s="553">
        <f t="shared" ca="1" si="84"/>
        <v>9.1098441934571888</v>
      </c>
      <c r="J259" s="553">
        <f t="shared" ca="1" si="85"/>
        <v>2.0204077913007223</v>
      </c>
      <c r="K259" s="553">
        <f t="shared" ca="1" si="86"/>
        <v>6.7026812711983439</v>
      </c>
      <c r="L259" s="553">
        <f t="shared" ca="1" si="91"/>
        <v>2.7370909535905312</v>
      </c>
      <c r="M259" s="553">
        <f t="shared" ca="1" si="91"/>
        <v>6.6251842688400897</v>
      </c>
      <c r="N259" s="553">
        <f t="shared" ca="1" si="91"/>
        <v>2.6242212663412614</v>
      </c>
      <c r="O259" s="553">
        <f t="shared" ca="1" si="91"/>
        <v>4.6224136338450199</v>
      </c>
      <c r="P259" s="553">
        <f t="shared" ca="1" si="91"/>
        <v>2.8278774827365556</v>
      </c>
      <c r="Q259" s="554">
        <f t="shared" ca="1" si="70"/>
        <v>1.9401827209583891</v>
      </c>
      <c r="R259" s="554">
        <f t="shared" ca="1" si="71"/>
        <v>3.832831264386753</v>
      </c>
      <c r="S259" s="554">
        <f t="shared" ca="1" si="72"/>
        <v>5.4092871193239063</v>
      </c>
      <c r="T259" s="554">
        <f t="shared" ca="1" si="73"/>
        <v>7.0894364021564664</v>
      </c>
      <c r="U259" s="554">
        <f t="shared" ca="1" si="74"/>
        <v>3.9655903176078127</v>
      </c>
      <c r="V259" s="555">
        <f t="shared" ca="1" si="75"/>
        <v>4.0009630024988283</v>
      </c>
      <c r="W259" s="555">
        <f t="shared" ca="1" si="76"/>
        <v>1.7945361511084643</v>
      </c>
      <c r="X259" s="556">
        <f t="shared" ca="1" si="88"/>
        <v>2.4031609298290846</v>
      </c>
      <c r="Y259" s="557">
        <f t="shared" ca="1" si="77"/>
        <v>0.38985345712080954</v>
      </c>
    </row>
    <row r="260" spans="1:25" x14ac:dyDescent="0.25">
      <c r="A260" s="558" t="s">
        <v>826</v>
      </c>
      <c r="B260" s="553">
        <f t="shared" si="69"/>
        <v>-10</v>
      </c>
      <c r="C260" s="553">
        <f t="shared" ca="1" si="78"/>
        <v>1.4975865165051898</v>
      </c>
      <c r="D260" s="553">
        <f t="shared" ca="1" si="79"/>
        <v>2.0954462020614999</v>
      </c>
      <c r="E260" s="553">
        <f t="shared" ca="1" si="80"/>
        <v>8.4803067812849946</v>
      </c>
      <c r="F260" s="553">
        <f t="shared" ca="1" si="81"/>
        <v>2.6737515024037188</v>
      </c>
      <c r="G260" s="553">
        <f t="shared" ca="1" si="82"/>
        <v>3.9418733724652979</v>
      </c>
      <c r="H260" s="553">
        <f t="shared" ca="1" si="83"/>
        <v>3.0668100663899054</v>
      </c>
      <c r="I260" s="553">
        <f t="shared" ca="1" si="84"/>
        <v>3.7917118205334974</v>
      </c>
      <c r="J260" s="553">
        <f t="shared" ca="1" si="85"/>
        <v>3.0644719371776343</v>
      </c>
      <c r="K260" s="553">
        <f t="shared" ca="1" si="86"/>
        <v>10.659335301569126</v>
      </c>
      <c r="L260" s="553">
        <f t="shared" ca="1" si="91"/>
        <v>3.7417651158590544</v>
      </c>
      <c r="M260" s="553">
        <f t="shared" ca="1" si="91"/>
        <v>5.6260074705965462</v>
      </c>
      <c r="N260" s="553">
        <f t="shared" ca="1" si="91"/>
        <v>3.06223057871461</v>
      </c>
      <c r="O260" s="553">
        <f t="shared" ca="1" si="91"/>
        <v>3.7124670349753988</v>
      </c>
      <c r="P260" s="553">
        <f t="shared" ca="1" si="91"/>
        <v>2.5127181321640037</v>
      </c>
      <c r="Q260" s="554">
        <f t="shared" ca="1" si="70"/>
        <v>-0.59785968555631008</v>
      </c>
      <c r="R260" s="554">
        <f t="shared" ca="1" si="71"/>
        <v>5.8065552788812758</v>
      </c>
      <c r="S260" s="554">
        <f t="shared" ca="1" si="72"/>
        <v>0.87506330607539251</v>
      </c>
      <c r="T260" s="554">
        <f t="shared" ca="1" si="73"/>
        <v>0.72723988335586309</v>
      </c>
      <c r="U260" s="554">
        <f t="shared" ca="1" si="74"/>
        <v>6.9175701857100709</v>
      </c>
      <c r="V260" s="555">
        <f t="shared" ca="1" si="75"/>
        <v>2.5637768918819361</v>
      </c>
      <c r="W260" s="555">
        <f t="shared" ca="1" si="76"/>
        <v>1.199748902811395</v>
      </c>
      <c r="X260" s="556">
        <f t="shared" ca="1" si="88"/>
        <v>-2.8257487919260225</v>
      </c>
      <c r="Y260" s="557">
        <f t="shared" ca="1" si="77"/>
        <v>1.4432743862529683E-2</v>
      </c>
    </row>
    <row r="261" spans="1:25" x14ac:dyDescent="0.25">
      <c r="A261" s="558" t="s">
        <v>827</v>
      </c>
      <c r="B261" s="553">
        <f t="shared" si="69"/>
        <v>-10</v>
      </c>
      <c r="C261" s="553">
        <f t="shared" ca="1" si="78"/>
        <v>4.0774824011216708</v>
      </c>
      <c r="D261" s="553">
        <f t="shared" ca="1" si="79"/>
        <v>1.2494008462113633</v>
      </c>
      <c r="E261" s="553">
        <f t="shared" ca="1" si="80"/>
        <v>6.875200373263894</v>
      </c>
      <c r="F261" s="553">
        <f t="shared" ca="1" si="81"/>
        <v>2.3692238010378435</v>
      </c>
      <c r="G261" s="553">
        <f t="shared" ca="1" si="82"/>
        <v>8.9334919506782189</v>
      </c>
      <c r="H261" s="553">
        <f t="shared" ca="1" si="83"/>
        <v>3.8738347027721809</v>
      </c>
      <c r="I261" s="553">
        <f t="shared" ca="1" si="84"/>
        <v>10.153263857457848</v>
      </c>
      <c r="J261" s="553">
        <f t="shared" ca="1" si="85"/>
        <v>2.1012939056084958</v>
      </c>
      <c r="K261" s="553">
        <f t="shared" ca="1" si="86"/>
        <v>6.4489428965005562</v>
      </c>
      <c r="L261" s="553">
        <f t="shared" ca="1" si="91"/>
        <v>4.0734162654999047</v>
      </c>
      <c r="M261" s="553">
        <f t="shared" ca="1" si="91"/>
        <v>5.980488808710879</v>
      </c>
      <c r="N261" s="553">
        <f t="shared" ca="1" si="91"/>
        <v>2.2923635892545668</v>
      </c>
      <c r="O261" s="553">
        <f t="shared" ca="1" si="91"/>
        <v>5.456199839090293</v>
      </c>
      <c r="P261" s="553">
        <f t="shared" ca="1" si="91"/>
        <v>2.6854672752288127</v>
      </c>
      <c r="Q261" s="554">
        <f t="shared" ca="1" si="70"/>
        <v>2.8280815549103075</v>
      </c>
      <c r="R261" s="554">
        <f t="shared" ca="1" si="71"/>
        <v>4.5059765722260501</v>
      </c>
      <c r="S261" s="554">
        <f t="shared" ca="1" si="72"/>
        <v>5.0596572479060384</v>
      </c>
      <c r="T261" s="554">
        <f t="shared" ca="1" si="73"/>
        <v>8.051969951849351</v>
      </c>
      <c r="U261" s="554">
        <f t="shared" ca="1" si="74"/>
        <v>2.3755266310006515</v>
      </c>
      <c r="V261" s="555">
        <f t="shared" ca="1" si="75"/>
        <v>3.6881252194563121</v>
      </c>
      <c r="W261" s="555">
        <f t="shared" ca="1" si="76"/>
        <v>2.7707325638614804</v>
      </c>
      <c r="X261" s="556">
        <f t="shared" ca="1" si="88"/>
        <v>3.3612188511104755</v>
      </c>
      <c r="Y261" s="557">
        <f t="shared" ca="1" si="77"/>
        <v>0.52768528119364722</v>
      </c>
    </row>
    <row r="262" spans="1:25" x14ac:dyDescent="0.25">
      <c r="A262" s="558" t="s">
        <v>828</v>
      </c>
      <c r="B262" s="553">
        <f t="shared" si="69"/>
        <v>-10</v>
      </c>
      <c r="C262" s="553">
        <f t="shared" ca="1" si="78"/>
        <v>2.4647698166233298</v>
      </c>
      <c r="D262" s="553">
        <f t="shared" ca="1" si="79"/>
        <v>1.5638243125133462</v>
      </c>
      <c r="E262" s="553">
        <f t="shared" ca="1" si="80"/>
        <v>6.5908863123182257</v>
      </c>
      <c r="F262" s="553">
        <f t="shared" ca="1" si="81"/>
        <v>2.2426302132257709</v>
      </c>
      <c r="G262" s="553">
        <f t="shared" ca="1" si="82"/>
        <v>10.038419932118039</v>
      </c>
      <c r="H262" s="553">
        <f t="shared" ca="1" si="83"/>
        <v>2.7253078961214818</v>
      </c>
      <c r="I262" s="553">
        <f t="shared" ca="1" si="84"/>
        <v>8.9496861825258023</v>
      </c>
      <c r="J262" s="553">
        <f t="shared" ca="1" si="85"/>
        <v>2.8044966661220281</v>
      </c>
      <c r="K262" s="553">
        <f t="shared" ca="1" si="86"/>
        <v>8.9889952806796476</v>
      </c>
      <c r="L262" s="553">
        <f t="shared" ca="1" si="91"/>
        <v>1.6846935380796129</v>
      </c>
      <c r="M262" s="553">
        <f t="shared" ca="1" si="91"/>
        <v>5.3186574529782025</v>
      </c>
      <c r="N262" s="553">
        <f t="shared" ca="1" si="91"/>
        <v>2.7346993877879133</v>
      </c>
      <c r="O262" s="553">
        <f t="shared" ca="1" si="91"/>
        <v>3.462210168451425</v>
      </c>
      <c r="P262" s="553">
        <f t="shared" ca="1" si="91"/>
        <v>2.8986311962575395</v>
      </c>
      <c r="Q262" s="554">
        <f t="shared" ca="1" si="70"/>
        <v>0.90094550410998364</v>
      </c>
      <c r="R262" s="554">
        <f t="shared" ca="1" si="71"/>
        <v>4.3482560990924544</v>
      </c>
      <c r="S262" s="554">
        <f t="shared" ca="1" si="72"/>
        <v>7.3131120359965571</v>
      </c>
      <c r="T262" s="554">
        <f t="shared" ca="1" si="73"/>
        <v>6.1451895164037742</v>
      </c>
      <c r="U262" s="554">
        <f t="shared" ca="1" si="74"/>
        <v>7.3043017426000345</v>
      </c>
      <c r="V262" s="555">
        <f t="shared" ca="1" si="75"/>
        <v>2.5839580651902891</v>
      </c>
      <c r="W262" s="555">
        <f t="shared" ca="1" si="76"/>
        <v>0.56357897219388553</v>
      </c>
      <c r="X262" s="556">
        <f t="shared" ca="1" si="88"/>
        <v>2.9540570699822375</v>
      </c>
      <c r="Y262" s="557">
        <f t="shared" ca="1" si="77"/>
        <v>0.4685429353066507</v>
      </c>
    </row>
    <row r="263" spans="1:25" x14ac:dyDescent="0.25">
      <c r="A263" s="558" t="s">
        <v>829</v>
      </c>
      <c r="B263" s="553">
        <f t="shared" si="69"/>
        <v>-10</v>
      </c>
      <c r="C263" s="553">
        <f t="shared" ca="1" si="78"/>
        <v>3.457123587900055</v>
      </c>
      <c r="D263" s="553">
        <f t="shared" ca="1" si="79"/>
        <v>1.5613888494519472</v>
      </c>
      <c r="E263" s="553">
        <f t="shared" ca="1" si="80"/>
        <v>8.1170299646063953</v>
      </c>
      <c r="F263" s="553">
        <f t="shared" ca="1" si="81"/>
        <v>2.5169792118466128</v>
      </c>
      <c r="G263" s="553">
        <f t="shared" ca="1" si="82"/>
        <v>10.45257880444165</v>
      </c>
      <c r="H263" s="553">
        <f t="shared" ca="1" si="83"/>
        <v>3.5088215111801451</v>
      </c>
      <c r="I263" s="553">
        <f t="shared" ca="1" si="84"/>
        <v>7.873005117179952</v>
      </c>
      <c r="J263" s="553">
        <f t="shared" ca="1" si="85"/>
        <v>3.300739579788015</v>
      </c>
      <c r="K263" s="553">
        <f t="shared" ca="1" si="86"/>
        <v>9.926778659916577</v>
      </c>
      <c r="L263" s="553">
        <f t="shared" ca="1" si="91"/>
        <v>2.2715643144476623</v>
      </c>
      <c r="M263" s="553">
        <f t="shared" ca="1" si="91"/>
        <v>7.7855755530164137</v>
      </c>
      <c r="N263" s="553">
        <f t="shared" ca="1" si="91"/>
        <v>2.5825011429779936</v>
      </c>
      <c r="O263" s="553">
        <f t="shared" ca="1" si="91"/>
        <v>5.6056427986293231</v>
      </c>
      <c r="P263" s="553">
        <f t="shared" ca="1" si="91"/>
        <v>2.2069170138350507</v>
      </c>
      <c r="Q263" s="554">
        <f t="shared" ca="1" si="70"/>
        <v>1.8957347384481078</v>
      </c>
      <c r="R263" s="554">
        <f t="shared" ca="1" si="71"/>
        <v>5.6000507527597829</v>
      </c>
      <c r="S263" s="554">
        <f t="shared" ca="1" si="72"/>
        <v>6.9437572932615055</v>
      </c>
      <c r="T263" s="554">
        <f t="shared" ca="1" si="73"/>
        <v>4.572265537391937</v>
      </c>
      <c r="U263" s="554">
        <f t="shared" ca="1" si="74"/>
        <v>7.6552143454689148</v>
      </c>
      <c r="V263" s="555">
        <f t="shared" ca="1" si="75"/>
        <v>5.2030744100384201</v>
      </c>
      <c r="W263" s="555">
        <f t="shared" ca="1" si="76"/>
        <v>3.3987257847942725</v>
      </c>
      <c r="X263" s="556">
        <f t="shared" ca="1" si="88"/>
        <v>5.1138038033620266</v>
      </c>
      <c r="Y263" s="557">
        <f t="shared" ca="1" si="77"/>
        <v>0.76057782427159404</v>
      </c>
    </row>
    <row r="264" spans="1:25" x14ac:dyDescent="0.25">
      <c r="A264" s="558" t="s">
        <v>830</v>
      </c>
      <c r="B264" s="553">
        <f t="shared" si="69"/>
        <v>-10</v>
      </c>
      <c r="C264" s="553">
        <f t="shared" ca="1" si="78"/>
        <v>2.9384245802502527</v>
      </c>
      <c r="D264" s="553">
        <f t="shared" ca="1" si="79"/>
        <v>1.3299404622576292</v>
      </c>
      <c r="E264" s="553">
        <f t="shared" ca="1" si="80"/>
        <v>2.7444462924293296</v>
      </c>
      <c r="F264" s="553">
        <f t="shared" ca="1" si="81"/>
        <v>2.4874091941687775</v>
      </c>
      <c r="G264" s="553">
        <f t="shared" ca="1" si="82"/>
        <v>6.777040546607445</v>
      </c>
      <c r="H264" s="553">
        <f t="shared" ca="1" si="83"/>
        <v>2.7449846150864765</v>
      </c>
      <c r="I264" s="553">
        <f t="shared" ca="1" si="84"/>
        <v>13.039266081993075</v>
      </c>
      <c r="J264" s="553">
        <f t="shared" ca="1" si="85"/>
        <v>2.3698720283355872</v>
      </c>
      <c r="K264" s="553">
        <f t="shared" ca="1" si="86"/>
        <v>6.1416549118201269</v>
      </c>
      <c r="L264" s="553">
        <f t="shared" ca="1" si="91"/>
        <v>3.818738278189052</v>
      </c>
      <c r="M264" s="553">
        <f t="shared" ca="1" si="91"/>
        <v>3.3351583513492149</v>
      </c>
      <c r="N264" s="553">
        <f t="shared" ca="1" si="91"/>
        <v>3.2028772956837241</v>
      </c>
      <c r="O264" s="553">
        <f t="shared" ca="1" si="91"/>
        <v>5.2505379271127008</v>
      </c>
      <c r="P264" s="553">
        <f t="shared" ca="1" si="91"/>
        <v>2.9302653297838397</v>
      </c>
      <c r="Q264" s="554">
        <f t="shared" ca="1" si="70"/>
        <v>1.6084841179926235</v>
      </c>
      <c r="R264" s="554">
        <f t="shared" ca="1" si="71"/>
        <v>0.2570370982605521</v>
      </c>
      <c r="S264" s="554">
        <f t="shared" ca="1" si="72"/>
        <v>4.0320559315209685</v>
      </c>
      <c r="T264" s="554">
        <f t="shared" ca="1" si="73"/>
        <v>10.669394053657488</v>
      </c>
      <c r="U264" s="554">
        <f t="shared" ca="1" si="74"/>
        <v>2.3229166336310749</v>
      </c>
      <c r="V264" s="555">
        <f t="shared" ca="1" si="75"/>
        <v>0.13228105566549075</v>
      </c>
      <c r="W264" s="555">
        <f t="shared" ca="1" si="76"/>
        <v>2.3202725973288612</v>
      </c>
      <c r="X264" s="556">
        <f t="shared" ca="1" si="88"/>
        <v>-0.83166608203435821</v>
      </c>
      <c r="Y264" s="557">
        <f t="shared" ca="1" si="77"/>
        <v>7.2337955524936853E-2</v>
      </c>
    </row>
    <row r="265" spans="1:25" x14ac:dyDescent="0.25">
      <c r="A265" s="558" t="s">
        <v>831</v>
      </c>
      <c r="B265" s="553">
        <f t="shared" si="69"/>
        <v>-10</v>
      </c>
      <c r="C265" s="553">
        <f t="shared" ca="1" si="78"/>
        <v>2.5718670096767804</v>
      </c>
      <c r="D265" s="553">
        <f t="shared" ca="1" si="79"/>
        <v>1.9710377618228856</v>
      </c>
      <c r="E265" s="553">
        <f t="shared" ca="1" si="80"/>
        <v>7.990588070769082</v>
      </c>
      <c r="F265" s="553">
        <f t="shared" ca="1" si="81"/>
        <v>3.255230300912872</v>
      </c>
      <c r="G265" s="553">
        <f t="shared" ca="1" si="82"/>
        <v>11.959927946969575</v>
      </c>
      <c r="H265" s="553">
        <f t="shared" ca="1" si="83"/>
        <v>3.3440524678039396</v>
      </c>
      <c r="I265" s="553">
        <f t="shared" ca="1" si="84"/>
        <v>9.6029603876845222</v>
      </c>
      <c r="J265" s="553">
        <f t="shared" ca="1" si="85"/>
        <v>3.0925987043115732</v>
      </c>
      <c r="K265" s="553">
        <f t="shared" ca="1" si="86"/>
        <v>13.243007582308026</v>
      </c>
      <c r="L265" s="553">
        <f t="shared" ca="1" si="91"/>
        <v>2.9654619889055773</v>
      </c>
      <c r="M265" s="553">
        <f t="shared" ca="1" si="91"/>
        <v>7.1419514390266876</v>
      </c>
      <c r="N265" s="553">
        <f t="shared" ca="1" si="91"/>
        <v>2.1483041324027514</v>
      </c>
      <c r="O265" s="553">
        <f t="shared" ca="1" si="91"/>
        <v>4.6301718448595279</v>
      </c>
      <c r="P265" s="553">
        <f t="shared" ca="1" si="91"/>
        <v>3.0509658947385003</v>
      </c>
      <c r="Q265" s="554">
        <f t="shared" ca="1" si="70"/>
        <v>0.6008292478538948</v>
      </c>
      <c r="R265" s="554">
        <f t="shared" ca="1" si="71"/>
        <v>4.7353577698562095</v>
      </c>
      <c r="S265" s="554">
        <f t="shared" ca="1" si="72"/>
        <v>8.615875479165636</v>
      </c>
      <c r="T265" s="554">
        <f t="shared" ca="1" si="73"/>
        <v>6.510361683372949</v>
      </c>
      <c r="U265" s="554">
        <f t="shared" ca="1" si="74"/>
        <v>10.277545593402449</v>
      </c>
      <c r="V265" s="555">
        <f t="shared" ca="1" si="75"/>
        <v>4.9936473066239362</v>
      </c>
      <c r="W265" s="555">
        <f t="shared" ca="1" si="76"/>
        <v>1.5792059501210276</v>
      </c>
      <c r="X265" s="556">
        <f t="shared" ca="1" si="88"/>
        <v>5.597249073098018</v>
      </c>
      <c r="Y265" s="557">
        <f t="shared" ca="1" si="77"/>
        <v>0.8117460029674739</v>
      </c>
    </row>
    <row r="266" spans="1:25" x14ac:dyDescent="0.25">
      <c r="A266" s="558" t="s">
        <v>832</v>
      </c>
      <c r="B266" s="553">
        <f t="shared" si="69"/>
        <v>-10</v>
      </c>
      <c r="C266" s="553">
        <f t="shared" ca="1" si="78"/>
        <v>4.9244911474434936</v>
      </c>
      <c r="D266" s="553">
        <f t="shared" ca="1" si="79"/>
        <v>1.7688355279172496</v>
      </c>
      <c r="E266" s="553">
        <f t="shared" ca="1" si="80"/>
        <v>2.8518358838316269</v>
      </c>
      <c r="F266" s="553">
        <f t="shared" ca="1" si="81"/>
        <v>1.4694935350023142</v>
      </c>
      <c r="G266" s="553">
        <f t="shared" ca="1" si="82"/>
        <v>13.153782678035801</v>
      </c>
      <c r="H266" s="553">
        <f t="shared" ca="1" si="83"/>
        <v>3.4910277746134204</v>
      </c>
      <c r="I266" s="553">
        <f t="shared" ca="1" si="84"/>
        <v>9.9400549658711252</v>
      </c>
      <c r="J266" s="553">
        <f t="shared" ca="1" si="85"/>
        <v>3.9194537362932769</v>
      </c>
      <c r="K266" s="553">
        <f t="shared" ca="1" si="86"/>
        <v>6.9843744423577725</v>
      </c>
      <c r="L266" s="553">
        <f t="shared" ca="1" si="91"/>
        <v>1.9964939391479091</v>
      </c>
      <c r="M266" s="553">
        <f t="shared" ca="1" si="91"/>
        <v>5.3550836355879685</v>
      </c>
      <c r="N266" s="553">
        <f t="shared" ca="1" si="91"/>
        <v>2.072842556326572</v>
      </c>
      <c r="O266" s="553">
        <f t="shared" ca="1" si="91"/>
        <v>5.9517273040670462</v>
      </c>
      <c r="P266" s="553">
        <f t="shared" ca="1" si="91"/>
        <v>2.6196105240294063</v>
      </c>
      <c r="Q266" s="554">
        <f t="shared" ca="1" si="70"/>
        <v>3.155655619526244</v>
      </c>
      <c r="R266" s="554">
        <f t="shared" ca="1" si="71"/>
        <v>1.3823423488293127</v>
      </c>
      <c r="S266" s="554">
        <f t="shared" ca="1" si="72"/>
        <v>9.6627549034223819</v>
      </c>
      <c r="T266" s="554">
        <f t="shared" ca="1" si="73"/>
        <v>6.0206012295778484</v>
      </c>
      <c r="U266" s="554">
        <f t="shared" ca="1" si="74"/>
        <v>4.9878805032098636</v>
      </c>
      <c r="V266" s="555">
        <f t="shared" ca="1" si="75"/>
        <v>3.2822410792613965</v>
      </c>
      <c r="W266" s="555">
        <f t="shared" ca="1" si="76"/>
        <v>3.3321167800376399</v>
      </c>
      <c r="X266" s="556">
        <f t="shared" ca="1" si="88"/>
        <v>4.0162363987817606</v>
      </c>
      <c r="Y266" s="557">
        <f t="shared" ca="1" si="77"/>
        <v>0.62102211329908719</v>
      </c>
    </row>
    <row r="267" spans="1:25" x14ac:dyDescent="0.25">
      <c r="A267" s="558" t="s">
        <v>833</v>
      </c>
      <c r="B267" s="553">
        <f t="shared" si="69"/>
        <v>-10</v>
      </c>
      <c r="C267" s="553">
        <f t="shared" ca="1" si="78"/>
        <v>1.9009729401268842</v>
      </c>
      <c r="D267" s="553">
        <f t="shared" ca="1" si="79"/>
        <v>2.5208787350696178</v>
      </c>
      <c r="E267" s="553">
        <f t="shared" ca="1" si="80"/>
        <v>8.6638871175751984</v>
      </c>
      <c r="F267" s="553">
        <f t="shared" ca="1" si="81"/>
        <v>3.1512893025707811</v>
      </c>
      <c r="G267" s="553">
        <f t="shared" ca="1" si="82"/>
        <v>9.6508281877005171</v>
      </c>
      <c r="H267" s="553">
        <f t="shared" ca="1" si="83"/>
        <v>2.0319715330979582</v>
      </c>
      <c r="I267" s="553">
        <f t="shared" ca="1" si="84"/>
        <v>8.156729732696304</v>
      </c>
      <c r="J267" s="553">
        <f t="shared" ca="1" si="85"/>
        <v>2.626141913821237</v>
      </c>
      <c r="K267" s="553">
        <f t="shared" ca="1" si="86"/>
        <v>4.5143194054854208</v>
      </c>
      <c r="L267" s="553">
        <f t="shared" ca="1" si="91"/>
        <v>3.1441838856080619</v>
      </c>
      <c r="M267" s="553">
        <f t="shared" ca="1" si="91"/>
        <v>7.0570456647888111</v>
      </c>
      <c r="N267" s="553">
        <f t="shared" ca="1" si="91"/>
        <v>2.7292649410252046</v>
      </c>
      <c r="O267" s="553">
        <f t="shared" ca="1" si="91"/>
        <v>4.1984947024871788</v>
      </c>
      <c r="P267" s="553">
        <f t="shared" ca="1" si="91"/>
        <v>1.5390337192084318</v>
      </c>
      <c r="Q267" s="554">
        <f t="shared" ca="1" si="70"/>
        <v>-0.61990579494273357</v>
      </c>
      <c r="R267" s="554">
        <f t="shared" ca="1" si="71"/>
        <v>5.5125978150044173</v>
      </c>
      <c r="S267" s="554">
        <f t="shared" ca="1" si="72"/>
        <v>7.6188566546025589</v>
      </c>
      <c r="T267" s="554">
        <f t="shared" ca="1" si="73"/>
        <v>5.530587818875067</v>
      </c>
      <c r="U267" s="554">
        <f t="shared" ca="1" si="74"/>
        <v>1.3701355198773588</v>
      </c>
      <c r="V267" s="555">
        <f t="shared" ca="1" si="75"/>
        <v>4.3277807237636061</v>
      </c>
      <c r="W267" s="555">
        <f t="shared" ca="1" si="76"/>
        <v>2.659460983278747</v>
      </c>
      <c r="X267" s="556">
        <f t="shared" ca="1" si="88"/>
        <v>1.3395184926205772</v>
      </c>
      <c r="Y267" s="557">
        <f t="shared" ca="1" si="77"/>
        <v>0.25227953686552146</v>
      </c>
    </row>
    <row r="268" spans="1:25" x14ac:dyDescent="0.25">
      <c r="A268" s="558" t="s">
        <v>834</v>
      </c>
      <c r="B268" s="553">
        <f t="shared" si="69"/>
        <v>-10</v>
      </c>
      <c r="C268" s="553">
        <f t="shared" ca="1" si="78"/>
        <v>3.727250958013931</v>
      </c>
      <c r="D268" s="553">
        <f t="shared" ca="1" si="79"/>
        <v>2.3133629934908839</v>
      </c>
      <c r="E268" s="553">
        <f t="shared" ca="1" si="80"/>
        <v>8.9199894726852129</v>
      </c>
      <c r="F268" s="553">
        <f t="shared" ca="1" si="81"/>
        <v>1.8475934803671086</v>
      </c>
      <c r="G268" s="553">
        <f t="shared" ca="1" si="82"/>
        <v>11.797423304605253</v>
      </c>
      <c r="H268" s="553">
        <f t="shared" ca="1" si="83"/>
        <v>2.6461638742742895</v>
      </c>
      <c r="I268" s="553">
        <f t="shared" ca="1" si="84"/>
        <v>11.875464842712596</v>
      </c>
      <c r="J268" s="553">
        <f t="shared" ca="1" si="85"/>
        <v>3.8227468184563671</v>
      </c>
      <c r="K268" s="553">
        <f t="shared" ca="1" si="86"/>
        <v>10.016820190753204</v>
      </c>
      <c r="L268" s="553">
        <f t="shared" ca="1" si="91"/>
        <v>3.0278757070936821</v>
      </c>
      <c r="M268" s="553">
        <f t="shared" ca="1" si="91"/>
        <v>7.0067163121203588</v>
      </c>
      <c r="N268" s="553">
        <f t="shared" ca="1" si="91"/>
        <v>2.5703999033042608</v>
      </c>
      <c r="O268" s="553">
        <f t="shared" ca="1" si="91"/>
        <v>6.7188833549203686</v>
      </c>
      <c r="P268" s="553">
        <f t="shared" ca="1" si="91"/>
        <v>1.9346003400902079</v>
      </c>
      <c r="Q268" s="554">
        <f t="shared" ca="1" si="70"/>
        <v>1.4138879645230471</v>
      </c>
      <c r="R268" s="554">
        <f t="shared" ca="1" si="71"/>
        <v>7.0723959923181043</v>
      </c>
      <c r="S268" s="554">
        <f t="shared" ca="1" si="72"/>
        <v>9.1512594303309633</v>
      </c>
      <c r="T268" s="554">
        <f t="shared" ca="1" si="73"/>
        <v>8.0527180242562295</v>
      </c>
      <c r="U268" s="554">
        <f t="shared" ca="1" si="74"/>
        <v>6.9889444836595223</v>
      </c>
      <c r="V268" s="555">
        <f t="shared" ca="1" si="75"/>
        <v>4.436316408816098</v>
      </c>
      <c r="W268" s="555">
        <f t="shared" ca="1" si="76"/>
        <v>4.7842830148301605</v>
      </c>
      <c r="X268" s="556">
        <f t="shared" ca="1" si="88"/>
        <v>8.0977098641567764</v>
      </c>
      <c r="Y268" s="557">
        <f t="shared" ca="1" si="77"/>
        <v>0.96372201283069026</v>
      </c>
    </row>
    <row r="269" spans="1:25" x14ac:dyDescent="0.25">
      <c r="A269" s="558" t="s">
        <v>835</v>
      </c>
      <c r="B269" s="553">
        <f t="shared" si="69"/>
        <v>-10</v>
      </c>
      <c r="C269" s="553">
        <f t="shared" ca="1" si="78"/>
        <v>4.4769671118914491</v>
      </c>
      <c r="D269" s="553">
        <f t="shared" ca="1" si="79"/>
        <v>2.225398685104675</v>
      </c>
      <c r="E269" s="553">
        <f t="shared" ca="1" si="80"/>
        <v>1.3113728863321032</v>
      </c>
      <c r="F269" s="553">
        <f t="shared" ca="1" si="81"/>
        <v>1.8110039553669028</v>
      </c>
      <c r="G269" s="553">
        <f t="shared" ca="1" si="82"/>
        <v>12.60241778151399</v>
      </c>
      <c r="H269" s="553">
        <f t="shared" ca="1" si="83"/>
        <v>2.7110695182543858</v>
      </c>
      <c r="I269" s="553">
        <f t="shared" ca="1" si="84"/>
        <v>5.7575754438554361</v>
      </c>
      <c r="J269" s="553">
        <f t="shared" ca="1" si="85"/>
        <v>2.4176894540107412</v>
      </c>
      <c r="K269" s="553">
        <f t="shared" ca="1" si="86"/>
        <v>10.991265294324041</v>
      </c>
      <c r="L269" s="553">
        <f t="shared" ca="1" si="91"/>
        <v>2.8074265233582891</v>
      </c>
      <c r="M269" s="553">
        <f t="shared" ca="1" si="91"/>
        <v>3.6337025521030877</v>
      </c>
      <c r="N269" s="553">
        <f t="shared" ca="1" si="91"/>
        <v>2.757073831339282</v>
      </c>
      <c r="O269" s="553">
        <f t="shared" ca="1" si="91"/>
        <v>5.5646604039513425</v>
      </c>
      <c r="P269" s="553">
        <f t="shared" ca="1" si="91"/>
        <v>2.3663242972067158</v>
      </c>
      <c r="Q269" s="554">
        <f t="shared" ca="1" si="70"/>
        <v>2.2515684267867742</v>
      </c>
      <c r="R269" s="554">
        <f t="shared" ca="1" si="71"/>
        <v>-0.49963106903479959</v>
      </c>
      <c r="S269" s="554">
        <f t="shared" ca="1" si="72"/>
        <v>9.891348263259605</v>
      </c>
      <c r="T269" s="554">
        <f t="shared" ca="1" si="73"/>
        <v>3.3398859898446949</v>
      </c>
      <c r="U269" s="554">
        <f t="shared" ca="1" si="74"/>
        <v>8.1838387709657514</v>
      </c>
      <c r="V269" s="555">
        <f t="shared" ca="1" si="75"/>
        <v>0.87662872076380571</v>
      </c>
      <c r="W269" s="555">
        <f t="shared" ca="1" si="76"/>
        <v>3.1983361067446268</v>
      </c>
      <c r="X269" s="556">
        <f t="shared" ca="1" si="88"/>
        <v>1.4961014136155875</v>
      </c>
      <c r="Y269" s="557">
        <f t="shared" ca="1" si="77"/>
        <v>0.27084191466794449</v>
      </c>
    </row>
    <row r="270" spans="1:25" x14ac:dyDescent="0.25">
      <c r="A270" s="558" t="s">
        <v>836</v>
      </c>
      <c r="B270" s="553">
        <f t="shared" si="69"/>
        <v>-10</v>
      </c>
      <c r="C270" s="553">
        <f t="shared" ca="1" si="78"/>
        <v>2.4750564575061995</v>
      </c>
      <c r="D270" s="553">
        <f t="shared" ca="1" si="79"/>
        <v>1.5631362041532628</v>
      </c>
      <c r="E270" s="553">
        <f t="shared" ca="1" si="80"/>
        <v>5.0024860716031103</v>
      </c>
      <c r="F270" s="553">
        <f t="shared" ca="1" si="81"/>
        <v>2.688543479697004</v>
      </c>
      <c r="G270" s="553">
        <f t="shared" ca="1" si="82"/>
        <v>7.693996845584417</v>
      </c>
      <c r="H270" s="553">
        <f t="shared" ca="1" si="83"/>
        <v>2.513531095184514</v>
      </c>
      <c r="I270" s="553">
        <f t="shared" ca="1" si="84"/>
        <v>11.745704107459469</v>
      </c>
      <c r="J270" s="553">
        <f t="shared" ca="1" si="85"/>
        <v>3.339141003321779</v>
      </c>
      <c r="K270" s="553">
        <f t="shared" ca="1" si="86"/>
        <v>7.132008021831342</v>
      </c>
      <c r="L270" s="553">
        <f t="shared" ca="1" si="91"/>
        <v>2.8445141848860365</v>
      </c>
      <c r="M270" s="553">
        <f t="shared" ca="1" si="91"/>
        <v>7.3258505170750698</v>
      </c>
      <c r="N270" s="553">
        <f t="shared" ca="1" si="91"/>
        <v>2.5178071503759751</v>
      </c>
      <c r="O270" s="553">
        <f t="shared" ca="1" si="91"/>
        <v>5.549790444230478</v>
      </c>
      <c r="P270" s="553">
        <f t="shared" ca="1" si="91"/>
        <v>2.1834881826925825</v>
      </c>
      <c r="Q270" s="554">
        <f t="shared" ca="1" si="70"/>
        <v>0.91192025335293669</v>
      </c>
      <c r="R270" s="554">
        <f t="shared" ca="1" si="71"/>
        <v>2.3139425919061063</v>
      </c>
      <c r="S270" s="554">
        <f t="shared" ca="1" si="72"/>
        <v>5.180465750399903</v>
      </c>
      <c r="T270" s="554">
        <f t="shared" ca="1" si="73"/>
        <v>8.4065631041376889</v>
      </c>
      <c r="U270" s="554">
        <f t="shared" ca="1" si="74"/>
        <v>4.2874938369453055</v>
      </c>
      <c r="V270" s="555">
        <f t="shared" ca="1" si="75"/>
        <v>4.8080433666990947</v>
      </c>
      <c r="W270" s="555">
        <f t="shared" ca="1" si="76"/>
        <v>3.3663022615378955</v>
      </c>
      <c r="X270" s="556">
        <f t="shared" ca="1" si="88"/>
        <v>1.6774766260108827</v>
      </c>
      <c r="Y270" s="557">
        <f t="shared" ca="1" si="77"/>
        <v>0.29316275331190306</v>
      </c>
    </row>
    <row r="271" spans="1:25" x14ac:dyDescent="0.25">
      <c r="A271" s="558" t="s">
        <v>837</v>
      </c>
      <c r="B271" s="553">
        <f t="shared" si="69"/>
        <v>-10</v>
      </c>
      <c r="C271" s="553">
        <f t="shared" ca="1" si="78"/>
        <v>0.89955661435559575</v>
      </c>
      <c r="D271" s="553">
        <f t="shared" ca="1" si="79"/>
        <v>1.929858310026167</v>
      </c>
      <c r="E271" s="553">
        <f t="shared" ca="1" si="80"/>
        <v>5.673254832326351</v>
      </c>
      <c r="F271" s="553">
        <f t="shared" ca="1" si="81"/>
        <v>3.4998791113397236</v>
      </c>
      <c r="G271" s="553">
        <f t="shared" ca="1" si="82"/>
        <v>7.5051699412846897</v>
      </c>
      <c r="H271" s="553">
        <f t="shared" ca="1" si="83"/>
        <v>3.1525309579609129</v>
      </c>
      <c r="I271" s="553">
        <f t="shared" ca="1" si="84"/>
        <v>7.73967573334577</v>
      </c>
      <c r="J271" s="553">
        <f t="shared" ca="1" si="85"/>
        <v>2.1171109529896821</v>
      </c>
      <c r="K271" s="553">
        <f t="shared" ca="1" si="86"/>
        <v>7.2409142388899976</v>
      </c>
      <c r="L271" s="553">
        <f t="shared" ca="1" si="91"/>
        <v>3.3481216036588255</v>
      </c>
      <c r="M271" s="553">
        <f t="shared" ca="1" si="91"/>
        <v>3.9863630407459834</v>
      </c>
      <c r="N271" s="553">
        <f t="shared" ca="1" si="91"/>
        <v>2.4794146910884267</v>
      </c>
      <c r="O271" s="553">
        <f t="shared" ca="1" si="91"/>
        <v>4.4625519375122389</v>
      </c>
      <c r="P271" s="553">
        <f t="shared" ca="1" si="91"/>
        <v>2.6522181658304698</v>
      </c>
      <c r="Q271" s="554">
        <f t="shared" ca="1" si="70"/>
        <v>-1.0303016956705713</v>
      </c>
      <c r="R271" s="554">
        <f t="shared" ca="1" si="71"/>
        <v>2.1733757209866273</v>
      </c>
      <c r="S271" s="554">
        <f t="shared" ca="1" si="72"/>
        <v>4.3526389833237769</v>
      </c>
      <c r="T271" s="554">
        <f t="shared" ca="1" si="73"/>
        <v>5.6225647803560879</v>
      </c>
      <c r="U271" s="554">
        <f t="shared" ca="1" si="74"/>
        <v>3.8927926352311721</v>
      </c>
      <c r="V271" s="555">
        <f t="shared" ca="1" si="75"/>
        <v>1.5069483496575566</v>
      </c>
      <c r="W271" s="555">
        <f t="shared" ca="1" si="76"/>
        <v>1.8103337716817691</v>
      </c>
      <c r="X271" s="556">
        <f t="shared" ca="1" si="88"/>
        <v>-2.851444933729212</v>
      </c>
      <c r="Y271" s="557">
        <f t="shared" ca="1" si="77"/>
        <v>1.4093159422081178E-2</v>
      </c>
    </row>
    <row r="272" spans="1:25" x14ac:dyDescent="0.25">
      <c r="A272" s="558" t="s">
        <v>838</v>
      </c>
      <c r="B272" s="553">
        <f t="shared" si="69"/>
        <v>-10</v>
      </c>
      <c r="C272" s="553">
        <f t="shared" ca="1" si="78"/>
        <v>3.3301851797650524</v>
      </c>
      <c r="D272" s="553">
        <f t="shared" ca="1" si="79"/>
        <v>2.1860589558340044</v>
      </c>
      <c r="E272" s="553">
        <f t="shared" ca="1" si="80"/>
        <v>5.1689205598082317</v>
      </c>
      <c r="F272" s="553">
        <f t="shared" ca="1" si="81"/>
        <v>1.7427411300602365</v>
      </c>
      <c r="G272" s="553">
        <f t="shared" ca="1" si="82"/>
        <v>8.3885650094161655</v>
      </c>
      <c r="H272" s="553">
        <f t="shared" ca="1" si="83"/>
        <v>2.9647127703399145</v>
      </c>
      <c r="I272" s="553">
        <f t="shared" ca="1" si="84"/>
        <v>9.7668511385851602</v>
      </c>
      <c r="J272" s="553">
        <f t="shared" ca="1" si="85"/>
        <v>2.1959591480497953</v>
      </c>
      <c r="K272" s="553">
        <f t="shared" ca="1" si="86"/>
        <v>11.935274773746405</v>
      </c>
      <c r="L272" s="553">
        <f t="shared" ca="1" si="91"/>
        <v>3.5678670091173723</v>
      </c>
      <c r="M272" s="553">
        <f t="shared" ca="1" si="91"/>
        <v>6.3767224078470424</v>
      </c>
      <c r="N272" s="553">
        <f t="shared" ca="1" si="91"/>
        <v>1.7856275699120416</v>
      </c>
      <c r="O272" s="553">
        <f t="shared" ca="1" si="91"/>
        <v>5.2700574613537619</v>
      </c>
      <c r="P272" s="553">
        <f t="shared" ca="1" si="91"/>
        <v>2.6446082413639753</v>
      </c>
      <c r="Q272" s="554">
        <f t="shared" ca="1" si="70"/>
        <v>1.1441262239310479</v>
      </c>
      <c r="R272" s="554">
        <f t="shared" ca="1" si="71"/>
        <v>3.4261794297479953</v>
      </c>
      <c r="S272" s="554">
        <f t="shared" ca="1" si="72"/>
        <v>5.4238522390762505</v>
      </c>
      <c r="T272" s="554">
        <f t="shared" ca="1" si="73"/>
        <v>7.5708919905353653</v>
      </c>
      <c r="U272" s="554">
        <f t="shared" ca="1" si="74"/>
        <v>8.3674077646290321</v>
      </c>
      <c r="V272" s="555">
        <f t="shared" ca="1" si="75"/>
        <v>4.5910948379350005</v>
      </c>
      <c r="W272" s="555">
        <f t="shared" ca="1" si="76"/>
        <v>2.6254492199897865</v>
      </c>
      <c r="X272" s="556">
        <f t="shared" ca="1" si="88"/>
        <v>3.4820622696831585</v>
      </c>
      <c r="Y272" s="557">
        <f t="shared" ca="1" si="77"/>
        <v>0.54517996029998173</v>
      </c>
    </row>
    <row r="273" spans="1:25" x14ac:dyDescent="0.25">
      <c r="A273" s="558" t="s">
        <v>839</v>
      </c>
      <c r="B273" s="553">
        <f t="shared" ref="B273:B336" si="92">-$C$7</f>
        <v>-10</v>
      </c>
      <c r="C273" s="553">
        <f t="shared" ca="1" si="78"/>
        <v>1.7614452339391335</v>
      </c>
      <c r="D273" s="553">
        <f t="shared" ca="1" si="79"/>
        <v>2.4016540028690443</v>
      </c>
      <c r="E273" s="553">
        <f t="shared" ca="1" si="80"/>
        <v>8.4959553676112645</v>
      </c>
      <c r="F273" s="553">
        <f t="shared" ca="1" si="81"/>
        <v>2.6812029305750777</v>
      </c>
      <c r="G273" s="553">
        <f t="shared" ca="1" si="82"/>
        <v>13.325389020207304</v>
      </c>
      <c r="H273" s="553">
        <f t="shared" ca="1" si="83"/>
        <v>2.8861807309312253</v>
      </c>
      <c r="I273" s="553">
        <f t="shared" ca="1" si="84"/>
        <v>12.92251364372424</v>
      </c>
      <c r="J273" s="553">
        <f t="shared" ca="1" si="85"/>
        <v>3.0640920228240525</v>
      </c>
      <c r="K273" s="553">
        <f t="shared" ca="1" si="86"/>
        <v>7.1486941414448877</v>
      </c>
      <c r="L273" s="553">
        <f t="shared" ca="1" si="91"/>
        <v>2.4252127688275373</v>
      </c>
      <c r="M273" s="553">
        <f t="shared" ca="1" si="91"/>
        <v>5.5044217766580621</v>
      </c>
      <c r="N273" s="553">
        <f t="shared" ca="1" si="91"/>
        <v>2.3193251036975608</v>
      </c>
      <c r="O273" s="553">
        <f t="shared" ca="1" si="91"/>
        <v>4.6308052832085735</v>
      </c>
      <c r="P273" s="553">
        <f t="shared" ca="1" si="91"/>
        <v>2.6876799360564592</v>
      </c>
      <c r="Q273" s="554">
        <f t="shared" ref="Q273:Q336" ca="1" si="93">C273-D273</f>
        <v>-0.64020876892991074</v>
      </c>
      <c r="R273" s="554">
        <f t="shared" ref="R273:R336" ca="1" si="94">E273-F273</f>
        <v>5.8147524370361872</v>
      </c>
      <c r="S273" s="554">
        <f t="shared" ref="S273:S336" ca="1" si="95">G273-H273</f>
        <v>10.439208289276078</v>
      </c>
      <c r="T273" s="554">
        <f t="shared" ref="T273:T336" ca="1" si="96">I273-J273</f>
        <v>9.858421620900188</v>
      </c>
      <c r="U273" s="554">
        <f t="shared" ref="U273:U336" ca="1" si="97">K273-L273</f>
        <v>4.7234813726173499</v>
      </c>
      <c r="V273" s="555">
        <f t="shared" ref="V273:V336" ca="1" si="98">M273-N273</f>
        <v>3.1850966729605013</v>
      </c>
      <c r="W273" s="555">
        <f t="shared" ref="W273:W336" ca="1" si="99">O273-P273</f>
        <v>1.9431253471521144</v>
      </c>
      <c r="X273" s="556">
        <f t="shared" ca="1" si="88"/>
        <v>5.3824059638081874</v>
      </c>
      <c r="Y273" s="557">
        <f t="shared" ref="Y273:Y336" ca="1" si="100">NORMDIST(X273,$H$7,$H$8,$C$13)</f>
        <v>0.78989343800564937</v>
      </c>
    </row>
    <row r="274" spans="1:25" x14ac:dyDescent="0.25">
      <c r="A274" s="558" t="s">
        <v>840</v>
      </c>
      <c r="B274" s="553">
        <f t="shared" si="92"/>
        <v>-10</v>
      </c>
      <c r="C274" s="553">
        <f t="shared" ref="C274:C337" ca="1" si="101">C$17*(1+$C$8*NORMSINV(RAND()))</f>
        <v>1.765185413657383</v>
      </c>
      <c r="D274" s="553">
        <f t="shared" ref="D274:D337" ca="1" si="102">D$17*(1+$C$10*NORMSINV(RAND()))</f>
        <v>1.8423335190022636</v>
      </c>
      <c r="E274" s="553">
        <f t="shared" ref="E274:E337" ca="1" si="103">E$17*(1+$C$8*NORMSINV(RAND()))</f>
        <v>6.619385092984972</v>
      </c>
      <c r="F274" s="553">
        <f t="shared" ref="F274:F337" ca="1" si="104">F$17*(1+$C$10*NORMSINV(RAND()))</f>
        <v>3.2569911916661187</v>
      </c>
      <c r="G274" s="553">
        <f t="shared" ref="G274:G337" ca="1" si="105">G$17*(1+$C$8*NORMSINV(RAND()))</f>
        <v>4.5449063992164742</v>
      </c>
      <c r="H274" s="553">
        <f t="shared" ref="H274:H337" ca="1" si="106">H$17*(1+$C$10*NORMSINV(RAND()))</f>
        <v>2.6982264501179838</v>
      </c>
      <c r="I274" s="553">
        <f t="shared" ref="I274:I337" ca="1" si="107">I$17*(1+$C$8*NORMSINV(RAND()))</f>
        <v>14.814568460403093</v>
      </c>
      <c r="J274" s="553">
        <f t="shared" ref="J274:J337" ca="1" si="108">J$17*(1+$C$10*NORMSINV(RAND()))</f>
        <v>2.8267410674225197</v>
      </c>
      <c r="K274" s="553">
        <f t="shared" ref="K274:K337" ca="1" si="109">K$17*(1+$C$8*NORMSINV(RAND()))</f>
        <v>4.3037471964429379</v>
      </c>
      <c r="L274" s="553">
        <f t="shared" ref="L274:P289" ca="1" si="110">L$17*(1+$C$10*NORMSINV(RAND()))</f>
        <v>3.1361686436280269</v>
      </c>
      <c r="M274" s="553">
        <f t="shared" ca="1" si="110"/>
        <v>8.5379736673218041</v>
      </c>
      <c r="N274" s="553">
        <f t="shared" ca="1" si="110"/>
        <v>2.0817210520822189</v>
      </c>
      <c r="O274" s="553">
        <f t="shared" ca="1" si="110"/>
        <v>3.3271297587522919</v>
      </c>
      <c r="P274" s="553">
        <f t="shared" ca="1" si="110"/>
        <v>2.9112503926252362</v>
      </c>
      <c r="Q274" s="554">
        <f t="shared" ca="1" si="93"/>
        <v>-7.7148105344880591E-2</v>
      </c>
      <c r="R274" s="554">
        <f t="shared" ca="1" si="94"/>
        <v>3.3623939013188533</v>
      </c>
      <c r="S274" s="554">
        <f t="shared" ca="1" si="95"/>
        <v>1.8466799490984904</v>
      </c>
      <c r="T274" s="554">
        <f t="shared" ca="1" si="96"/>
        <v>11.987827392980574</v>
      </c>
      <c r="U274" s="554">
        <f t="shared" ca="1" si="97"/>
        <v>1.167578552814911</v>
      </c>
      <c r="V274" s="555">
        <f t="shared" ca="1" si="98"/>
        <v>6.4562526152395847</v>
      </c>
      <c r="W274" s="555">
        <f t="shared" ca="1" si="99"/>
        <v>0.41587936612705567</v>
      </c>
      <c r="X274" s="556">
        <f t="shared" ref="X274:X337" ca="1" si="111">NPV($C$9,Q274:W274)-$C$7</f>
        <v>0.10820409687039501</v>
      </c>
      <c r="Y274" s="557">
        <f t="shared" ca="1" si="100"/>
        <v>0.13219558121153357</v>
      </c>
    </row>
    <row r="275" spans="1:25" x14ac:dyDescent="0.25">
      <c r="A275" s="558" t="s">
        <v>841</v>
      </c>
      <c r="B275" s="553">
        <f t="shared" si="92"/>
        <v>-10</v>
      </c>
      <c r="C275" s="553">
        <f t="shared" ca="1" si="101"/>
        <v>3.1659337042584479</v>
      </c>
      <c r="D275" s="553">
        <f t="shared" ca="1" si="102"/>
        <v>2.2681043233260563</v>
      </c>
      <c r="E275" s="553">
        <f t="shared" ca="1" si="103"/>
        <v>6.3662441336436286</v>
      </c>
      <c r="F275" s="553">
        <f t="shared" ca="1" si="104"/>
        <v>2.7655534864442259</v>
      </c>
      <c r="G275" s="553">
        <f t="shared" ca="1" si="105"/>
        <v>6.3776569300475252</v>
      </c>
      <c r="H275" s="553">
        <f t="shared" ca="1" si="106"/>
        <v>3.0230742750807336</v>
      </c>
      <c r="I275" s="553">
        <f t="shared" ca="1" si="107"/>
        <v>12.095427477648226</v>
      </c>
      <c r="J275" s="553">
        <f t="shared" ca="1" si="108"/>
        <v>3.2932408743811235</v>
      </c>
      <c r="K275" s="553">
        <f t="shared" ca="1" si="109"/>
        <v>8.0814764852294818</v>
      </c>
      <c r="L275" s="553">
        <f t="shared" ca="1" si="110"/>
        <v>2.3562721482289568</v>
      </c>
      <c r="M275" s="553">
        <f t="shared" ca="1" si="110"/>
        <v>5.7725981067170631</v>
      </c>
      <c r="N275" s="553">
        <f t="shared" ca="1" si="110"/>
        <v>2.685465142355671</v>
      </c>
      <c r="O275" s="553">
        <f t="shared" ca="1" si="110"/>
        <v>5.3414722337905669</v>
      </c>
      <c r="P275" s="553">
        <f t="shared" ca="1" si="110"/>
        <v>2.4530431301303008</v>
      </c>
      <c r="Q275" s="554">
        <f t="shared" ca="1" si="93"/>
        <v>0.89782938093239162</v>
      </c>
      <c r="R275" s="554">
        <f t="shared" ca="1" si="94"/>
        <v>3.6006906471994027</v>
      </c>
      <c r="S275" s="554">
        <f t="shared" ca="1" si="95"/>
        <v>3.3545826549667916</v>
      </c>
      <c r="T275" s="554">
        <f t="shared" ca="1" si="96"/>
        <v>8.8021866032671028</v>
      </c>
      <c r="U275" s="554">
        <f t="shared" ca="1" si="97"/>
        <v>5.725204337000525</v>
      </c>
      <c r="V275" s="555">
        <f t="shared" ca="1" si="98"/>
        <v>3.0871329643613921</v>
      </c>
      <c r="W275" s="555">
        <f t="shared" ca="1" si="99"/>
        <v>2.8884291036602661</v>
      </c>
      <c r="X275" s="556">
        <f t="shared" ca="1" si="111"/>
        <v>1.6366832991125513</v>
      </c>
      <c r="Y275" s="557">
        <f t="shared" ca="1" si="100"/>
        <v>0.28806884855448078</v>
      </c>
    </row>
    <row r="276" spans="1:25" x14ac:dyDescent="0.25">
      <c r="A276" s="558" t="s">
        <v>842</v>
      </c>
      <c r="B276" s="553">
        <f t="shared" si="92"/>
        <v>-10</v>
      </c>
      <c r="C276" s="553">
        <f t="shared" ca="1" si="101"/>
        <v>0.62108779113643575</v>
      </c>
      <c r="D276" s="553">
        <f t="shared" ca="1" si="102"/>
        <v>1.8692179450639288</v>
      </c>
      <c r="E276" s="553">
        <f t="shared" ca="1" si="103"/>
        <v>5.5855576876854993</v>
      </c>
      <c r="F276" s="553">
        <f t="shared" ca="1" si="104"/>
        <v>2.65989911911598</v>
      </c>
      <c r="G276" s="553">
        <f t="shared" ca="1" si="105"/>
        <v>10.150626230283965</v>
      </c>
      <c r="H276" s="553">
        <f t="shared" ca="1" si="106"/>
        <v>4.0424604614049473</v>
      </c>
      <c r="I276" s="553">
        <f t="shared" ca="1" si="107"/>
        <v>8.4435381656245987</v>
      </c>
      <c r="J276" s="553">
        <f t="shared" ca="1" si="108"/>
        <v>2.656018641800852</v>
      </c>
      <c r="K276" s="553">
        <f t="shared" ca="1" si="109"/>
        <v>8.9691174553663409</v>
      </c>
      <c r="L276" s="553">
        <f t="shared" ca="1" si="110"/>
        <v>2.8132902185709394</v>
      </c>
      <c r="M276" s="553">
        <f t="shared" ca="1" si="110"/>
        <v>6.8313382297877032</v>
      </c>
      <c r="N276" s="553">
        <f t="shared" ca="1" si="110"/>
        <v>2.9757323724075828</v>
      </c>
      <c r="O276" s="553">
        <f t="shared" ca="1" si="110"/>
        <v>3.9294629745774605</v>
      </c>
      <c r="P276" s="553">
        <f t="shared" ca="1" si="110"/>
        <v>2.4514234072925287</v>
      </c>
      <c r="Q276" s="554">
        <f t="shared" ca="1" si="93"/>
        <v>-1.2481301539274932</v>
      </c>
      <c r="R276" s="554">
        <f t="shared" ca="1" si="94"/>
        <v>2.9256585685695193</v>
      </c>
      <c r="S276" s="554">
        <f t="shared" ca="1" si="95"/>
        <v>6.1081657688790179</v>
      </c>
      <c r="T276" s="554">
        <f t="shared" ca="1" si="96"/>
        <v>5.7875195238237467</v>
      </c>
      <c r="U276" s="554">
        <f t="shared" ca="1" si="97"/>
        <v>6.1558272367954014</v>
      </c>
      <c r="V276" s="555">
        <f t="shared" ca="1" si="98"/>
        <v>3.8556058573801204</v>
      </c>
      <c r="W276" s="555">
        <f t="shared" ca="1" si="99"/>
        <v>1.4780395672849318</v>
      </c>
      <c r="X276" s="556">
        <f t="shared" ca="1" si="111"/>
        <v>-0.29030099434199386</v>
      </c>
      <c r="Y276" s="557">
        <f t="shared" ca="1" si="100"/>
        <v>0.10359983498443127</v>
      </c>
    </row>
    <row r="277" spans="1:25" x14ac:dyDescent="0.25">
      <c r="A277" s="558" t="s">
        <v>843</v>
      </c>
      <c r="B277" s="553">
        <f t="shared" si="92"/>
        <v>-10</v>
      </c>
      <c r="C277" s="553">
        <f t="shared" ca="1" si="101"/>
        <v>1.5257993114429504</v>
      </c>
      <c r="D277" s="553">
        <f t="shared" ca="1" si="102"/>
        <v>1.5405337891115549</v>
      </c>
      <c r="E277" s="553">
        <f t="shared" ca="1" si="103"/>
        <v>5.3480076811881121</v>
      </c>
      <c r="F277" s="553">
        <f t="shared" ca="1" si="104"/>
        <v>2.1261470267079212</v>
      </c>
      <c r="G277" s="553">
        <f t="shared" ca="1" si="105"/>
        <v>12.748859944832747</v>
      </c>
      <c r="H277" s="553">
        <f t="shared" ca="1" si="106"/>
        <v>2.1829720343223644</v>
      </c>
      <c r="I277" s="553">
        <f t="shared" ca="1" si="107"/>
        <v>13.07711299267266</v>
      </c>
      <c r="J277" s="553">
        <f t="shared" ca="1" si="108"/>
        <v>2.9311103148350179</v>
      </c>
      <c r="K277" s="553">
        <f t="shared" ca="1" si="109"/>
        <v>9.3900376922116031</v>
      </c>
      <c r="L277" s="553">
        <f t="shared" ca="1" si="110"/>
        <v>3.3696242654973201</v>
      </c>
      <c r="M277" s="553">
        <f t="shared" ca="1" si="110"/>
        <v>7.1022228154564386</v>
      </c>
      <c r="N277" s="553">
        <f t="shared" ca="1" si="110"/>
        <v>1.8875937337246746</v>
      </c>
      <c r="O277" s="553">
        <f t="shared" ca="1" si="110"/>
        <v>8.0484228569691076</v>
      </c>
      <c r="P277" s="553">
        <f t="shared" ca="1" si="110"/>
        <v>3.8246980214349828</v>
      </c>
      <c r="Q277" s="554">
        <f t="shared" ca="1" si="93"/>
        <v>-1.4734477668604473E-2</v>
      </c>
      <c r="R277" s="554">
        <f t="shared" ca="1" si="94"/>
        <v>3.2218606544801909</v>
      </c>
      <c r="S277" s="554">
        <f t="shared" ca="1" si="95"/>
        <v>10.565887910510382</v>
      </c>
      <c r="T277" s="554">
        <f t="shared" ca="1" si="96"/>
        <v>10.146002677837643</v>
      </c>
      <c r="U277" s="554">
        <f t="shared" ca="1" si="97"/>
        <v>6.020413426714283</v>
      </c>
      <c r="V277" s="555">
        <f t="shared" ca="1" si="98"/>
        <v>5.214629081731764</v>
      </c>
      <c r="W277" s="555">
        <f t="shared" ca="1" si="99"/>
        <v>4.2237248355341244</v>
      </c>
      <c r="X277" s="556">
        <f t="shared" ca="1" si="111"/>
        <v>5.841272640052285</v>
      </c>
      <c r="Y277" s="557">
        <f t="shared" ca="1" si="100"/>
        <v>0.83479301561924768</v>
      </c>
    </row>
    <row r="278" spans="1:25" x14ac:dyDescent="0.25">
      <c r="A278" s="558" t="s">
        <v>844</v>
      </c>
      <c r="B278" s="553">
        <f t="shared" si="92"/>
        <v>-10</v>
      </c>
      <c r="C278" s="553">
        <f t="shared" ca="1" si="101"/>
        <v>3.7827612104706092</v>
      </c>
      <c r="D278" s="553">
        <f t="shared" ca="1" si="102"/>
        <v>2.1493104681165005</v>
      </c>
      <c r="E278" s="553">
        <f t="shared" ca="1" si="103"/>
        <v>3.575124469406846</v>
      </c>
      <c r="F278" s="553">
        <f t="shared" ca="1" si="104"/>
        <v>2.357059890374571</v>
      </c>
      <c r="G278" s="553">
        <f t="shared" ca="1" si="105"/>
        <v>10.002046280111172</v>
      </c>
      <c r="H278" s="553">
        <f t="shared" ca="1" si="106"/>
        <v>3.446943318577576</v>
      </c>
      <c r="I278" s="553">
        <f t="shared" ca="1" si="107"/>
        <v>7.4433082860841253</v>
      </c>
      <c r="J278" s="553">
        <f t="shared" ca="1" si="108"/>
        <v>2.9995278509838608</v>
      </c>
      <c r="K278" s="553">
        <f t="shared" ca="1" si="109"/>
        <v>5.4629690829650972</v>
      </c>
      <c r="L278" s="553">
        <f t="shared" ca="1" si="110"/>
        <v>2.7819347978905569</v>
      </c>
      <c r="M278" s="553">
        <f t="shared" ca="1" si="110"/>
        <v>5.3145236439241863</v>
      </c>
      <c r="N278" s="553">
        <f t="shared" ca="1" si="110"/>
        <v>2.3478062865451585</v>
      </c>
      <c r="O278" s="553">
        <f t="shared" ca="1" si="110"/>
        <v>3.2187567255908855</v>
      </c>
      <c r="P278" s="553">
        <f t="shared" ca="1" si="110"/>
        <v>2.0223253030590111</v>
      </c>
      <c r="Q278" s="554">
        <f t="shared" ca="1" si="93"/>
        <v>1.6334507423541087</v>
      </c>
      <c r="R278" s="554">
        <f t="shared" ca="1" si="94"/>
        <v>1.2180645790322751</v>
      </c>
      <c r="S278" s="554">
        <f t="shared" ca="1" si="95"/>
        <v>6.5551029615335956</v>
      </c>
      <c r="T278" s="554">
        <f t="shared" ca="1" si="96"/>
        <v>4.4437804351002645</v>
      </c>
      <c r="U278" s="554">
        <f t="shared" ca="1" si="97"/>
        <v>2.6810342850745403</v>
      </c>
      <c r="V278" s="555">
        <f t="shared" ca="1" si="98"/>
        <v>2.9667173573790278</v>
      </c>
      <c r="W278" s="555">
        <f t="shared" ca="1" si="99"/>
        <v>1.1964314225318744</v>
      </c>
      <c r="X278" s="556">
        <f t="shared" ca="1" si="111"/>
        <v>-0.83015456848523783</v>
      </c>
      <c r="Y278" s="557">
        <f t="shared" ca="1" si="100"/>
        <v>7.2413837561425151E-2</v>
      </c>
    </row>
    <row r="279" spans="1:25" x14ac:dyDescent="0.25">
      <c r="A279" s="558" t="s">
        <v>845</v>
      </c>
      <c r="B279" s="553">
        <f t="shared" si="92"/>
        <v>-10</v>
      </c>
      <c r="C279" s="553">
        <f t="shared" ca="1" si="101"/>
        <v>3.3709195489160551</v>
      </c>
      <c r="D279" s="553">
        <f t="shared" ca="1" si="102"/>
        <v>2.0123004411251091</v>
      </c>
      <c r="E279" s="553">
        <f t="shared" ca="1" si="103"/>
        <v>6.9091377572889625</v>
      </c>
      <c r="F279" s="553">
        <f t="shared" ca="1" si="104"/>
        <v>2.142669226298584</v>
      </c>
      <c r="G279" s="553">
        <f t="shared" ca="1" si="105"/>
        <v>8.2663839884269947</v>
      </c>
      <c r="H279" s="553">
        <f t="shared" ca="1" si="106"/>
        <v>2.9116778740804583</v>
      </c>
      <c r="I279" s="553">
        <f t="shared" ca="1" si="107"/>
        <v>9.9799992439122356</v>
      </c>
      <c r="J279" s="553">
        <f t="shared" ca="1" si="108"/>
        <v>2.7022496685118171</v>
      </c>
      <c r="K279" s="553">
        <f t="shared" ca="1" si="109"/>
        <v>6.9325091036678534</v>
      </c>
      <c r="L279" s="553">
        <f t="shared" ca="1" si="110"/>
        <v>3.1125816230760863</v>
      </c>
      <c r="M279" s="553">
        <f t="shared" ca="1" si="110"/>
        <v>4.877093725432502</v>
      </c>
      <c r="N279" s="553">
        <f t="shared" ca="1" si="110"/>
        <v>1.6808971478125181</v>
      </c>
      <c r="O279" s="553">
        <f t="shared" ca="1" si="110"/>
        <v>4.2650369135850035</v>
      </c>
      <c r="P279" s="553">
        <f t="shared" ca="1" si="110"/>
        <v>2.9459811307953561</v>
      </c>
      <c r="Q279" s="554">
        <f t="shared" ca="1" si="93"/>
        <v>1.358619107790946</v>
      </c>
      <c r="R279" s="554">
        <f t="shared" ca="1" si="94"/>
        <v>4.7664685309903785</v>
      </c>
      <c r="S279" s="554">
        <f t="shared" ca="1" si="95"/>
        <v>5.354706114346536</v>
      </c>
      <c r="T279" s="554">
        <f t="shared" ca="1" si="96"/>
        <v>7.2777495754004189</v>
      </c>
      <c r="U279" s="554">
        <f t="shared" ca="1" si="97"/>
        <v>3.8199274805917671</v>
      </c>
      <c r="V279" s="555">
        <f t="shared" ca="1" si="98"/>
        <v>3.1961965776199839</v>
      </c>
      <c r="W279" s="555">
        <f t="shared" ca="1" si="99"/>
        <v>1.3190557827896474</v>
      </c>
      <c r="X279" s="556">
        <f t="shared" ca="1" si="111"/>
        <v>2.2262145424788482</v>
      </c>
      <c r="Y279" s="557">
        <f t="shared" ca="1" si="100"/>
        <v>0.36535278071319499</v>
      </c>
    </row>
    <row r="280" spans="1:25" x14ac:dyDescent="0.25">
      <c r="A280" s="558" t="s">
        <v>846</v>
      </c>
      <c r="B280" s="553">
        <f t="shared" si="92"/>
        <v>-10</v>
      </c>
      <c r="C280" s="553">
        <f t="shared" ca="1" si="101"/>
        <v>3.0690832918769457</v>
      </c>
      <c r="D280" s="553">
        <f t="shared" ca="1" si="102"/>
        <v>2.1207600997096905</v>
      </c>
      <c r="E280" s="553">
        <f t="shared" ca="1" si="103"/>
        <v>4.4545315028614212</v>
      </c>
      <c r="F280" s="553">
        <f t="shared" ca="1" si="104"/>
        <v>2.667163700528409</v>
      </c>
      <c r="G280" s="553">
        <f t="shared" ca="1" si="105"/>
        <v>9.1139340950797312</v>
      </c>
      <c r="H280" s="553">
        <f t="shared" ca="1" si="106"/>
        <v>2.8754385775932385</v>
      </c>
      <c r="I280" s="553">
        <f t="shared" ca="1" si="107"/>
        <v>10.742395977667149</v>
      </c>
      <c r="J280" s="553">
        <f t="shared" ca="1" si="108"/>
        <v>2.1291957249835032</v>
      </c>
      <c r="K280" s="553">
        <f t="shared" ca="1" si="109"/>
        <v>11.990665946453268</v>
      </c>
      <c r="L280" s="553">
        <f t="shared" ca="1" si="110"/>
        <v>2.3749327086649092</v>
      </c>
      <c r="M280" s="553">
        <f t="shared" ca="1" si="110"/>
        <v>3.8326290619812005</v>
      </c>
      <c r="N280" s="553">
        <f t="shared" ca="1" si="110"/>
        <v>2.603390633611979</v>
      </c>
      <c r="O280" s="553">
        <f t="shared" ca="1" si="110"/>
        <v>4.9534547878623334</v>
      </c>
      <c r="P280" s="553">
        <f t="shared" ca="1" si="110"/>
        <v>2.5704032841847764</v>
      </c>
      <c r="Q280" s="554">
        <f t="shared" ca="1" si="93"/>
        <v>0.94832319216725525</v>
      </c>
      <c r="R280" s="554">
        <f t="shared" ca="1" si="94"/>
        <v>1.7873678023330122</v>
      </c>
      <c r="S280" s="554">
        <f t="shared" ca="1" si="95"/>
        <v>6.2384955174864931</v>
      </c>
      <c r="T280" s="554">
        <f t="shared" ca="1" si="96"/>
        <v>8.6132002526836455</v>
      </c>
      <c r="U280" s="554">
        <f t="shared" ca="1" si="97"/>
        <v>9.6157332377883584</v>
      </c>
      <c r="V280" s="555">
        <f t="shared" ca="1" si="98"/>
        <v>1.2292384283692215</v>
      </c>
      <c r="W280" s="555">
        <f t="shared" ca="1" si="99"/>
        <v>2.383051503677557</v>
      </c>
      <c r="X280" s="556">
        <f t="shared" ca="1" si="111"/>
        <v>2.5975335443081882</v>
      </c>
      <c r="Y280" s="557">
        <f t="shared" ca="1" si="100"/>
        <v>0.41727717704020484</v>
      </c>
    </row>
    <row r="281" spans="1:25" x14ac:dyDescent="0.25">
      <c r="A281" s="558" t="s">
        <v>847</v>
      </c>
      <c r="B281" s="553">
        <f t="shared" si="92"/>
        <v>-10</v>
      </c>
      <c r="C281" s="553">
        <f t="shared" ca="1" si="101"/>
        <v>3.6604129103408303</v>
      </c>
      <c r="D281" s="553">
        <f t="shared" ca="1" si="102"/>
        <v>1.8869928214613725</v>
      </c>
      <c r="E281" s="553">
        <f t="shared" ca="1" si="103"/>
        <v>4.8247211866875634</v>
      </c>
      <c r="F281" s="553">
        <f t="shared" ca="1" si="104"/>
        <v>2.4472386600132054</v>
      </c>
      <c r="G281" s="553">
        <f t="shared" ca="1" si="105"/>
        <v>11.895335166813794</v>
      </c>
      <c r="H281" s="553">
        <f t="shared" ca="1" si="106"/>
        <v>3.1816186507583222</v>
      </c>
      <c r="I281" s="553">
        <f t="shared" ca="1" si="107"/>
        <v>7.0232703431187771</v>
      </c>
      <c r="J281" s="553">
        <f t="shared" ca="1" si="108"/>
        <v>3.1337690692959521</v>
      </c>
      <c r="K281" s="553">
        <f t="shared" ca="1" si="109"/>
        <v>11.648291303510888</v>
      </c>
      <c r="L281" s="553">
        <f t="shared" ca="1" si="110"/>
        <v>3.3644686943641178</v>
      </c>
      <c r="M281" s="553">
        <f t="shared" ca="1" si="110"/>
        <v>7.6017165654375685</v>
      </c>
      <c r="N281" s="553">
        <f t="shared" ca="1" si="110"/>
        <v>3.0093331630799769</v>
      </c>
      <c r="O281" s="553">
        <f t="shared" ca="1" si="110"/>
        <v>3.2588569914905063</v>
      </c>
      <c r="P281" s="553">
        <f t="shared" ca="1" si="110"/>
        <v>2.7481086017940548</v>
      </c>
      <c r="Q281" s="554">
        <f t="shared" ca="1" si="93"/>
        <v>1.7734200888794578</v>
      </c>
      <c r="R281" s="554">
        <f t="shared" ca="1" si="94"/>
        <v>2.377482526674358</v>
      </c>
      <c r="S281" s="554">
        <f t="shared" ca="1" si="95"/>
        <v>8.7137165160554719</v>
      </c>
      <c r="T281" s="554">
        <f t="shared" ca="1" si="96"/>
        <v>3.889501273822825</v>
      </c>
      <c r="U281" s="554">
        <f t="shared" ca="1" si="97"/>
        <v>8.283822609146771</v>
      </c>
      <c r="V281" s="555">
        <f t="shared" ca="1" si="98"/>
        <v>4.5923834023575916</v>
      </c>
      <c r="W281" s="555">
        <f t="shared" ca="1" si="99"/>
        <v>0.51074838969645153</v>
      </c>
      <c r="X281" s="556">
        <f t="shared" ca="1" si="111"/>
        <v>3.0203079140410978</v>
      </c>
      <c r="Y281" s="557">
        <f t="shared" ca="1" si="100"/>
        <v>0.47815341098478981</v>
      </c>
    </row>
    <row r="282" spans="1:25" x14ac:dyDescent="0.25">
      <c r="A282" s="558" t="s">
        <v>848</v>
      </c>
      <c r="B282" s="553">
        <f t="shared" si="92"/>
        <v>-10</v>
      </c>
      <c r="C282" s="553">
        <f t="shared" ca="1" si="101"/>
        <v>4.3558080815724631</v>
      </c>
      <c r="D282" s="553">
        <f t="shared" ca="1" si="102"/>
        <v>1.9905240763601515</v>
      </c>
      <c r="E282" s="553">
        <f t="shared" ca="1" si="103"/>
        <v>2.6237628435474711</v>
      </c>
      <c r="F282" s="553">
        <f t="shared" ca="1" si="104"/>
        <v>2.8846829765405584</v>
      </c>
      <c r="G282" s="553">
        <f t="shared" ca="1" si="105"/>
        <v>11.052272988375961</v>
      </c>
      <c r="H282" s="553">
        <f t="shared" ca="1" si="106"/>
        <v>2.218026370958289</v>
      </c>
      <c r="I282" s="553">
        <f t="shared" ca="1" si="107"/>
        <v>6.7113857888962851</v>
      </c>
      <c r="J282" s="553">
        <f t="shared" ca="1" si="108"/>
        <v>2.9809362654278941</v>
      </c>
      <c r="K282" s="553">
        <f t="shared" ca="1" si="109"/>
        <v>11.934607291993535</v>
      </c>
      <c r="L282" s="553">
        <f t="shared" ca="1" si="110"/>
        <v>3.1518842000751652</v>
      </c>
      <c r="M282" s="553">
        <f t="shared" ca="1" si="110"/>
        <v>6.7759803966777632</v>
      </c>
      <c r="N282" s="553">
        <f t="shared" ca="1" si="110"/>
        <v>2.0509925357381427</v>
      </c>
      <c r="O282" s="553">
        <f t="shared" ca="1" si="110"/>
        <v>4.2567752935628747</v>
      </c>
      <c r="P282" s="553">
        <f t="shared" ca="1" si="110"/>
        <v>1.8690877431883932</v>
      </c>
      <c r="Q282" s="554">
        <f t="shared" ca="1" si="93"/>
        <v>2.3652840052123114</v>
      </c>
      <c r="R282" s="554">
        <f t="shared" ca="1" si="94"/>
        <v>-0.26092013299308725</v>
      </c>
      <c r="S282" s="554">
        <f t="shared" ca="1" si="95"/>
        <v>8.8342466174176728</v>
      </c>
      <c r="T282" s="554">
        <f t="shared" ca="1" si="96"/>
        <v>3.730449523468391</v>
      </c>
      <c r="U282" s="554">
        <f t="shared" ca="1" si="97"/>
        <v>8.7827230919183705</v>
      </c>
      <c r="V282" s="555">
        <f t="shared" ca="1" si="98"/>
        <v>4.7249878609396205</v>
      </c>
      <c r="W282" s="555">
        <f t="shared" ca="1" si="99"/>
        <v>2.3876875503744817</v>
      </c>
      <c r="X282" s="556">
        <f t="shared" ca="1" si="111"/>
        <v>2.3936490047270365</v>
      </c>
      <c r="Y282" s="557">
        <f t="shared" ca="1" si="100"/>
        <v>0.38852421614022548</v>
      </c>
    </row>
    <row r="283" spans="1:25" x14ac:dyDescent="0.25">
      <c r="A283" s="558" t="s">
        <v>849</v>
      </c>
      <c r="B283" s="553">
        <f t="shared" si="92"/>
        <v>-10</v>
      </c>
      <c r="C283" s="553">
        <f t="shared" ca="1" si="101"/>
        <v>1.2667626529002165</v>
      </c>
      <c r="D283" s="553">
        <f t="shared" ca="1" si="102"/>
        <v>2.1190562847272032</v>
      </c>
      <c r="E283" s="553">
        <f t="shared" ca="1" si="103"/>
        <v>7.2655884216461253</v>
      </c>
      <c r="F283" s="553">
        <f t="shared" ca="1" si="104"/>
        <v>2.2321949633207803</v>
      </c>
      <c r="G283" s="553">
        <f t="shared" ca="1" si="105"/>
        <v>12.912803713668799</v>
      </c>
      <c r="H283" s="553">
        <f t="shared" ca="1" si="106"/>
        <v>3.9667409971425842</v>
      </c>
      <c r="I283" s="553">
        <f t="shared" ca="1" si="107"/>
        <v>6.9650422053776033</v>
      </c>
      <c r="J283" s="553">
        <f t="shared" ca="1" si="108"/>
        <v>2.5046398024230134</v>
      </c>
      <c r="K283" s="553">
        <f t="shared" ca="1" si="109"/>
        <v>11.629024553913933</v>
      </c>
      <c r="L283" s="553">
        <f t="shared" ca="1" si="110"/>
        <v>4.1201207602217007</v>
      </c>
      <c r="M283" s="553">
        <f t="shared" ca="1" si="110"/>
        <v>7.2065075859364249</v>
      </c>
      <c r="N283" s="553">
        <f t="shared" ca="1" si="110"/>
        <v>2.1936624857724909</v>
      </c>
      <c r="O283" s="553">
        <f t="shared" ca="1" si="110"/>
        <v>5.7249878114760033</v>
      </c>
      <c r="P283" s="553">
        <f t="shared" ca="1" si="110"/>
        <v>3.0836964167858842</v>
      </c>
      <c r="Q283" s="554">
        <f t="shared" ca="1" si="93"/>
        <v>-0.8522936318269867</v>
      </c>
      <c r="R283" s="554">
        <f t="shared" ca="1" si="94"/>
        <v>5.033393458325345</v>
      </c>
      <c r="S283" s="554">
        <f t="shared" ca="1" si="95"/>
        <v>8.9460627165262139</v>
      </c>
      <c r="T283" s="554">
        <f t="shared" ca="1" si="96"/>
        <v>4.4604024029545899</v>
      </c>
      <c r="U283" s="554">
        <f t="shared" ca="1" si="97"/>
        <v>7.508903793692232</v>
      </c>
      <c r="V283" s="555">
        <f t="shared" ca="1" si="98"/>
        <v>5.0128451001639345</v>
      </c>
      <c r="W283" s="555">
        <f t="shared" ca="1" si="99"/>
        <v>2.6412913946901191</v>
      </c>
      <c r="X283" s="556">
        <f t="shared" ca="1" si="111"/>
        <v>3.2754256571284142</v>
      </c>
      <c r="Y283" s="557">
        <f t="shared" ca="1" si="100"/>
        <v>0.51523036165283864</v>
      </c>
    </row>
    <row r="284" spans="1:25" x14ac:dyDescent="0.25">
      <c r="A284" s="558" t="s">
        <v>850</v>
      </c>
      <c r="B284" s="553">
        <f t="shared" si="92"/>
        <v>-10</v>
      </c>
      <c r="C284" s="553">
        <f t="shared" ca="1" si="101"/>
        <v>3.4292289524675987</v>
      </c>
      <c r="D284" s="553">
        <f t="shared" ca="1" si="102"/>
        <v>1.7315749129641704</v>
      </c>
      <c r="E284" s="553">
        <f t="shared" ca="1" si="103"/>
        <v>5.4669928528630862</v>
      </c>
      <c r="F284" s="553">
        <f t="shared" ca="1" si="104"/>
        <v>2.7033980218300169</v>
      </c>
      <c r="G284" s="553">
        <f t="shared" ca="1" si="105"/>
        <v>4.4820583160206473</v>
      </c>
      <c r="H284" s="553">
        <f t="shared" ca="1" si="106"/>
        <v>2.7863870590819491</v>
      </c>
      <c r="I284" s="553">
        <f t="shared" ca="1" si="107"/>
        <v>11.056588682288426</v>
      </c>
      <c r="J284" s="553">
        <f t="shared" ca="1" si="108"/>
        <v>1.9142443352034408</v>
      </c>
      <c r="K284" s="553">
        <f t="shared" ca="1" si="109"/>
        <v>6.7678190532595899</v>
      </c>
      <c r="L284" s="553">
        <f t="shared" ca="1" si="110"/>
        <v>3.7717730116980097</v>
      </c>
      <c r="M284" s="553">
        <f t="shared" ca="1" si="110"/>
        <v>6.7129929873860519</v>
      </c>
      <c r="N284" s="553">
        <f t="shared" ca="1" si="110"/>
        <v>2.6125787127523377</v>
      </c>
      <c r="O284" s="553">
        <f t="shared" ca="1" si="110"/>
        <v>4.7377137993788381</v>
      </c>
      <c r="P284" s="553">
        <f t="shared" ca="1" si="110"/>
        <v>3.0564667160094254</v>
      </c>
      <c r="Q284" s="554">
        <f t="shared" ca="1" si="93"/>
        <v>1.6976540395034283</v>
      </c>
      <c r="R284" s="554">
        <f t="shared" ca="1" si="94"/>
        <v>2.7635948310330694</v>
      </c>
      <c r="S284" s="554">
        <f t="shared" ca="1" si="95"/>
        <v>1.6956712569386982</v>
      </c>
      <c r="T284" s="554">
        <f t="shared" ca="1" si="96"/>
        <v>9.1423443470849861</v>
      </c>
      <c r="U284" s="554">
        <f t="shared" ca="1" si="97"/>
        <v>2.9960460415615802</v>
      </c>
      <c r="V284" s="555">
        <f t="shared" ca="1" si="98"/>
        <v>4.1004142746337138</v>
      </c>
      <c r="W284" s="555">
        <f t="shared" ca="1" si="99"/>
        <v>1.6812470833694126</v>
      </c>
      <c r="X284" s="556">
        <f t="shared" ca="1" si="111"/>
        <v>0.14893828642924056</v>
      </c>
      <c r="Y284" s="557">
        <f t="shared" ca="1" si="100"/>
        <v>0.13539888456669691</v>
      </c>
    </row>
    <row r="285" spans="1:25" x14ac:dyDescent="0.25">
      <c r="A285" s="558" t="s">
        <v>851</v>
      </c>
      <c r="B285" s="553">
        <f t="shared" si="92"/>
        <v>-10</v>
      </c>
      <c r="C285" s="553">
        <f t="shared" ca="1" si="101"/>
        <v>2.1557124381935688</v>
      </c>
      <c r="D285" s="553">
        <f t="shared" ca="1" si="102"/>
        <v>1.3156494058675579</v>
      </c>
      <c r="E285" s="553">
        <f t="shared" ca="1" si="103"/>
        <v>7.0452028242248943</v>
      </c>
      <c r="F285" s="553">
        <f t="shared" ca="1" si="104"/>
        <v>2.3186330110814333</v>
      </c>
      <c r="G285" s="553">
        <f t="shared" ca="1" si="105"/>
        <v>11.926588181622703</v>
      </c>
      <c r="H285" s="553">
        <f t="shared" ca="1" si="106"/>
        <v>2.9662644277354655</v>
      </c>
      <c r="I285" s="553">
        <f t="shared" ca="1" si="107"/>
        <v>11.612955962409293</v>
      </c>
      <c r="J285" s="553">
        <f t="shared" ca="1" si="108"/>
        <v>3.0363181500089924</v>
      </c>
      <c r="K285" s="553">
        <f t="shared" ca="1" si="109"/>
        <v>14.474009206677177</v>
      </c>
      <c r="L285" s="553">
        <f t="shared" ca="1" si="110"/>
        <v>2.3358906979417942</v>
      </c>
      <c r="M285" s="553">
        <f t="shared" ca="1" si="110"/>
        <v>5.6870911502075829</v>
      </c>
      <c r="N285" s="553">
        <f t="shared" ca="1" si="110"/>
        <v>2.5511558039560338</v>
      </c>
      <c r="O285" s="553">
        <f t="shared" ca="1" si="110"/>
        <v>5.7383836751278103</v>
      </c>
      <c r="P285" s="553">
        <f t="shared" ca="1" si="110"/>
        <v>2.191469473282238</v>
      </c>
      <c r="Q285" s="554">
        <f t="shared" ca="1" si="93"/>
        <v>0.84006303232601098</v>
      </c>
      <c r="R285" s="554">
        <f t="shared" ca="1" si="94"/>
        <v>4.7265698131434615</v>
      </c>
      <c r="S285" s="554">
        <f t="shared" ca="1" si="95"/>
        <v>8.9603237538872378</v>
      </c>
      <c r="T285" s="554">
        <f t="shared" ca="1" si="96"/>
        <v>8.5766378124002998</v>
      </c>
      <c r="U285" s="554">
        <f t="shared" ca="1" si="97"/>
        <v>12.138118508735383</v>
      </c>
      <c r="V285" s="555">
        <f t="shared" ca="1" si="98"/>
        <v>3.1359353462515491</v>
      </c>
      <c r="W285" s="555">
        <f t="shared" ca="1" si="99"/>
        <v>3.5469142018455724</v>
      </c>
      <c r="X285" s="556">
        <f t="shared" ca="1" si="111"/>
        <v>7.3410588457951107</v>
      </c>
      <c r="Y285" s="557">
        <f t="shared" ca="1" si="100"/>
        <v>0.93572700547744536</v>
      </c>
    </row>
    <row r="286" spans="1:25" x14ac:dyDescent="0.25">
      <c r="A286" s="558" t="s">
        <v>852</v>
      </c>
      <c r="B286" s="553">
        <f t="shared" si="92"/>
        <v>-10</v>
      </c>
      <c r="C286" s="553">
        <f t="shared" ca="1" si="101"/>
        <v>3.5942609424325793</v>
      </c>
      <c r="D286" s="553">
        <f t="shared" ca="1" si="102"/>
        <v>2.3287526720638114</v>
      </c>
      <c r="E286" s="553">
        <f t="shared" ca="1" si="103"/>
        <v>3.4475632780690928</v>
      </c>
      <c r="F286" s="553">
        <f t="shared" ca="1" si="104"/>
        <v>2.4979457363823476</v>
      </c>
      <c r="G286" s="553">
        <f t="shared" ca="1" si="105"/>
        <v>9.4590911487962135</v>
      </c>
      <c r="H286" s="553">
        <f t="shared" ca="1" si="106"/>
        <v>3.6627821703892609</v>
      </c>
      <c r="I286" s="553">
        <f t="shared" ca="1" si="107"/>
        <v>10.113130619876209</v>
      </c>
      <c r="J286" s="553">
        <f t="shared" ca="1" si="108"/>
        <v>1.2500258037892213</v>
      </c>
      <c r="K286" s="553">
        <f t="shared" ca="1" si="109"/>
        <v>7.7271134589524166</v>
      </c>
      <c r="L286" s="553">
        <f t="shared" ca="1" si="110"/>
        <v>2.9521006201232471</v>
      </c>
      <c r="M286" s="553">
        <f t="shared" ca="1" si="110"/>
        <v>4.6160912749407483</v>
      </c>
      <c r="N286" s="553">
        <f t="shared" ca="1" si="110"/>
        <v>2.4315293675331784</v>
      </c>
      <c r="O286" s="553">
        <f t="shared" ca="1" si="110"/>
        <v>5.9809794360021513</v>
      </c>
      <c r="P286" s="553">
        <f t="shared" ca="1" si="110"/>
        <v>2.4248426969552836</v>
      </c>
      <c r="Q286" s="554">
        <f t="shared" ca="1" si="93"/>
        <v>1.2655082703687679</v>
      </c>
      <c r="R286" s="554">
        <f t="shared" ca="1" si="94"/>
        <v>0.94961754168674517</v>
      </c>
      <c r="S286" s="554">
        <f t="shared" ca="1" si="95"/>
        <v>5.7963089784069526</v>
      </c>
      <c r="T286" s="554">
        <f t="shared" ca="1" si="96"/>
        <v>8.8631048160869881</v>
      </c>
      <c r="U286" s="554">
        <f t="shared" ca="1" si="97"/>
        <v>4.7750128388291699</v>
      </c>
      <c r="V286" s="555">
        <f t="shared" ca="1" si="98"/>
        <v>2.1845619074075699</v>
      </c>
      <c r="W286" s="555">
        <f t="shared" ca="1" si="99"/>
        <v>3.5561367390468677</v>
      </c>
      <c r="X286" s="556">
        <f t="shared" ca="1" si="111"/>
        <v>1.1013217037276757</v>
      </c>
      <c r="Y286" s="557">
        <f t="shared" ca="1" si="100"/>
        <v>0.22538205532693795</v>
      </c>
    </row>
    <row r="287" spans="1:25" x14ac:dyDescent="0.25">
      <c r="A287" s="558" t="s">
        <v>853</v>
      </c>
      <c r="B287" s="553">
        <f t="shared" si="92"/>
        <v>-10</v>
      </c>
      <c r="C287" s="553">
        <f t="shared" ca="1" si="101"/>
        <v>4.0825546428731263</v>
      </c>
      <c r="D287" s="553">
        <f t="shared" ca="1" si="102"/>
        <v>1.8183974428020302</v>
      </c>
      <c r="E287" s="553">
        <f t="shared" ca="1" si="103"/>
        <v>6.7399040248335425</v>
      </c>
      <c r="F287" s="553">
        <f t="shared" ca="1" si="104"/>
        <v>2.3899760253422069</v>
      </c>
      <c r="G287" s="553">
        <f t="shared" ca="1" si="105"/>
        <v>8.2637245633190251</v>
      </c>
      <c r="H287" s="553">
        <f t="shared" ca="1" si="106"/>
        <v>2.8788518111163848</v>
      </c>
      <c r="I287" s="553">
        <f t="shared" ca="1" si="107"/>
        <v>10.494675955781631</v>
      </c>
      <c r="J287" s="553">
        <f t="shared" ca="1" si="108"/>
        <v>2.7448070289667115</v>
      </c>
      <c r="K287" s="553">
        <f t="shared" ca="1" si="109"/>
        <v>5.2996014164815364</v>
      </c>
      <c r="L287" s="553">
        <f t="shared" ca="1" si="110"/>
        <v>3.1915399252359222</v>
      </c>
      <c r="M287" s="553">
        <f t="shared" ca="1" si="110"/>
        <v>6.8275602329278566</v>
      </c>
      <c r="N287" s="553">
        <f t="shared" ca="1" si="110"/>
        <v>3.4873552951116222</v>
      </c>
      <c r="O287" s="553">
        <f t="shared" ca="1" si="110"/>
        <v>6.3323843132686042</v>
      </c>
      <c r="P287" s="553">
        <f t="shared" ca="1" si="110"/>
        <v>3.0418342701883025</v>
      </c>
      <c r="Q287" s="554">
        <f t="shared" ca="1" si="93"/>
        <v>2.2641572000710961</v>
      </c>
      <c r="R287" s="554">
        <f t="shared" ca="1" si="94"/>
        <v>4.3499279994913351</v>
      </c>
      <c r="S287" s="554">
        <f t="shared" ca="1" si="95"/>
        <v>5.3848727522026403</v>
      </c>
      <c r="T287" s="554">
        <f t="shared" ca="1" si="96"/>
        <v>7.7498689268149192</v>
      </c>
      <c r="U287" s="554">
        <f t="shared" ca="1" si="97"/>
        <v>2.1080614912456141</v>
      </c>
      <c r="V287" s="555">
        <f t="shared" ca="1" si="98"/>
        <v>3.3402049378162344</v>
      </c>
      <c r="W287" s="555">
        <f t="shared" ca="1" si="99"/>
        <v>3.2905500430803016</v>
      </c>
      <c r="X287" s="556">
        <f t="shared" ca="1" si="111"/>
        <v>2.7831434743473302</v>
      </c>
      <c r="Y287" s="557">
        <f t="shared" ca="1" si="100"/>
        <v>0.44384783434771735</v>
      </c>
    </row>
    <row r="288" spans="1:25" x14ac:dyDescent="0.25">
      <c r="A288" s="558" t="s">
        <v>854</v>
      </c>
      <c r="B288" s="553">
        <f t="shared" si="92"/>
        <v>-10</v>
      </c>
      <c r="C288" s="553">
        <f t="shared" ca="1" si="101"/>
        <v>2.4510057115584249</v>
      </c>
      <c r="D288" s="553">
        <f t="shared" ca="1" si="102"/>
        <v>2.5264488637144162</v>
      </c>
      <c r="E288" s="553">
        <f t="shared" ca="1" si="103"/>
        <v>6.9594363122449252</v>
      </c>
      <c r="F288" s="553">
        <f t="shared" ca="1" si="104"/>
        <v>1.8069345109662809</v>
      </c>
      <c r="G288" s="553">
        <f t="shared" ca="1" si="105"/>
        <v>9.8802918829686011</v>
      </c>
      <c r="H288" s="553">
        <f t="shared" ca="1" si="106"/>
        <v>4.4159472682876117</v>
      </c>
      <c r="I288" s="553">
        <f t="shared" ca="1" si="107"/>
        <v>15.544998744967042</v>
      </c>
      <c r="J288" s="553">
        <f t="shared" ca="1" si="108"/>
        <v>3.5541303355540563</v>
      </c>
      <c r="K288" s="553">
        <f t="shared" ca="1" si="109"/>
        <v>8.7840308704645089</v>
      </c>
      <c r="L288" s="553">
        <f t="shared" ca="1" si="110"/>
        <v>2.9747094113017711</v>
      </c>
      <c r="M288" s="553">
        <f t="shared" ca="1" si="110"/>
        <v>5.8225773683188971</v>
      </c>
      <c r="N288" s="553">
        <f t="shared" ca="1" si="110"/>
        <v>2.6913038608651747</v>
      </c>
      <c r="O288" s="553">
        <f t="shared" ca="1" si="110"/>
        <v>4.4573132995558566</v>
      </c>
      <c r="P288" s="553">
        <f t="shared" ca="1" si="110"/>
        <v>1.7986346617243192</v>
      </c>
      <c r="Q288" s="554">
        <f t="shared" ca="1" si="93"/>
        <v>-7.5443152155991289E-2</v>
      </c>
      <c r="R288" s="554">
        <f t="shared" ca="1" si="94"/>
        <v>5.1525018012786443</v>
      </c>
      <c r="S288" s="554">
        <f t="shared" ca="1" si="95"/>
        <v>5.4643446146809893</v>
      </c>
      <c r="T288" s="554">
        <f t="shared" ca="1" si="96"/>
        <v>11.990868409412986</v>
      </c>
      <c r="U288" s="554">
        <f t="shared" ca="1" si="97"/>
        <v>5.8093214591627378</v>
      </c>
      <c r="V288" s="555">
        <f t="shared" ca="1" si="98"/>
        <v>3.1312735074537223</v>
      </c>
      <c r="W288" s="555">
        <f t="shared" ca="1" si="99"/>
        <v>2.6586786378315375</v>
      </c>
      <c r="X288" s="556">
        <f t="shared" ca="1" si="111"/>
        <v>4.2284591146507271</v>
      </c>
      <c r="Y288" s="557">
        <f t="shared" ca="1" si="100"/>
        <v>0.65006965371454428</v>
      </c>
    </row>
    <row r="289" spans="1:25" x14ac:dyDescent="0.25">
      <c r="A289" s="558" t="s">
        <v>855</v>
      </c>
      <c r="B289" s="553">
        <f t="shared" si="92"/>
        <v>-10</v>
      </c>
      <c r="C289" s="553">
        <f t="shared" ca="1" si="101"/>
        <v>2.4178709158841483</v>
      </c>
      <c r="D289" s="553">
        <f t="shared" ca="1" si="102"/>
        <v>2.1822961106292094</v>
      </c>
      <c r="E289" s="553">
        <f t="shared" ca="1" si="103"/>
        <v>5.0251177293928428</v>
      </c>
      <c r="F289" s="553">
        <f t="shared" ca="1" si="104"/>
        <v>2.4410831019380526</v>
      </c>
      <c r="G289" s="553">
        <f t="shared" ca="1" si="105"/>
        <v>7.2257140772756081</v>
      </c>
      <c r="H289" s="553">
        <f t="shared" ca="1" si="106"/>
        <v>4.4116398741046696</v>
      </c>
      <c r="I289" s="553">
        <f t="shared" ca="1" si="107"/>
        <v>8.5065225745592645</v>
      </c>
      <c r="J289" s="553">
        <f t="shared" ca="1" si="108"/>
        <v>4.4192101299796693</v>
      </c>
      <c r="K289" s="553">
        <f t="shared" ca="1" si="109"/>
        <v>11.185749759084088</v>
      </c>
      <c r="L289" s="553">
        <f t="shared" ca="1" si="110"/>
        <v>2.7209338743528289</v>
      </c>
      <c r="M289" s="553">
        <f t="shared" ca="1" si="110"/>
        <v>6.0003286402082079</v>
      </c>
      <c r="N289" s="553">
        <f t="shared" ca="1" si="110"/>
        <v>1.853405424326056</v>
      </c>
      <c r="O289" s="553">
        <f t="shared" ca="1" si="110"/>
        <v>3.9797952107032208</v>
      </c>
      <c r="P289" s="553">
        <f t="shared" ca="1" si="110"/>
        <v>3.3288446348291538</v>
      </c>
      <c r="Q289" s="554">
        <f t="shared" ca="1" si="93"/>
        <v>0.2355748052549389</v>
      </c>
      <c r="R289" s="554">
        <f t="shared" ca="1" si="94"/>
        <v>2.5840346274547903</v>
      </c>
      <c r="S289" s="554">
        <f t="shared" ca="1" si="95"/>
        <v>2.8140742031709385</v>
      </c>
      <c r="T289" s="554">
        <f t="shared" ca="1" si="96"/>
        <v>4.0873124445795952</v>
      </c>
      <c r="U289" s="554">
        <f t="shared" ca="1" si="97"/>
        <v>8.4648158847312587</v>
      </c>
      <c r="V289" s="555">
        <f t="shared" ca="1" si="98"/>
        <v>4.1469232158821523</v>
      </c>
      <c r="W289" s="555">
        <f t="shared" ca="1" si="99"/>
        <v>0.65095057587406702</v>
      </c>
      <c r="X289" s="556">
        <f t="shared" ca="1" si="111"/>
        <v>-1.0454326860791667</v>
      </c>
      <c r="Y289" s="557">
        <f t="shared" ca="1" si="100"/>
        <v>6.2207606107354686E-2</v>
      </c>
    </row>
    <row r="290" spans="1:25" x14ac:dyDescent="0.25">
      <c r="A290" s="558" t="s">
        <v>856</v>
      </c>
      <c r="B290" s="553">
        <f t="shared" si="92"/>
        <v>-10</v>
      </c>
      <c r="C290" s="553">
        <f t="shared" ca="1" si="101"/>
        <v>2.8605136621199017</v>
      </c>
      <c r="D290" s="553">
        <f t="shared" ca="1" si="102"/>
        <v>1.3218409102324271</v>
      </c>
      <c r="E290" s="553">
        <f t="shared" ca="1" si="103"/>
        <v>5.2581976004290993</v>
      </c>
      <c r="F290" s="553">
        <f t="shared" ca="1" si="104"/>
        <v>2.6987748701576559</v>
      </c>
      <c r="G290" s="553">
        <f t="shared" ca="1" si="105"/>
        <v>10.478419435102783</v>
      </c>
      <c r="H290" s="553">
        <f t="shared" ca="1" si="106"/>
        <v>3.6673406500860732</v>
      </c>
      <c r="I290" s="553">
        <f t="shared" ca="1" si="107"/>
        <v>9.0856276265061435</v>
      </c>
      <c r="J290" s="553">
        <f t="shared" ca="1" si="108"/>
        <v>2.9941673556316983</v>
      </c>
      <c r="K290" s="553">
        <f t="shared" ca="1" si="109"/>
        <v>6.9485653360501951</v>
      </c>
      <c r="L290" s="553">
        <f t="shared" ref="L290:P305" ca="1" si="112">L$17*(1+$C$10*NORMSINV(RAND()))</f>
        <v>3.0923491518756321</v>
      </c>
      <c r="M290" s="553">
        <f t="shared" ca="1" si="112"/>
        <v>4.8285928873793793</v>
      </c>
      <c r="N290" s="553">
        <f t="shared" ca="1" si="112"/>
        <v>1.701083150379098</v>
      </c>
      <c r="O290" s="553">
        <f t="shared" ca="1" si="112"/>
        <v>5.8949723489457444</v>
      </c>
      <c r="P290" s="553">
        <f t="shared" ca="1" si="112"/>
        <v>2.2175807261704263</v>
      </c>
      <c r="Q290" s="554">
        <f t="shared" ca="1" si="93"/>
        <v>1.5386727518874745</v>
      </c>
      <c r="R290" s="554">
        <f t="shared" ca="1" si="94"/>
        <v>2.5594227302714434</v>
      </c>
      <c r="S290" s="554">
        <f t="shared" ca="1" si="95"/>
        <v>6.8110787850167096</v>
      </c>
      <c r="T290" s="554">
        <f t="shared" ca="1" si="96"/>
        <v>6.0914602708744452</v>
      </c>
      <c r="U290" s="554">
        <f t="shared" ca="1" si="97"/>
        <v>3.856216184174563</v>
      </c>
      <c r="V290" s="555">
        <f t="shared" ca="1" si="98"/>
        <v>3.1275097370002811</v>
      </c>
      <c r="W290" s="555">
        <f t="shared" ca="1" si="99"/>
        <v>3.6773916227753181</v>
      </c>
      <c r="X290" s="556">
        <f t="shared" ca="1" si="111"/>
        <v>1.7059709651376043</v>
      </c>
      <c r="Y290" s="557">
        <f t="shared" ca="1" si="100"/>
        <v>0.29674546298520421</v>
      </c>
    </row>
    <row r="291" spans="1:25" x14ac:dyDescent="0.25">
      <c r="A291" s="558" t="s">
        <v>857</v>
      </c>
      <c r="B291" s="553">
        <f t="shared" si="92"/>
        <v>-10</v>
      </c>
      <c r="C291" s="553">
        <f t="shared" ca="1" si="101"/>
        <v>3.1162971551785734</v>
      </c>
      <c r="D291" s="553">
        <f t="shared" ca="1" si="102"/>
        <v>2.5385257024718406</v>
      </c>
      <c r="E291" s="553">
        <f t="shared" ca="1" si="103"/>
        <v>5.6641444817655451</v>
      </c>
      <c r="F291" s="553">
        <f t="shared" ca="1" si="104"/>
        <v>2.7395794196178711</v>
      </c>
      <c r="G291" s="553">
        <f t="shared" ca="1" si="105"/>
        <v>10.596988569563237</v>
      </c>
      <c r="H291" s="553">
        <f t="shared" ca="1" si="106"/>
        <v>3.3272882151682213</v>
      </c>
      <c r="I291" s="553">
        <f t="shared" ca="1" si="107"/>
        <v>4.7761316798362294</v>
      </c>
      <c r="J291" s="553">
        <f t="shared" ca="1" si="108"/>
        <v>3.624815520232068</v>
      </c>
      <c r="K291" s="553">
        <f t="shared" ca="1" si="109"/>
        <v>11.613030014788883</v>
      </c>
      <c r="L291" s="553">
        <f t="shared" ca="1" si="112"/>
        <v>3.452063235892719</v>
      </c>
      <c r="M291" s="553">
        <f t="shared" ca="1" si="112"/>
        <v>4.2027287383332901</v>
      </c>
      <c r="N291" s="553">
        <f t="shared" ca="1" si="112"/>
        <v>2.9819551196976901</v>
      </c>
      <c r="O291" s="553">
        <f t="shared" ca="1" si="112"/>
        <v>4.8514396210615658</v>
      </c>
      <c r="P291" s="553">
        <f t="shared" ca="1" si="112"/>
        <v>3.1703544671196049</v>
      </c>
      <c r="Q291" s="554">
        <f t="shared" ca="1" si="93"/>
        <v>0.5777714527067328</v>
      </c>
      <c r="R291" s="554">
        <f t="shared" ca="1" si="94"/>
        <v>2.924565062147674</v>
      </c>
      <c r="S291" s="554">
        <f t="shared" ca="1" si="95"/>
        <v>7.2697003543950158</v>
      </c>
      <c r="T291" s="554">
        <f t="shared" ca="1" si="96"/>
        <v>1.1513161596041614</v>
      </c>
      <c r="U291" s="554">
        <f t="shared" ca="1" si="97"/>
        <v>8.1609667788961637</v>
      </c>
      <c r="V291" s="555">
        <f t="shared" ca="1" si="98"/>
        <v>1.2207736186356</v>
      </c>
      <c r="W291" s="555">
        <f t="shared" ca="1" si="99"/>
        <v>1.6810851539419609</v>
      </c>
      <c r="X291" s="556">
        <f t="shared" ca="1" si="111"/>
        <v>-0.12564233476771491</v>
      </c>
      <c r="Y291" s="557">
        <f t="shared" ca="1" si="100"/>
        <v>0.11481837958520628</v>
      </c>
    </row>
    <row r="292" spans="1:25" x14ac:dyDescent="0.25">
      <c r="A292" s="558" t="s">
        <v>858</v>
      </c>
      <c r="B292" s="553">
        <f t="shared" si="92"/>
        <v>-10</v>
      </c>
      <c r="C292" s="553">
        <f t="shared" ca="1" si="101"/>
        <v>3.8320996168588262</v>
      </c>
      <c r="D292" s="553">
        <f t="shared" ca="1" si="102"/>
        <v>1.7706214477438376</v>
      </c>
      <c r="E292" s="553">
        <f t="shared" ca="1" si="103"/>
        <v>3.3819125740543337</v>
      </c>
      <c r="F292" s="553">
        <f t="shared" ca="1" si="104"/>
        <v>2.103903244783293</v>
      </c>
      <c r="G292" s="553">
        <f t="shared" ca="1" si="105"/>
        <v>4.9366944336056751</v>
      </c>
      <c r="H292" s="553">
        <f t="shared" ca="1" si="106"/>
        <v>3.7885438104857263</v>
      </c>
      <c r="I292" s="553">
        <f t="shared" ca="1" si="107"/>
        <v>4.5851641474581459</v>
      </c>
      <c r="J292" s="553">
        <f t="shared" ca="1" si="108"/>
        <v>3.3438548644007655</v>
      </c>
      <c r="K292" s="553">
        <f t="shared" ca="1" si="109"/>
        <v>9.8917421039378173</v>
      </c>
      <c r="L292" s="553">
        <f t="shared" ca="1" si="112"/>
        <v>2.1195781697794764</v>
      </c>
      <c r="M292" s="553">
        <f t="shared" ca="1" si="112"/>
        <v>6.7329704608863565</v>
      </c>
      <c r="N292" s="553">
        <f t="shared" ca="1" si="112"/>
        <v>2.1448227609807939</v>
      </c>
      <c r="O292" s="553">
        <f t="shared" ca="1" si="112"/>
        <v>4.3688254647127787</v>
      </c>
      <c r="P292" s="553">
        <f t="shared" ca="1" si="112"/>
        <v>2.1813328480242586</v>
      </c>
      <c r="Q292" s="554">
        <f t="shared" ca="1" si="93"/>
        <v>2.0614781691149888</v>
      </c>
      <c r="R292" s="554">
        <f t="shared" ca="1" si="94"/>
        <v>1.2780093292710406</v>
      </c>
      <c r="S292" s="554">
        <f t="shared" ca="1" si="95"/>
        <v>1.1481506231199488</v>
      </c>
      <c r="T292" s="554">
        <f t="shared" ca="1" si="96"/>
        <v>1.2413092830573804</v>
      </c>
      <c r="U292" s="554">
        <f t="shared" ca="1" si="97"/>
        <v>7.7721639341583408</v>
      </c>
      <c r="V292" s="555">
        <f t="shared" ca="1" si="98"/>
        <v>4.5881476999055621</v>
      </c>
      <c r="W292" s="555">
        <f t="shared" ca="1" si="99"/>
        <v>2.18749261668852</v>
      </c>
      <c r="X292" s="556">
        <f t="shared" ca="1" si="111"/>
        <v>-2.2283095724004216</v>
      </c>
      <c r="Y292" s="557">
        <f t="shared" ca="1" si="100"/>
        <v>2.4557693475514467E-2</v>
      </c>
    </row>
    <row r="293" spans="1:25" x14ac:dyDescent="0.25">
      <c r="A293" s="558" t="s">
        <v>859</v>
      </c>
      <c r="B293" s="553">
        <f t="shared" si="92"/>
        <v>-10</v>
      </c>
      <c r="C293" s="553">
        <f t="shared" ca="1" si="101"/>
        <v>3.339576683019442</v>
      </c>
      <c r="D293" s="553">
        <f t="shared" ca="1" si="102"/>
        <v>1.5415381928904817</v>
      </c>
      <c r="E293" s="553">
        <f t="shared" ca="1" si="103"/>
        <v>6.818776033452334</v>
      </c>
      <c r="F293" s="553">
        <f t="shared" ca="1" si="104"/>
        <v>2.4580425030221016</v>
      </c>
      <c r="G293" s="553">
        <f t="shared" ca="1" si="105"/>
        <v>9.7483382164466263</v>
      </c>
      <c r="H293" s="553">
        <f t="shared" ca="1" si="106"/>
        <v>4.1785984053466727</v>
      </c>
      <c r="I293" s="553">
        <f t="shared" ca="1" si="107"/>
        <v>10.867416130633444</v>
      </c>
      <c r="J293" s="553">
        <f t="shared" ca="1" si="108"/>
        <v>3.3818636213157163</v>
      </c>
      <c r="K293" s="553">
        <f t="shared" ca="1" si="109"/>
        <v>8.7969810802839437</v>
      </c>
      <c r="L293" s="553">
        <f t="shared" ca="1" si="112"/>
        <v>1.493994005892628</v>
      </c>
      <c r="M293" s="553">
        <f t="shared" ca="1" si="112"/>
        <v>7.4115323195043059</v>
      </c>
      <c r="N293" s="553">
        <f t="shared" ca="1" si="112"/>
        <v>2.858772093583867</v>
      </c>
      <c r="O293" s="553">
        <f t="shared" ca="1" si="112"/>
        <v>3.9999709717864249</v>
      </c>
      <c r="P293" s="553">
        <f t="shared" ca="1" si="112"/>
        <v>3.1890401957003025</v>
      </c>
      <c r="Q293" s="554">
        <f t="shared" ca="1" si="93"/>
        <v>1.7980384901289603</v>
      </c>
      <c r="R293" s="554">
        <f t="shared" ca="1" si="94"/>
        <v>4.3607335304302328</v>
      </c>
      <c r="S293" s="554">
        <f t="shared" ca="1" si="95"/>
        <v>5.5697398110999536</v>
      </c>
      <c r="T293" s="554">
        <f t="shared" ca="1" si="96"/>
        <v>7.4855525093177278</v>
      </c>
      <c r="U293" s="554">
        <f t="shared" ca="1" si="97"/>
        <v>7.3029870743913161</v>
      </c>
      <c r="V293" s="555">
        <f t="shared" ca="1" si="98"/>
        <v>4.5527602259204389</v>
      </c>
      <c r="W293" s="555">
        <f t="shared" ca="1" si="99"/>
        <v>0.81093077608612241</v>
      </c>
      <c r="X293" s="556">
        <f t="shared" ca="1" si="111"/>
        <v>3.9036754337715216</v>
      </c>
      <c r="Y293" s="557">
        <f t="shared" ca="1" si="100"/>
        <v>0.60532114000065584</v>
      </c>
    </row>
    <row r="294" spans="1:25" x14ac:dyDescent="0.25">
      <c r="A294" s="558" t="s">
        <v>860</v>
      </c>
      <c r="B294" s="553">
        <f t="shared" si="92"/>
        <v>-10</v>
      </c>
      <c r="C294" s="553">
        <f t="shared" ca="1" si="101"/>
        <v>3.3272393053210232</v>
      </c>
      <c r="D294" s="553">
        <f t="shared" ca="1" si="102"/>
        <v>1.9761516559024608</v>
      </c>
      <c r="E294" s="553">
        <f t="shared" ca="1" si="103"/>
        <v>4.7677238562369038</v>
      </c>
      <c r="F294" s="553">
        <f t="shared" ca="1" si="104"/>
        <v>1.7532976867710075</v>
      </c>
      <c r="G294" s="553">
        <f t="shared" ca="1" si="105"/>
        <v>9.7231020625327353</v>
      </c>
      <c r="H294" s="553">
        <f t="shared" ca="1" si="106"/>
        <v>3.4697829183215538</v>
      </c>
      <c r="I294" s="553">
        <f t="shared" ca="1" si="107"/>
        <v>6.5799490721153742</v>
      </c>
      <c r="J294" s="553">
        <f t="shared" ca="1" si="108"/>
        <v>4.0315923645340641</v>
      </c>
      <c r="K294" s="553">
        <f t="shared" ca="1" si="109"/>
        <v>8.2638788703500179</v>
      </c>
      <c r="L294" s="553">
        <f t="shared" ca="1" si="112"/>
        <v>2.6358623257563809</v>
      </c>
      <c r="M294" s="553">
        <f t="shared" ca="1" si="112"/>
        <v>5.1220673764988884</v>
      </c>
      <c r="N294" s="553">
        <f t="shared" ca="1" si="112"/>
        <v>3.4140501269947912</v>
      </c>
      <c r="O294" s="553">
        <f t="shared" ca="1" si="112"/>
        <v>4.4452015132914031</v>
      </c>
      <c r="P294" s="553">
        <f t="shared" ca="1" si="112"/>
        <v>3.0566102735156138</v>
      </c>
      <c r="Q294" s="554">
        <f t="shared" ca="1" si="93"/>
        <v>1.3510876494185624</v>
      </c>
      <c r="R294" s="554">
        <f t="shared" ca="1" si="94"/>
        <v>3.0144261694658963</v>
      </c>
      <c r="S294" s="554">
        <f t="shared" ca="1" si="95"/>
        <v>6.2533191442111811</v>
      </c>
      <c r="T294" s="554">
        <f t="shared" ca="1" si="96"/>
        <v>2.5483567075813101</v>
      </c>
      <c r="U294" s="554">
        <f t="shared" ca="1" si="97"/>
        <v>5.6280165445936365</v>
      </c>
      <c r="V294" s="555">
        <f t="shared" ca="1" si="98"/>
        <v>1.7080172495040973</v>
      </c>
      <c r="W294" s="555">
        <f t="shared" ca="1" si="99"/>
        <v>1.3885912397757894</v>
      </c>
      <c r="X294" s="556">
        <f t="shared" ca="1" si="111"/>
        <v>-0.1612471979912744</v>
      </c>
      <c r="Y294" s="557">
        <f t="shared" ca="1" si="100"/>
        <v>0.11232215236480275</v>
      </c>
    </row>
    <row r="295" spans="1:25" x14ac:dyDescent="0.25">
      <c r="A295" s="558" t="s">
        <v>861</v>
      </c>
      <c r="B295" s="553">
        <f t="shared" si="92"/>
        <v>-10</v>
      </c>
      <c r="C295" s="553">
        <f t="shared" ca="1" si="101"/>
        <v>3.2219272429798216</v>
      </c>
      <c r="D295" s="553">
        <f t="shared" ca="1" si="102"/>
        <v>1.7440886452676441</v>
      </c>
      <c r="E295" s="553">
        <f t="shared" ca="1" si="103"/>
        <v>7.5731386724602761</v>
      </c>
      <c r="F295" s="553">
        <f t="shared" ca="1" si="104"/>
        <v>2.1876205454279369</v>
      </c>
      <c r="G295" s="553">
        <f t="shared" ca="1" si="105"/>
        <v>5.3476738219176916</v>
      </c>
      <c r="H295" s="553">
        <f t="shared" ca="1" si="106"/>
        <v>3.6668975350417412</v>
      </c>
      <c r="I295" s="553">
        <f t="shared" ca="1" si="107"/>
        <v>7.7517430356392687</v>
      </c>
      <c r="J295" s="553">
        <f t="shared" ca="1" si="108"/>
        <v>2.3768053021918014</v>
      </c>
      <c r="K295" s="553">
        <f t="shared" ca="1" si="109"/>
        <v>10.839936872704117</v>
      </c>
      <c r="L295" s="553">
        <f t="shared" ca="1" si="112"/>
        <v>2.5685880833686054</v>
      </c>
      <c r="M295" s="553">
        <f t="shared" ca="1" si="112"/>
        <v>5.0535420749782007</v>
      </c>
      <c r="N295" s="553">
        <f t="shared" ca="1" si="112"/>
        <v>2.537992443875789</v>
      </c>
      <c r="O295" s="553">
        <f t="shared" ca="1" si="112"/>
        <v>5.5152116753587652</v>
      </c>
      <c r="P295" s="553">
        <f t="shared" ca="1" si="112"/>
        <v>2.4726513581055252</v>
      </c>
      <c r="Q295" s="554">
        <f t="shared" ca="1" si="93"/>
        <v>1.4778385977121775</v>
      </c>
      <c r="R295" s="554">
        <f t="shared" ca="1" si="94"/>
        <v>5.3855181270323396</v>
      </c>
      <c r="S295" s="554">
        <f t="shared" ca="1" si="95"/>
        <v>1.6807762868759504</v>
      </c>
      <c r="T295" s="554">
        <f t="shared" ca="1" si="96"/>
        <v>5.3749377334474673</v>
      </c>
      <c r="U295" s="554">
        <f t="shared" ca="1" si="97"/>
        <v>8.2713487893355122</v>
      </c>
      <c r="V295" s="555">
        <f t="shared" ca="1" si="98"/>
        <v>2.5155496311024117</v>
      </c>
      <c r="W295" s="555">
        <f t="shared" ca="1" si="99"/>
        <v>3.0425603172532401</v>
      </c>
      <c r="X295" s="556">
        <f t="shared" ca="1" si="111"/>
        <v>1.6989973932010063</v>
      </c>
      <c r="Y295" s="557">
        <f t="shared" ca="1" si="100"/>
        <v>0.29586679622419948</v>
      </c>
    </row>
    <row r="296" spans="1:25" x14ac:dyDescent="0.25">
      <c r="A296" s="558" t="s">
        <v>862</v>
      </c>
      <c r="B296" s="553">
        <f t="shared" si="92"/>
        <v>-10</v>
      </c>
      <c r="C296" s="553">
        <f t="shared" ca="1" si="101"/>
        <v>0.96624835959394983</v>
      </c>
      <c r="D296" s="553">
        <f t="shared" ca="1" si="102"/>
        <v>2.556896268842535</v>
      </c>
      <c r="E296" s="553">
        <f t="shared" ca="1" si="103"/>
        <v>6.306749872285379</v>
      </c>
      <c r="F296" s="553">
        <f t="shared" ca="1" si="104"/>
        <v>2.9374495934385347</v>
      </c>
      <c r="G296" s="553">
        <f t="shared" ca="1" si="105"/>
        <v>8.7670776843793234</v>
      </c>
      <c r="H296" s="553">
        <f t="shared" ca="1" si="106"/>
        <v>2.4556693653580011</v>
      </c>
      <c r="I296" s="553">
        <f t="shared" ca="1" si="107"/>
        <v>9.7849769552104711</v>
      </c>
      <c r="J296" s="553">
        <f t="shared" ca="1" si="108"/>
        <v>3.6599283500787054</v>
      </c>
      <c r="K296" s="553">
        <f t="shared" ca="1" si="109"/>
        <v>13.117272901569963</v>
      </c>
      <c r="L296" s="553">
        <f t="shared" ca="1" si="112"/>
        <v>3.9254521681861663</v>
      </c>
      <c r="M296" s="553">
        <f t="shared" ca="1" si="112"/>
        <v>5.2051320701883403</v>
      </c>
      <c r="N296" s="553">
        <f t="shared" ca="1" si="112"/>
        <v>3.3408021802622874</v>
      </c>
      <c r="O296" s="553">
        <f t="shared" ca="1" si="112"/>
        <v>5.1601934778642899</v>
      </c>
      <c r="P296" s="553">
        <f t="shared" ca="1" si="112"/>
        <v>1.8004816552485701</v>
      </c>
      <c r="Q296" s="554">
        <f t="shared" ca="1" si="93"/>
        <v>-1.590647909248585</v>
      </c>
      <c r="R296" s="554">
        <f t="shared" ca="1" si="94"/>
        <v>3.3693002788468442</v>
      </c>
      <c r="S296" s="554">
        <f t="shared" ca="1" si="95"/>
        <v>6.3114083190213224</v>
      </c>
      <c r="T296" s="554">
        <f t="shared" ca="1" si="96"/>
        <v>6.1250486051317656</v>
      </c>
      <c r="U296" s="554">
        <f t="shared" ca="1" si="97"/>
        <v>9.1918207333837962</v>
      </c>
      <c r="V296" s="555">
        <f t="shared" ca="1" si="98"/>
        <v>1.864329889926053</v>
      </c>
      <c r="W296" s="555">
        <f t="shared" ca="1" si="99"/>
        <v>3.3597118226157199</v>
      </c>
      <c r="X296" s="556">
        <f t="shared" ca="1" si="111"/>
        <v>0.82937616846619733</v>
      </c>
      <c r="Y296" s="557">
        <f t="shared" ca="1" si="100"/>
        <v>0.19676054578784449</v>
      </c>
    </row>
    <row r="297" spans="1:25" x14ac:dyDescent="0.25">
      <c r="A297" s="558" t="s">
        <v>863</v>
      </c>
      <c r="B297" s="553">
        <f t="shared" si="92"/>
        <v>-10</v>
      </c>
      <c r="C297" s="553">
        <f t="shared" ca="1" si="101"/>
        <v>2.6184730315344176</v>
      </c>
      <c r="D297" s="553">
        <f t="shared" ca="1" si="102"/>
        <v>2.7345650124821068</v>
      </c>
      <c r="E297" s="553">
        <f t="shared" ca="1" si="103"/>
        <v>7.1133994856152771</v>
      </c>
      <c r="F297" s="553">
        <f t="shared" ca="1" si="104"/>
        <v>2.1202884586406912</v>
      </c>
      <c r="G297" s="553">
        <f t="shared" ca="1" si="105"/>
        <v>6.2036356558307855</v>
      </c>
      <c r="H297" s="553">
        <f t="shared" ca="1" si="106"/>
        <v>2.959058677498934</v>
      </c>
      <c r="I297" s="553">
        <f t="shared" ca="1" si="107"/>
        <v>8.1719113600237172</v>
      </c>
      <c r="J297" s="553">
        <f t="shared" ca="1" si="108"/>
        <v>2.9019475998740782</v>
      </c>
      <c r="K297" s="553">
        <f t="shared" ca="1" si="109"/>
        <v>6.1390385979417008</v>
      </c>
      <c r="L297" s="553">
        <f t="shared" ca="1" si="112"/>
        <v>2.7938059953599828</v>
      </c>
      <c r="M297" s="553">
        <f t="shared" ca="1" si="112"/>
        <v>3.6099685959366363</v>
      </c>
      <c r="N297" s="553">
        <f t="shared" ca="1" si="112"/>
        <v>2.4715958973294034</v>
      </c>
      <c r="O297" s="553">
        <f t="shared" ca="1" si="112"/>
        <v>6.3128661853806562</v>
      </c>
      <c r="P297" s="553">
        <f t="shared" ca="1" si="112"/>
        <v>2.6030234185983128</v>
      </c>
      <c r="Q297" s="554">
        <f t="shared" ca="1" si="93"/>
        <v>-0.11609198094768924</v>
      </c>
      <c r="R297" s="554">
        <f t="shared" ca="1" si="94"/>
        <v>4.993111026974586</v>
      </c>
      <c r="S297" s="554">
        <f t="shared" ca="1" si="95"/>
        <v>3.2445769783318514</v>
      </c>
      <c r="T297" s="554">
        <f t="shared" ca="1" si="96"/>
        <v>5.269963760149639</v>
      </c>
      <c r="U297" s="554">
        <f t="shared" ca="1" si="97"/>
        <v>3.3452326025817181</v>
      </c>
      <c r="V297" s="555">
        <f t="shared" ca="1" si="98"/>
        <v>1.1383726986072329</v>
      </c>
      <c r="W297" s="555">
        <f t="shared" ca="1" si="99"/>
        <v>3.7098427667823435</v>
      </c>
      <c r="X297" s="556">
        <f t="shared" ca="1" si="111"/>
        <v>-0.90488814870922951</v>
      </c>
      <c r="Y297" s="557">
        <f t="shared" ca="1" si="100"/>
        <v>6.8734502304879888E-2</v>
      </c>
    </row>
    <row r="298" spans="1:25" x14ac:dyDescent="0.25">
      <c r="A298" s="558" t="s">
        <v>864</v>
      </c>
      <c r="B298" s="553">
        <f t="shared" si="92"/>
        <v>-10</v>
      </c>
      <c r="C298" s="553">
        <f t="shared" ca="1" si="101"/>
        <v>2.3823421280309955</v>
      </c>
      <c r="D298" s="553">
        <f t="shared" ca="1" si="102"/>
        <v>2.3281038239222318</v>
      </c>
      <c r="E298" s="553">
        <f t="shared" ca="1" si="103"/>
        <v>5.4759563428994724</v>
      </c>
      <c r="F298" s="553">
        <f t="shared" ca="1" si="104"/>
        <v>2.5188996857353714</v>
      </c>
      <c r="G298" s="553">
        <f t="shared" ca="1" si="105"/>
        <v>4.9183857219439524</v>
      </c>
      <c r="H298" s="553">
        <f t="shared" ca="1" si="106"/>
        <v>4.0047648525655459</v>
      </c>
      <c r="I298" s="553">
        <f t="shared" ca="1" si="107"/>
        <v>7.6990788381271233</v>
      </c>
      <c r="J298" s="553">
        <f t="shared" ca="1" si="108"/>
        <v>4.0803367699989135</v>
      </c>
      <c r="K298" s="553">
        <f t="shared" ca="1" si="109"/>
        <v>14.683103623852018</v>
      </c>
      <c r="L298" s="553">
        <f t="shared" ca="1" si="112"/>
        <v>2.8506897420468502</v>
      </c>
      <c r="M298" s="553">
        <f t="shared" ca="1" si="112"/>
        <v>6.9841989592312297</v>
      </c>
      <c r="N298" s="553">
        <f t="shared" ca="1" si="112"/>
        <v>3.127258534693302</v>
      </c>
      <c r="O298" s="553">
        <f t="shared" ca="1" si="112"/>
        <v>4.6890784931589771</v>
      </c>
      <c r="P298" s="553">
        <f t="shared" ca="1" si="112"/>
        <v>2.5345439744667457</v>
      </c>
      <c r="Q298" s="554">
        <f t="shared" ca="1" si="93"/>
        <v>5.4238304108763735E-2</v>
      </c>
      <c r="R298" s="554">
        <f t="shared" ca="1" si="94"/>
        <v>2.957056657164101</v>
      </c>
      <c r="S298" s="554">
        <f t="shared" ca="1" si="95"/>
        <v>0.91362086937840647</v>
      </c>
      <c r="T298" s="554">
        <f t="shared" ca="1" si="96"/>
        <v>3.6187420681282099</v>
      </c>
      <c r="U298" s="554">
        <f t="shared" ca="1" si="97"/>
        <v>11.832413881805168</v>
      </c>
      <c r="V298" s="555">
        <f t="shared" ca="1" si="98"/>
        <v>3.8569404245379277</v>
      </c>
      <c r="W298" s="555">
        <f t="shared" ca="1" si="99"/>
        <v>2.1545345186922313</v>
      </c>
      <c r="X298" s="556">
        <f t="shared" ca="1" si="111"/>
        <v>-0.77392465096647101</v>
      </c>
      <c r="Y298" s="557">
        <f t="shared" ca="1" si="100"/>
        <v>7.5280274771502551E-2</v>
      </c>
    </row>
    <row r="299" spans="1:25" x14ac:dyDescent="0.25">
      <c r="A299" s="558" t="s">
        <v>865</v>
      </c>
      <c r="B299" s="553">
        <f t="shared" si="92"/>
        <v>-10</v>
      </c>
      <c r="C299" s="553">
        <f t="shared" ca="1" si="101"/>
        <v>3.8089760224573928</v>
      </c>
      <c r="D299" s="553">
        <f t="shared" ca="1" si="102"/>
        <v>1.6401166206371864</v>
      </c>
      <c r="E299" s="553">
        <f t="shared" ca="1" si="103"/>
        <v>8.0181814996618499</v>
      </c>
      <c r="F299" s="553">
        <f t="shared" ca="1" si="104"/>
        <v>2.2420233235952702</v>
      </c>
      <c r="G299" s="553">
        <f t="shared" ca="1" si="105"/>
        <v>14.143243350199715</v>
      </c>
      <c r="H299" s="553">
        <f t="shared" ca="1" si="106"/>
        <v>3.263097257398222</v>
      </c>
      <c r="I299" s="553">
        <f t="shared" ca="1" si="107"/>
        <v>10.626163537633929</v>
      </c>
      <c r="J299" s="553">
        <f t="shared" ca="1" si="108"/>
        <v>2.5948795858969418</v>
      </c>
      <c r="K299" s="553">
        <f t="shared" ca="1" si="109"/>
        <v>15.366433977741995</v>
      </c>
      <c r="L299" s="553">
        <f t="shared" ca="1" si="112"/>
        <v>3.2563688737674856</v>
      </c>
      <c r="M299" s="553">
        <f t="shared" ca="1" si="112"/>
        <v>7.1164799259279707</v>
      </c>
      <c r="N299" s="553">
        <f t="shared" ca="1" si="112"/>
        <v>2.6175154563064784</v>
      </c>
      <c r="O299" s="553">
        <f t="shared" ca="1" si="112"/>
        <v>5.104079616619198</v>
      </c>
      <c r="P299" s="553">
        <f t="shared" ca="1" si="112"/>
        <v>2.4241985989743227</v>
      </c>
      <c r="Q299" s="554">
        <f t="shared" ca="1" si="93"/>
        <v>2.1688594018202063</v>
      </c>
      <c r="R299" s="554">
        <f t="shared" ca="1" si="94"/>
        <v>5.7761581760665797</v>
      </c>
      <c r="S299" s="554">
        <f t="shared" ca="1" si="95"/>
        <v>10.880146092801493</v>
      </c>
      <c r="T299" s="554">
        <f t="shared" ca="1" si="96"/>
        <v>8.0312839517369863</v>
      </c>
      <c r="U299" s="554">
        <f t="shared" ca="1" si="97"/>
        <v>12.11006510397451</v>
      </c>
      <c r="V299" s="555">
        <f t="shared" ca="1" si="98"/>
        <v>4.4989644696214928</v>
      </c>
      <c r="W299" s="555">
        <f t="shared" ca="1" si="99"/>
        <v>2.6798810176448753</v>
      </c>
      <c r="X299" s="556">
        <f t="shared" ca="1" si="111"/>
        <v>10.001691919071032</v>
      </c>
      <c r="Y299" s="557">
        <f t="shared" ca="1" si="100"/>
        <v>0.99360383039011435</v>
      </c>
    </row>
    <row r="300" spans="1:25" x14ac:dyDescent="0.25">
      <c r="A300" s="558" t="s">
        <v>866</v>
      </c>
      <c r="B300" s="553">
        <f t="shared" si="92"/>
        <v>-10</v>
      </c>
      <c r="C300" s="553">
        <f t="shared" ca="1" si="101"/>
        <v>1.9459439956590834</v>
      </c>
      <c r="D300" s="553">
        <f t="shared" ca="1" si="102"/>
        <v>1.7223740362274256</v>
      </c>
      <c r="E300" s="553">
        <f t="shared" ca="1" si="103"/>
        <v>8.088525917890431</v>
      </c>
      <c r="F300" s="553">
        <f t="shared" ca="1" si="104"/>
        <v>2.2691506837846416</v>
      </c>
      <c r="G300" s="553">
        <f t="shared" ca="1" si="105"/>
        <v>6.6550872499963436</v>
      </c>
      <c r="H300" s="553">
        <f t="shared" ca="1" si="106"/>
        <v>2.5116176212937686</v>
      </c>
      <c r="I300" s="553">
        <f t="shared" ca="1" si="107"/>
        <v>10.725914904567048</v>
      </c>
      <c r="J300" s="553">
        <f t="shared" ca="1" si="108"/>
        <v>3.4685512448743525</v>
      </c>
      <c r="K300" s="553">
        <f t="shared" ca="1" si="109"/>
        <v>9.5682099443318904</v>
      </c>
      <c r="L300" s="553">
        <f t="shared" ca="1" si="112"/>
        <v>3.3237361204566014</v>
      </c>
      <c r="M300" s="553">
        <f t="shared" ca="1" si="112"/>
        <v>6.2618182573736121</v>
      </c>
      <c r="N300" s="553">
        <f t="shared" ca="1" si="112"/>
        <v>2.8042069996505763</v>
      </c>
      <c r="O300" s="553">
        <f t="shared" ca="1" si="112"/>
        <v>4.4107489842391665</v>
      </c>
      <c r="P300" s="553">
        <f t="shared" ca="1" si="112"/>
        <v>2.4981356366425493</v>
      </c>
      <c r="Q300" s="554">
        <f t="shared" ca="1" si="93"/>
        <v>0.22356995943165781</v>
      </c>
      <c r="R300" s="554">
        <f t="shared" ca="1" si="94"/>
        <v>5.8193752341057898</v>
      </c>
      <c r="S300" s="554">
        <f t="shared" ca="1" si="95"/>
        <v>4.143469628702575</v>
      </c>
      <c r="T300" s="554">
        <f t="shared" ca="1" si="96"/>
        <v>7.2573636596926958</v>
      </c>
      <c r="U300" s="554">
        <f t="shared" ca="1" si="97"/>
        <v>6.244473823875289</v>
      </c>
      <c r="V300" s="555">
        <f t="shared" ca="1" si="98"/>
        <v>3.4576112577230358</v>
      </c>
      <c r="W300" s="555">
        <f t="shared" ca="1" si="99"/>
        <v>1.9126133475966172</v>
      </c>
      <c r="X300" s="556">
        <f t="shared" ca="1" si="111"/>
        <v>2.351014041144774</v>
      </c>
      <c r="Y300" s="557">
        <f t="shared" ca="1" si="100"/>
        <v>0.38258243864251518</v>
      </c>
    </row>
    <row r="301" spans="1:25" x14ac:dyDescent="0.25">
      <c r="A301" s="558" t="s">
        <v>867</v>
      </c>
      <c r="B301" s="553">
        <f t="shared" si="92"/>
        <v>-10</v>
      </c>
      <c r="C301" s="553">
        <f t="shared" ca="1" si="101"/>
        <v>3.2327186691867182</v>
      </c>
      <c r="D301" s="553">
        <f t="shared" ca="1" si="102"/>
        <v>2.002304051778828</v>
      </c>
      <c r="E301" s="553">
        <f t="shared" ca="1" si="103"/>
        <v>0.77772953741190798</v>
      </c>
      <c r="F301" s="553">
        <f t="shared" ca="1" si="104"/>
        <v>2.8984459179906441</v>
      </c>
      <c r="G301" s="553">
        <f t="shared" ca="1" si="105"/>
        <v>11.790060984988957</v>
      </c>
      <c r="H301" s="553">
        <f t="shared" ca="1" si="106"/>
        <v>2.5042753544343572</v>
      </c>
      <c r="I301" s="553">
        <f t="shared" ca="1" si="107"/>
        <v>10.582932125813503</v>
      </c>
      <c r="J301" s="553">
        <f t="shared" ca="1" si="108"/>
        <v>2.3027817243865565</v>
      </c>
      <c r="K301" s="553">
        <f t="shared" ca="1" si="109"/>
        <v>11.738466770132652</v>
      </c>
      <c r="L301" s="553">
        <f t="shared" ca="1" si="112"/>
        <v>2.7082009915969296</v>
      </c>
      <c r="M301" s="553">
        <f t="shared" ca="1" si="112"/>
        <v>7.2384409285297382</v>
      </c>
      <c r="N301" s="553">
        <f t="shared" ca="1" si="112"/>
        <v>2.7880866317872437</v>
      </c>
      <c r="O301" s="553">
        <f t="shared" ca="1" si="112"/>
        <v>4.261252517275512</v>
      </c>
      <c r="P301" s="553">
        <f t="shared" ca="1" si="112"/>
        <v>3.1853650748308264</v>
      </c>
      <c r="Q301" s="554">
        <f t="shared" ca="1" si="93"/>
        <v>1.2304146174078903</v>
      </c>
      <c r="R301" s="554">
        <f t="shared" ca="1" si="94"/>
        <v>-2.1207163805787363</v>
      </c>
      <c r="S301" s="554">
        <f t="shared" ca="1" si="95"/>
        <v>9.2857856305545994</v>
      </c>
      <c r="T301" s="554">
        <f t="shared" ca="1" si="96"/>
        <v>8.2801504014269476</v>
      </c>
      <c r="U301" s="554">
        <f t="shared" ca="1" si="97"/>
        <v>9.0302657785357212</v>
      </c>
      <c r="V301" s="555">
        <f t="shared" ca="1" si="98"/>
        <v>4.4503542967424945</v>
      </c>
      <c r="W301" s="555">
        <f t="shared" ca="1" si="99"/>
        <v>1.0758874424446856</v>
      </c>
      <c r="X301" s="556">
        <f t="shared" ca="1" si="111"/>
        <v>2.1242461748699775</v>
      </c>
      <c r="Y301" s="557">
        <f t="shared" ca="1" si="100"/>
        <v>0.35147238669695025</v>
      </c>
    </row>
    <row r="302" spans="1:25" x14ac:dyDescent="0.25">
      <c r="A302" s="558" t="s">
        <v>868</v>
      </c>
      <c r="B302" s="553">
        <f t="shared" si="92"/>
        <v>-10</v>
      </c>
      <c r="C302" s="553">
        <f t="shared" ca="1" si="101"/>
        <v>4.4404540256124188</v>
      </c>
      <c r="D302" s="553">
        <f t="shared" ca="1" si="102"/>
        <v>1.9608904201979678</v>
      </c>
      <c r="E302" s="553">
        <f t="shared" ca="1" si="103"/>
        <v>3.7158096890571466</v>
      </c>
      <c r="F302" s="553">
        <f t="shared" ca="1" si="104"/>
        <v>3.0742710471631716</v>
      </c>
      <c r="G302" s="553">
        <f t="shared" ca="1" si="105"/>
        <v>7.0547442042076298</v>
      </c>
      <c r="H302" s="553">
        <f t="shared" ca="1" si="106"/>
        <v>2.146174408241992</v>
      </c>
      <c r="I302" s="553">
        <f t="shared" ca="1" si="107"/>
        <v>8.4023481606699448</v>
      </c>
      <c r="J302" s="553">
        <f t="shared" ca="1" si="108"/>
        <v>3.0846501853659642</v>
      </c>
      <c r="K302" s="553">
        <f t="shared" ca="1" si="109"/>
        <v>11.626525154350295</v>
      </c>
      <c r="L302" s="553">
        <f t="shared" ca="1" si="112"/>
        <v>2.9086903445582579</v>
      </c>
      <c r="M302" s="553">
        <f t="shared" ca="1" si="112"/>
        <v>6.2398960020488943</v>
      </c>
      <c r="N302" s="553">
        <f t="shared" ca="1" si="112"/>
        <v>2.4897708442074222</v>
      </c>
      <c r="O302" s="553">
        <f t="shared" ca="1" si="112"/>
        <v>6.0788710506075025</v>
      </c>
      <c r="P302" s="553">
        <f t="shared" ca="1" si="112"/>
        <v>2.6322348405244806</v>
      </c>
      <c r="Q302" s="554">
        <f t="shared" ca="1" si="93"/>
        <v>2.4795636054144508</v>
      </c>
      <c r="R302" s="554">
        <f t="shared" ca="1" si="94"/>
        <v>0.64153864189397503</v>
      </c>
      <c r="S302" s="554">
        <f t="shared" ca="1" si="95"/>
        <v>4.9085697959656382</v>
      </c>
      <c r="T302" s="554">
        <f t="shared" ca="1" si="96"/>
        <v>5.3176979753039806</v>
      </c>
      <c r="U302" s="554">
        <f t="shared" ca="1" si="97"/>
        <v>8.7178348097920377</v>
      </c>
      <c r="V302" s="555">
        <f t="shared" ca="1" si="98"/>
        <v>3.750125157841472</v>
      </c>
      <c r="W302" s="555">
        <f t="shared" ca="1" si="99"/>
        <v>3.4466362100830219</v>
      </c>
      <c r="X302" s="556">
        <f t="shared" ca="1" si="111"/>
        <v>1.6480973633372749</v>
      </c>
      <c r="Y302" s="557">
        <f t="shared" ca="1" si="100"/>
        <v>0.28948991990807249</v>
      </c>
    </row>
    <row r="303" spans="1:25" x14ac:dyDescent="0.25">
      <c r="A303" s="558" t="s">
        <v>869</v>
      </c>
      <c r="B303" s="553">
        <f t="shared" si="92"/>
        <v>-10</v>
      </c>
      <c r="C303" s="553">
        <f t="shared" ca="1" si="101"/>
        <v>2.3438444074370963</v>
      </c>
      <c r="D303" s="553">
        <f t="shared" ca="1" si="102"/>
        <v>1.967484028012553</v>
      </c>
      <c r="E303" s="553">
        <f t="shared" ca="1" si="103"/>
        <v>8.0796470149616386</v>
      </c>
      <c r="F303" s="553">
        <f t="shared" ca="1" si="104"/>
        <v>1.8629706904673971</v>
      </c>
      <c r="G303" s="553">
        <f t="shared" ca="1" si="105"/>
        <v>5.766269750419033</v>
      </c>
      <c r="H303" s="553">
        <f t="shared" ca="1" si="106"/>
        <v>3.4958733994419653</v>
      </c>
      <c r="I303" s="553">
        <f t="shared" ca="1" si="107"/>
        <v>8.8977121352374731</v>
      </c>
      <c r="J303" s="553">
        <f t="shared" ca="1" si="108"/>
        <v>4.6360232594472492</v>
      </c>
      <c r="K303" s="553">
        <f t="shared" ca="1" si="109"/>
        <v>8.8487995800090467</v>
      </c>
      <c r="L303" s="553">
        <f t="shared" ca="1" si="112"/>
        <v>4.4315450899753728</v>
      </c>
      <c r="M303" s="553">
        <f t="shared" ca="1" si="112"/>
        <v>7.0769293076943676</v>
      </c>
      <c r="N303" s="553">
        <f t="shared" ca="1" si="112"/>
        <v>2.1229986565907657</v>
      </c>
      <c r="O303" s="553">
        <f t="shared" ca="1" si="112"/>
        <v>7.1879890982659767</v>
      </c>
      <c r="P303" s="553">
        <f t="shared" ca="1" si="112"/>
        <v>1.6150677694752766</v>
      </c>
      <c r="Q303" s="554">
        <f t="shared" ca="1" si="93"/>
        <v>0.37636037942454337</v>
      </c>
      <c r="R303" s="554">
        <f t="shared" ca="1" si="94"/>
        <v>6.2166763244942418</v>
      </c>
      <c r="S303" s="554">
        <f t="shared" ca="1" si="95"/>
        <v>2.2703963509770677</v>
      </c>
      <c r="T303" s="554">
        <f t="shared" ca="1" si="96"/>
        <v>4.2616888757902238</v>
      </c>
      <c r="U303" s="554">
        <f t="shared" ca="1" si="97"/>
        <v>4.4172544900336739</v>
      </c>
      <c r="V303" s="555">
        <f t="shared" ca="1" si="98"/>
        <v>4.9539306511036019</v>
      </c>
      <c r="W303" s="555">
        <f t="shared" ca="1" si="99"/>
        <v>5.5729213287907005</v>
      </c>
      <c r="X303" s="556">
        <f t="shared" ca="1" si="111"/>
        <v>1.1026073053886272</v>
      </c>
      <c r="Y303" s="557">
        <f t="shared" ca="1" si="100"/>
        <v>0.22552273123714983</v>
      </c>
    </row>
    <row r="304" spans="1:25" x14ac:dyDescent="0.25">
      <c r="A304" s="558" t="s">
        <v>870</v>
      </c>
      <c r="B304" s="553">
        <f t="shared" si="92"/>
        <v>-10</v>
      </c>
      <c r="C304" s="553">
        <f t="shared" ca="1" si="101"/>
        <v>2.8748986964585614</v>
      </c>
      <c r="D304" s="553">
        <f t="shared" ca="1" si="102"/>
        <v>2.3432962473309651</v>
      </c>
      <c r="E304" s="553">
        <f t="shared" ca="1" si="103"/>
        <v>7.0002959186917817</v>
      </c>
      <c r="F304" s="553">
        <f t="shared" ca="1" si="104"/>
        <v>2.5439891130587333</v>
      </c>
      <c r="G304" s="553">
        <f t="shared" ca="1" si="105"/>
        <v>12.385040900470141</v>
      </c>
      <c r="H304" s="553">
        <f t="shared" ca="1" si="106"/>
        <v>2.6830736043560743</v>
      </c>
      <c r="I304" s="553">
        <f t="shared" ca="1" si="107"/>
        <v>9.7748251189886481</v>
      </c>
      <c r="J304" s="553">
        <f t="shared" ca="1" si="108"/>
        <v>2.619939686991529</v>
      </c>
      <c r="K304" s="553">
        <f t="shared" ca="1" si="109"/>
        <v>7.7379442359004909</v>
      </c>
      <c r="L304" s="553">
        <f t="shared" ca="1" si="112"/>
        <v>2.5513403625876032</v>
      </c>
      <c r="M304" s="553">
        <f t="shared" ca="1" si="112"/>
        <v>5.1806744639385958</v>
      </c>
      <c r="N304" s="553">
        <f t="shared" ca="1" si="112"/>
        <v>2.2667095060548021</v>
      </c>
      <c r="O304" s="553">
        <f t="shared" ca="1" si="112"/>
        <v>4.4927497736151247</v>
      </c>
      <c r="P304" s="553">
        <f t="shared" ca="1" si="112"/>
        <v>2.9439043156952929</v>
      </c>
      <c r="Q304" s="554">
        <f t="shared" ca="1" si="93"/>
        <v>0.53160244912759635</v>
      </c>
      <c r="R304" s="554">
        <f t="shared" ca="1" si="94"/>
        <v>4.4563068056330479</v>
      </c>
      <c r="S304" s="554">
        <f t="shared" ca="1" si="95"/>
        <v>9.7019672961140664</v>
      </c>
      <c r="T304" s="554">
        <f t="shared" ca="1" si="96"/>
        <v>7.1548854319971191</v>
      </c>
      <c r="U304" s="554">
        <f t="shared" ca="1" si="97"/>
        <v>5.1866038733128876</v>
      </c>
      <c r="V304" s="555">
        <f t="shared" ca="1" si="98"/>
        <v>2.9139649578837936</v>
      </c>
      <c r="W304" s="555">
        <f t="shared" ca="1" si="99"/>
        <v>1.5488454579198319</v>
      </c>
      <c r="X304" s="556">
        <f t="shared" ca="1" si="111"/>
        <v>3.9636078655670559</v>
      </c>
      <c r="Y304" s="557">
        <f t="shared" ca="1" si="100"/>
        <v>0.6137041253363088</v>
      </c>
    </row>
    <row r="305" spans="1:25" x14ac:dyDescent="0.25">
      <c r="A305" s="558" t="s">
        <v>871</v>
      </c>
      <c r="B305" s="553">
        <f t="shared" si="92"/>
        <v>-10</v>
      </c>
      <c r="C305" s="553">
        <f t="shared" ca="1" si="101"/>
        <v>4.0455116615904938</v>
      </c>
      <c r="D305" s="553">
        <f t="shared" ca="1" si="102"/>
        <v>2.086044574194557</v>
      </c>
      <c r="E305" s="553">
        <f t="shared" ca="1" si="103"/>
        <v>5.3964070141440414</v>
      </c>
      <c r="F305" s="553">
        <f t="shared" ca="1" si="104"/>
        <v>2.232994656140932</v>
      </c>
      <c r="G305" s="553">
        <f t="shared" ca="1" si="105"/>
        <v>8.5154822554211016</v>
      </c>
      <c r="H305" s="553">
        <f t="shared" ca="1" si="106"/>
        <v>3.2524410495912521</v>
      </c>
      <c r="I305" s="553">
        <f t="shared" ca="1" si="107"/>
        <v>5.4464052334143549</v>
      </c>
      <c r="J305" s="553">
        <f t="shared" ca="1" si="108"/>
        <v>3.3161826990303531</v>
      </c>
      <c r="K305" s="553">
        <f t="shared" ca="1" si="109"/>
        <v>8.8658136628078044</v>
      </c>
      <c r="L305" s="553">
        <f t="shared" ca="1" si="112"/>
        <v>3.6944429612144387</v>
      </c>
      <c r="M305" s="553">
        <f t="shared" ca="1" si="112"/>
        <v>6.3527895886075463</v>
      </c>
      <c r="N305" s="553">
        <f t="shared" ca="1" si="112"/>
        <v>1.8402560743839069</v>
      </c>
      <c r="O305" s="553">
        <f t="shared" ca="1" si="112"/>
        <v>4.6127591106605887</v>
      </c>
      <c r="P305" s="553">
        <f t="shared" ca="1" si="112"/>
        <v>3.1457914235409929</v>
      </c>
      <c r="Q305" s="554">
        <f t="shared" ca="1" si="93"/>
        <v>1.9594670873959368</v>
      </c>
      <c r="R305" s="554">
        <f t="shared" ca="1" si="94"/>
        <v>3.1634123580031095</v>
      </c>
      <c r="S305" s="554">
        <f t="shared" ca="1" si="95"/>
        <v>5.2630412058298495</v>
      </c>
      <c r="T305" s="554">
        <f t="shared" ca="1" si="96"/>
        <v>2.1302225343840018</v>
      </c>
      <c r="U305" s="554">
        <f t="shared" ca="1" si="97"/>
        <v>5.1713707015933661</v>
      </c>
      <c r="V305" s="555">
        <f t="shared" ca="1" si="98"/>
        <v>4.5125335142236391</v>
      </c>
      <c r="W305" s="555">
        <f t="shared" ca="1" si="99"/>
        <v>1.4669676871195958</v>
      </c>
      <c r="X305" s="556">
        <f t="shared" ca="1" si="111"/>
        <v>0.34450758545588656</v>
      </c>
      <c r="Y305" s="557">
        <f t="shared" ca="1" si="100"/>
        <v>0.15151575416292321</v>
      </c>
    </row>
    <row r="306" spans="1:25" x14ac:dyDescent="0.25">
      <c r="A306" s="558" t="s">
        <v>872</v>
      </c>
      <c r="B306" s="553">
        <f t="shared" si="92"/>
        <v>-10</v>
      </c>
      <c r="C306" s="553">
        <f t="shared" ca="1" si="101"/>
        <v>2.1514873692206384</v>
      </c>
      <c r="D306" s="553">
        <f t="shared" ca="1" si="102"/>
        <v>2.3743926933081494</v>
      </c>
      <c r="E306" s="553">
        <f t="shared" ca="1" si="103"/>
        <v>5.584685016671556</v>
      </c>
      <c r="F306" s="553">
        <f t="shared" ca="1" si="104"/>
        <v>3.1514716834758372</v>
      </c>
      <c r="G306" s="553">
        <f t="shared" ca="1" si="105"/>
        <v>9.950569605533822</v>
      </c>
      <c r="H306" s="553">
        <f t="shared" ca="1" si="106"/>
        <v>2.3835280473724154</v>
      </c>
      <c r="I306" s="553">
        <f t="shared" ca="1" si="107"/>
        <v>8.1967250564154259</v>
      </c>
      <c r="J306" s="553">
        <f t="shared" ca="1" si="108"/>
        <v>2.7599260886591637</v>
      </c>
      <c r="K306" s="553">
        <f t="shared" ca="1" si="109"/>
        <v>8.9611986238292154</v>
      </c>
      <c r="L306" s="553">
        <f t="shared" ref="L306:P321" ca="1" si="113">L$17*(1+$C$10*NORMSINV(RAND()))</f>
        <v>3.8812478291182182</v>
      </c>
      <c r="M306" s="553">
        <f t="shared" ca="1" si="113"/>
        <v>5.6009463673267001</v>
      </c>
      <c r="N306" s="553">
        <f t="shared" ca="1" si="113"/>
        <v>2.2181702108682289</v>
      </c>
      <c r="O306" s="553">
        <f t="shared" ca="1" si="113"/>
        <v>5.5912211848161064</v>
      </c>
      <c r="P306" s="553">
        <f t="shared" ca="1" si="113"/>
        <v>2.045122898619038</v>
      </c>
      <c r="Q306" s="554">
        <f t="shared" ca="1" si="93"/>
        <v>-0.22290532408751096</v>
      </c>
      <c r="R306" s="554">
        <f t="shared" ca="1" si="94"/>
        <v>2.4332133331957189</v>
      </c>
      <c r="S306" s="554">
        <f t="shared" ca="1" si="95"/>
        <v>7.5670415581614066</v>
      </c>
      <c r="T306" s="554">
        <f t="shared" ca="1" si="96"/>
        <v>5.4367989677562623</v>
      </c>
      <c r="U306" s="554">
        <f t="shared" ca="1" si="97"/>
        <v>5.0799507947109976</v>
      </c>
      <c r="V306" s="555">
        <f t="shared" ca="1" si="98"/>
        <v>3.3827761564584713</v>
      </c>
      <c r="W306" s="555">
        <f t="shared" ca="1" si="99"/>
        <v>3.5460982861970685</v>
      </c>
      <c r="X306" s="556">
        <f t="shared" ca="1" si="111"/>
        <v>0.77521386942587966</v>
      </c>
      <c r="Y306" s="557">
        <f t="shared" ca="1" si="100"/>
        <v>0.1913347808592103</v>
      </c>
    </row>
    <row r="307" spans="1:25" x14ac:dyDescent="0.25">
      <c r="A307" s="558" t="s">
        <v>873</v>
      </c>
      <c r="B307" s="553">
        <f t="shared" si="92"/>
        <v>-10</v>
      </c>
      <c r="C307" s="553">
        <f t="shared" ca="1" si="101"/>
        <v>3.0070904510504448</v>
      </c>
      <c r="D307" s="553">
        <f t="shared" ca="1" si="102"/>
        <v>2.2754335676040318</v>
      </c>
      <c r="E307" s="553">
        <f t="shared" ca="1" si="103"/>
        <v>4.2374396485253918</v>
      </c>
      <c r="F307" s="553">
        <f t="shared" ca="1" si="104"/>
        <v>2.9988916138594628</v>
      </c>
      <c r="G307" s="553">
        <f t="shared" ca="1" si="105"/>
        <v>8.1771980194818532</v>
      </c>
      <c r="H307" s="553">
        <f t="shared" ca="1" si="106"/>
        <v>3.6617614442544859</v>
      </c>
      <c r="I307" s="553">
        <f t="shared" ca="1" si="107"/>
        <v>7.2846421154320868</v>
      </c>
      <c r="J307" s="553">
        <f t="shared" ca="1" si="108"/>
        <v>3.6298063375797378</v>
      </c>
      <c r="K307" s="553">
        <f t="shared" ca="1" si="109"/>
        <v>10.835795560957052</v>
      </c>
      <c r="L307" s="553">
        <f t="shared" ca="1" si="113"/>
        <v>3.3337407101627106</v>
      </c>
      <c r="M307" s="553">
        <f t="shared" ca="1" si="113"/>
        <v>9.3020645915550908</v>
      </c>
      <c r="N307" s="553">
        <f t="shared" ca="1" si="113"/>
        <v>2.2209611347041234</v>
      </c>
      <c r="O307" s="553">
        <f t="shared" ca="1" si="113"/>
        <v>5.5154124020258957</v>
      </c>
      <c r="P307" s="553">
        <f t="shared" ca="1" si="113"/>
        <v>2.1416432694897325</v>
      </c>
      <c r="Q307" s="554">
        <f t="shared" ca="1" si="93"/>
        <v>0.731656883446413</v>
      </c>
      <c r="R307" s="554">
        <f t="shared" ca="1" si="94"/>
        <v>1.238548034665929</v>
      </c>
      <c r="S307" s="554">
        <f t="shared" ca="1" si="95"/>
        <v>4.5154365752273673</v>
      </c>
      <c r="T307" s="554">
        <f t="shared" ca="1" si="96"/>
        <v>3.654835777852349</v>
      </c>
      <c r="U307" s="554">
        <f t="shared" ca="1" si="97"/>
        <v>7.5020548507943419</v>
      </c>
      <c r="V307" s="555">
        <f t="shared" ca="1" si="98"/>
        <v>7.0811034568509674</v>
      </c>
      <c r="W307" s="555">
        <f t="shared" ca="1" si="99"/>
        <v>3.3737691325361632</v>
      </c>
      <c r="X307" s="556">
        <f t="shared" ca="1" si="111"/>
        <v>0.20899329655273746</v>
      </c>
      <c r="Y307" s="557">
        <f t="shared" ca="1" si="100"/>
        <v>0.14021790159424452</v>
      </c>
    </row>
    <row r="308" spans="1:25" x14ac:dyDescent="0.25">
      <c r="A308" s="558" t="s">
        <v>874</v>
      </c>
      <c r="B308" s="553">
        <f t="shared" si="92"/>
        <v>-10</v>
      </c>
      <c r="C308" s="553">
        <f t="shared" ca="1" si="101"/>
        <v>3.0867816602460758</v>
      </c>
      <c r="D308" s="553">
        <f t="shared" ca="1" si="102"/>
        <v>1.7189725270414726</v>
      </c>
      <c r="E308" s="553">
        <f t="shared" ca="1" si="103"/>
        <v>4.994403744418511</v>
      </c>
      <c r="F308" s="553">
        <f t="shared" ca="1" si="104"/>
        <v>2.2871792430439708</v>
      </c>
      <c r="G308" s="553">
        <f t="shared" ca="1" si="105"/>
        <v>19.049589309192786</v>
      </c>
      <c r="H308" s="553">
        <f t="shared" ca="1" si="106"/>
        <v>2.5570213048949926</v>
      </c>
      <c r="I308" s="553">
        <f t="shared" ca="1" si="107"/>
        <v>7.273595782401312</v>
      </c>
      <c r="J308" s="553">
        <f t="shared" ca="1" si="108"/>
        <v>2.7785877707753319</v>
      </c>
      <c r="K308" s="553">
        <f t="shared" ca="1" si="109"/>
        <v>4.9875222356945281</v>
      </c>
      <c r="L308" s="553">
        <f t="shared" ca="1" si="113"/>
        <v>2.4798828930037824</v>
      </c>
      <c r="M308" s="553">
        <f t="shared" ca="1" si="113"/>
        <v>5.3654296019379455</v>
      </c>
      <c r="N308" s="553">
        <f t="shared" ca="1" si="113"/>
        <v>2.0897973941823693</v>
      </c>
      <c r="O308" s="553">
        <f t="shared" ca="1" si="113"/>
        <v>5.0601384744017679</v>
      </c>
      <c r="P308" s="553">
        <f t="shared" ca="1" si="113"/>
        <v>3.2481018480930732</v>
      </c>
      <c r="Q308" s="554">
        <f t="shared" ca="1" si="93"/>
        <v>1.3678091332046032</v>
      </c>
      <c r="R308" s="554">
        <f t="shared" ca="1" si="94"/>
        <v>2.7072245013745402</v>
      </c>
      <c r="S308" s="554">
        <f t="shared" ca="1" si="95"/>
        <v>16.492568004297794</v>
      </c>
      <c r="T308" s="554">
        <f t="shared" ca="1" si="96"/>
        <v>4.4950080116259805</v>
      </c>
      <c r="U308" s="554">
        <f t="shared" ca="1" si="97"/>
        <v>2.5076393426907457</v>
      </c>
      <c r="V308" s="555">
        <f t="shared" ca="1" si="98"/>
        <v>3.2756322077555762</v>
      </c>
      <c r="W308" s="555">
        <f t="shared" ca="1" si="99"/>
        <v>1.8120366263086947</v>
      </c>
      <c r="X308" s="556">
        <f t="shared" ca="1" si="111"/>
        <v>5.1726232999822965</v>
      </c>
      <c r="Y308" s="557">
        <f t="shared" ca="1" si="100"/>
        <v>0.76718221296836475</v>
      </c>
    </row>
    <row r="309" spans="1:25" x14ac:dyDescent="0.25">
      <c r="A309" s="558" t="s">
        <v>875</v>
      </c>
      <c r="B309" s="553">
        <f t="shared" si="92"/>
        <v>-10</v>
      </c>
      <c r="C309" s="553">
        <f t="shared" ca="1" si="101"/>
        <v>4.3141650166522565</v>
      </c>
      <c r="D309" s="553">
        <f t="shared" ca="1" si="102"/>
        <v>1.9717853840958177</v>
      </c>
      <c r="E309" s="553">
        <f t="shared" ca="1" si="103"/>
        <v>6.4992267159013828</v>
      </c>
      <c r="F309" s="553">
        <f t="shared" ca="1" si="104"/>
        <v>2.0977283899766843</v>
      </c>
      <c r="G309" s="553">
        <f t="shared" ca="1" si="105"/>
        <v>12.12210477584139</v>
      </c>
      <c r="H309" s="553">
        <f t="shared" ca="1" si="106"/>
        <v>3.3991524057283242</v>
      </c>
      <c r="I309" s="553">
        <f t="shared" ca="1" si="107"/>
        <v>5.5536689234665744</v>
      </c>
      <c r="J309" s="553">
        <f t="shared" ca="1" si="108"/>
        <v>2.6409806473967103</v>
      </c>
      <c r="K309" s="553">
        <f t="shared" ca="1" si="109"/>
        <v>9.3746880628487634</v>
      </c>
      <c r="L309" s="553">
        <f t="shared" ca="1" si="113"/>
        <v>3.4122472144722464</v>
      </c>
      <c r="M309" s="553">
        <f t="shared" ca="1" si="113"/>
        <v>4.8612613799671998</v>
      </c>
      <c r="N309" s="553">
        <f t="shared" ca="1" si="113"/>
        <v>3.0451646586962422</v>
      </c>
      <c r="O309" s="553">
        <f t="shared" ca="1" si="113"/>
        <v>6.4268443351507711</v>
      </c>
      <c r="P309" s="553">
        <f t="shared" ca="1" si="113"/>
        <v>2.4378527819534819</v>
      </c>
      <c r="Q309" s="554">
        <f t="shared" ca="1" si="93"/>
        <v>2.3423796325564386</v>
      </c>
      <c r="R309" s="554">
        <f t="shared" ca="1" si="94"/>
        <v>4.4014983259246989</v>
      </c>
      <c r="S309" s="554">
        <f t="shared" ca="1" si="95"/>
        <v>8.7229523701130649</v>
      </c>
      <c r="T309" s="554">
        <f t="shared" ca="1" si="96"/>
        <v>2.912688276069864</v>
      </c>
      <c r="U309" s="554">
        <f t="shared" ca="1" si="97"/>
        <v>5.9624408483765166</v>
      </c>
      <c r="V309" s="555">
        <f t="shared" ca="1" si="98"/>
        <v>1.8160967212709576</v>
      </c>
      <c r="W309" s="555">
        <f t="shared" ca="1" si="99"/>
        <v>3.9889915531972893</v>
      </c>
      <c r="X309" s="556">
        <f t="shared" ca="1" si="111"/>
        <v>3.6164550034870153</v>
      </c>
      <c r="Y309" s="557">
        <f t="shared" ca="1" si="100"/>
        <v>0.56453230825963452</v>
      </c>
    </row>
    <row r="310" spans="1:25" x14ac:dyDescent="0.25">
      <c r="A310" s="558" t="s">
        <v>876</v>
      </c>
      <c r="B310" s="553">
        <f t="shared" si="92"/>
        <v>-10</v>
      </c>
      <c r="C310" s="553">
        <f t="shared" ca="1" si="101"/>
        <v>3.2754575980943228</v>
      </c>
      <c r="D310" s="553">
        <f t="shared" ca="1" si="102"/>
        <v>2.0864472413378228</v>
      </c>
      <c r="E310" s="553">
        <f t="shared" ca="1" si="103"/>
        <v>8.4850993048164778</v>
      </c>
      <c r="F310" s="553">
        <f t="shared" ca="1" si="104"/>
        <v>2.4782531383313802</v>
      </c>
      <c r="G310" s="553">
        <f t="shared" ca="1" si="105"/>
        <v>11.163326779265306</v>
      </c>
      <c r="H310" s="553">
        <f t="shared" ca="1" si="106"/>
        <v>3.5746439121995941</v>
      </c>
      <c r="I310" s="553">
        <f t="shared" ca="1" si="107"/>
        <v>17.018649703598587</v>
      </c>
      <c r="J310" s="553">
        <f t="shared" ca="1" si="108"/>
        <v>3.2152771036220886</v>
      </c>
      <c r="K310" s="553">
        <f t="shared" ca="1" si="109"/>
        <v>11.222509846154548</v>
      </c>
      <c r="L310" s="553">
        <f t="shared" ca="1" si="113"/>
        <v>2.8137848338672216</v>
      </c>
      <c r="M310" s="553">
        <f t="shared" ca="1" si="113"/>
        <v>5.9791130896436311</v>
      </c>
      <c r="N310" s="553">
        <f t="shared" ca="1" si="113"/>
        <v>3.3216527688487556</v>
      </c>
      <c r="O310" s="553">
        <f t="shared" ca="1" si="113"/>
        <v>6.1263944390775009</v>
      </c>
      <c r="P310" s="553">
        <f t="shared" ca="1" si="113"/>
        <v>2.2226032860136611</v>
      </c>
      <c r="Q310" s="554">
        <f t="shared" ca="1" si="93"/>
        <v>1.1890103567565</v>
      </c>
      <c r="R310" s="554">
        <f t="shared" ca="1" si="94"/>
        <v>6.0068461664850972</v>
      </c>
      <c r="S310" s="554">
        <f t="shared" ca="1" si="95"/>
        <v>7.588682867065712</v>
      </c>
      <c r="T310" s="554">
        <f t="shared" ca="1" si="96"/>
        <v>13.803372599976498</v>
      </c>
      <c r="U310" s="554">
        <f t="shared" ca="1" si="97"/>
        <v>8.4087250122873272</v>
      </c>
      <c r="V310" s="555">
        <f t="shared" ca="1" si="98"/>
        <v>2.6574603207948755</v>
      </c>
      <c r="W310" s="555">
        <f t="shared" ca="1" si="99"/>
        <v>3.9037911530638398</v>
      </c>
      <c r="X310" s="556">
        <f t="shared" ca="1" si="111"/>
        <v>8.6055495096274583</v>
      </c>
      <c r="Y310" s="557">
        <f t="shared" ca="1" si="100"/>
        <v>0.97618698617590938</v>
      </c>
    </row>
    <row r="311" spans="1:25" x14ac:dyDescent="0.25">
      <c r="A311" s="558" t="s">
        <v>877</v>
      </c>
      <c r="B311" s="553">
        <f t="shared" si="92"/>
        <v>-10</v>
      </c>
      <c r="C311" s="553">
        <f t="shared" ca="1" si="101"/>
        <v>2.1793939429770104</v>
      </c>
      <c r="D311" s="553">
        <f t="shared" ca="1" si="102"/>
        <v>1.0828354414930215</v>
      </c>
      <c r="E311" s="553">
        <f t="shared" ca="1" si="103"/>
        <v>7.1806730309312865</v>
      </c>
      <c r="F311" s="553">
        <f t="shared" ca="1" si="104"/>
        <v>1.9093158129341297</v>
      </c>
      <c r="G311" s="553">
        <f t="shared" ca="1" si="105"/>
        <v>10.495604563644886</v>
      </c>
      <c r="H311" s="553">
        <f t="shared" ca="1" si="106"/>
        <v>2.9621071178759748</v>
      </c>
      <c r="I311" s="553">
        <f t="shared" ca="1" si="107"/>
        <v>8.0691827213654648</v>
      </c>
      <c r="J311" s="553">
        <f t="shared" ca="1" si="108"/>
        <v>3.3851137180206576</v>
      </c>
      <c r="K311" s="553">
        <f t="shared" ca="1" si="109"/>
        <v>12.14005483172831</v>
      </c>
      <c r="L311" s="553">
        <f t="shared" ca="1" si="113"/>
        <v>1.6281291925916959</v>
      </c>
      <c r="M311" s="553">
        <f t="shared" ca="1" si="113"/>
        <v>7.6480900814682711</v>
      </c>
      <c r="N311" s="553">
        <f t="shared" ca="1" si="113"/>
        <v>2.5862985527794882</v>
      </c>
      <c r="O311" s="553">
        <f t="shared" ca="1" si="113"/>
        <v>3.8541296442984878</v>
      </c>
      <c r="P311" s="553">
        <f t="shared" ca="1" si="113"/>
        <v>2.3229945724742347</v>
      </c>
      <c r="Q311" s="554">
        <f t="shared" ca="1" si="93"/>
        <v>1.0965585014839889</v>
      </c>
      <c r="R311" s="554">
        <f t="shared" ca="1" si="94"/>
        <v>5.2713572179971564</v>
      </c>
      <c r="S311" s="554">
        <f t="shared" ca="1" si="95"/>
        <v>7.5334974457689103</v>
      </c>
      <c r="T311" s="554">
        <f t="shared" ca="1" si="96"/>
        <v>4.6840690033448071</v>
      </c>
      <c r="U311" s="554">
        <f t="shared" ca="1" si="97"/>
        <v>10.511925639136614</v>
      </c>
      <c r="V311" s="555">
        <f t="shared" ca="1" si="98"/>
        <v>5.0617915286887829</v>
      </c>
      <c r="W311" s="555">
        <f t="shared" ca="1" si="99"/>
        <v>1.5311350718242531</v>
      </c>
      <c r="X311" s="556">
        <f t="shared" ca="1" si="111"/>
        <v>5.1192291464526019</v>
      </c>
      <c r="Y311" s="557">
        <f t="shared" ca="1" si="100"/>
        <v>0.76119124655499226</v>
      </c>
    </row>
    <row r="312" spans="1:25" x14ac:dyDescent="0.25">
      <c r="A312" s="558" t="s">
        <v>878</v>
      </c>
      <c r="B312" s="553">
        <f t="shared" si="92"/>
        <v>-10</v>
      </c>
      <c r="C312" s="553">
        <f t="shared" ca="1" si="101"/>
        <v>3.0204659073891778</v>
      </c>
      <c r="D312" s="553">
        <f t="shared" ca="1" si="102"/>
        <v>2.1787052259180406</v>
      </c>
      <c r="E312" s="553">
        <f t="shared" ca="1" si="103"/>
        <v>7.8625605997487478</v>
      </c>
      <c r="F312" s="553">
        <f t="shared" ca="1" si="104"/>
        <v>2.1463392107527395</v>
      </c>
      <c r="G312" s="553">
        <f t="shared" ca="1" si="105"/>
        <v>7.4105238342777096</v>
      </c>
      <c r="H312" s="553">
        <f t="shared" ca="1" si="106"/>
        <v>1.8341846502108958</v>
      </c>
      <c r="I312" s="553">
        <f t="shared" ca="1" si="107"/>
        <v>9.6204479174114041</v>
      </c>
      <c r="J312" s="553">
        <f t="shared" ca="1" si="108"/>
        <v>3.5259457572754793</v>
      </c>
      <c r="K312" s="553">
        <f t="shared" ca="1" si="109"/>
        <v>5.6677490749666237</v>
      </c>
      <c r="L312" s="553">
        <f t="shared" ca="1" si="113"/>
        <v>3.4870398442129407</v>
      </c>
      <c r="M312" s="553">
        <f t="shared" ca="1" si="113"/>
        <v>4.3479812938606504</v>
      </c>
      <c r="N312" s="553">
        <f t="shared" ca="1" si="113"/>
        <v>1.4408883908611347</v>
      </c>
      <c r="O312" s="553">
        <f t="shared" ca="1" si="113"/>
        <v>4.9558664321049077</v>
      </c>
      <c r="P312" s="553">
        <f t="shared" ca="1" si="113"/>
        <v>2.6998296928247583</v>
      </c>
      <c r="Q312" s="554">
        <f t="shared" ca="1" si="93"/>
        <v>0.84176068147113714</v>
      </c>
      <c r="R312" s="554">
        <f t="shared" ca="1" si="94"/>
        <v>5.7162213889960078</v>
      </c>
      <c r="S312" s="554">
        <f t="shared" ca="1" si="95"/>
        <v>5.5763391840668142</v>
      </c>
      <c r="T312" s="554">
        <f t="shared" ca="1" si="96"/>
        <v>6.0945021601359244</v>
      </c>
      <c r="U312" s="554">
        <f t="shared" ca="1" si="97"/>
        <v>2.1807092307536831</v>
      </c>
      <c r="V312" s="555">
        <f t="shared" ca="1" si="98"/>
        <v>2.9070929029995156</v>
      </c>
      <c r="W312" s="555">
        <f t="shared" ca="1" si="99"/>
        <v>2.2560367392801495</v>
      </c>
      <c r="X312" s="556">
        <f t="shared" ca="1" si="111"/>
        <v>1.6329609398509923</v>
      </c>
      <c r="Y312" s="557">
        <f t="shared" ca="1" si="100"/>
        <v>0.28760612111671036</v>
      </c>
    </row>
    <row r="313" spans="1:25" x14ac:dyDescent="0.25">
      <c r="A313" s="558" t="s">
        <v>879</v>
      </c>
      <c r="B313" s="553">
        <f t="shared" si="92"/>
        <v>-10</v>
      </c>
      <c r="C313" s="553">
        <f t="shared" ca="1" si="101"/>
        <v>2.1503256301527691</v>
      </c>
      <c r="D313" s="553">
        <f t="shared" ca="1" si="102"/>
        <v>2.6395617060554848</v>
      </c>
      <c r="E313" s="553">
        <f t="shared" ca="1" si="103"/>
        <v>7.240947739699588</v>
      </c>
      <c r="F313" s="553">
        <f t="shared" ca="1" si="104"/>
        <v>2.7536568135959314</v>
      </c>
      <c r="G313" s="553">
        <f t="shared" ca="1" si="105"/>
        <v>12.429924902470098</v>
      </c>
      <c r="H313" s="553">
        <f t="shared" ca="1" si="106"/>
        <v>2.8081257469835399</v>
      </c>
      <c r="I313" s="553">
        <f t="shared" ca="1" si="107"/>
        <v>8.8773653054273058</v>
      </c>
      <c r="J313" s="553">
        <f t="shared" ca="1" si="108"/>
        <v>4.0754298619078249</v>
      </c>
      <c r="K313" s="553">
        <f t="shared" ca="1" si="109"/>
        <v>10.402577122438059</v>
      </c>
      <c r="L313" s="553">
        <f t="shared" ca="1" si="113"/>
        <v>2.3020159717769779</v>
      </c>
      <c r="M313" s="553">
        <f t="shared" ca="1" si="113"/>
        <v>4.4441511908678688</v>
      </c>
      <c r="N313" s="553">
        <f t="shared" ca="1" si="113"/>
        <v>2.1092900653683677</v>
      </c>
      <c r="O313" s="553">
        <f t="shared" ca="1" si="113"/>
        <v>3.373033581359199</v>
      </c>
      <c r="P313" s="553">
        <f t="shared" ca="1" si="113"/>
        <v>2.3272812719857399</v>
      </c>
      <c r="Q313" s="554">
        <f t="shared" ca="1" si="93"/>
        <v>-0.48923607590271567</v>
      </c>
      <c r="R313" s="554">
        <f t="shared" ca="1" si="94"/>
        <v>4.4872909261036567</v>
      </c>
      <c r="S313" s="554">
        <f t="shared" ca="1" si="95"/>
        <v>9.6217991554865581</v>
      </c>
      <c r="T313" s="554">
        <f t="shared" ca="1" si="96"/>
        <v>4.801935443519481</v>
      </c>
      <c r="U313" s="554">
        <f t="shared" ca="1" si="97"/>
        <v>8.1005611506610808</v>
      </c>
      <c r="V313" s="555">
        <f t="shared" ca="1" si="98"/>
        <v>2.3348611254995011</v>
      </c>
      <c r="W313" s="555">
        <f t="shared" ca="1" si="99"/>
        <v>1.0457523093734591</v>
      </c>
      <c r="X313" s="556">
        <f t="shared" ca="1" si="111"/>
        <v>2.8594831247011463</v>
      </c>
      <c r="Y313" s="557">
        <f t="shared" ca="1" si="100"/>
        <v>0.45485692880287004</v>
      </c>
    </row>
    <row r="314" spans="1:25" x14ac:dyDescent="0.25">
      <c r="A314" s="558" t="s">
        <v>880</v>
      </c>
      <c r="B314" s="553">
        <f t="shared" si="92"/>
        <v>-10</v>
      </c>
      <c r="C314" s="553">
        <f t="shared" ca="1" si="101"/>
        <v>2.1292224955234929</v>
      </c>
      <c r="D314" s="553">
        <f t="shared" ca="1" si="102"/>
        <v>2.1655217222552601</v>
      </c>
      <c r="E314" s="553">
        <f t="shared" ca="1" si="103"/>
        <v>8.2609107284226937</v>
      </c>
      <c r="F314" s="553">
        <f t="shared" ca="1" si="104"/>
        <v>1.9191220060377336</v>
      </c>
      <c r="G314" s="553">
        <f t="shared" ca="1" si="105"/>
        <v>8.3978350274823459</v>
      </c>
      <c r="H314" s="553">
        <f t="shared" ca="1" si="106"/>
        <v>2.6532578809800302</v>
      </c>
      <c r="I314" s="553">
        <f t="shared" ca="1" si="107"/>
        <v>7.0885801697472726</v>
      </c>
      <c r="J314" s="553">
        <f t="shared" ca="1" si="108"/>
        <v>3.395074731380272</v>
      </c>
      <c r="K314" s="553">
        <f t="shared" ca="1" si="109"/>
        <v>11.894625764535643</v>
      </c>
      <c r="L314" s="553">
        <f t="shared" ca="1" si="113"/>
        <v>3.6011059405948753</v>
      </c>
      <c r="M314" s="553">
        <f t="shared" ca="1" si="113"/>
        <v>6.0773816306530506</v>
      </c>
      <c r="N314" s="553">
        <f t="shared" ca="1" si="113"/>
        <v>2.6532117571665954</v>
      </c>
      <c r="O314" s="553">
        <f t="shared" ca="1" si="113"/>
        <v>3.5403123400234895</v>
      </c>
      <c r="P314" s="553">
        <f t="shared" ca="1" si="113"/>
        <v>2.6611308874780848</v>
      </c>
      <c r="Q314" s="554">
        <f t="shared" ca="1" si="93"/>
        <v>-3.629922673176722E-2</v>
      </c>
      <c r="R314" s="554">
        <f t="shared" ca="1" si="94"/>
        <v>6.3417887223849601</v>
      </c>
      <c r="S314" s="554">
        <f t="shared" ca="1" si="95"/>
        <v>5.7445771465023157</v>
      </c>
      <c r="T314" s="554">
        <f t="shared" ca="1" si="96"/>
        <v>3.6935054383670005</v>
      </c>
      <c r="U314" s="554">
        <f t="shared" ca="1" si="97"/>
        <v>8.2935198239407679</v>
      </c>
      <c r="V314" s="555">
        <f t="shared" ca="1" si="98"/>
        <v>3.4241698734864552</v>
      </c>
      <c r="W314" s="555">
        <f t="shared" ca="1" si="99"/>
        <v>0.8791814525454047</v>
      </c>
      <c r="X314" s="556">
        <f t="shared" ca="1" si="111"/>
        <v>2.2834126048862622</v>
      </c>
      <c r="Y314" s="557">
        <f t="shared" ca="1" si="100"/>
        <v>0.37321814959954891</v>
      </c>
    </row>
    <row r="315" spans="1:25" x14ac:dyDescent="0.25">
      <c r="A315" s="558" t="s">
        <v>881</v>
      </c>
      <c r="B315" s="553">
        <f t="shared" si="92"/>
        <v>-10</v>
      </c>
      <c r="C315" s="553">
        <f t="shared" ca="1" si="101"/>
        <v>4.2620784753977432</v>
      </c>
      <c r="D315" s="553">
        <f t="shared" ca="1" si="102"/>
        <v>1.4853300956007691</v>
      </c>
      <c r="E315" s="553">
        <f t="shared" ca="1" si="103"/>
        <v>4.9779022318360653</v>
      </c>
      <c r="F315" s="553">
        <f t="shared" ca="1" si="104"/>
        <v>2.8861664045200888</v>
      </c>
      <c r="G315" s="553">
        <f t="shared" ca="1" si="105"/>
        <v>10.277316001488275</v>
      </c>
      <c r="H315" s="553">
        <f t="shared" ca="1" si="106"/>
        <v>2.9621717168932253</v>
      </c>
      <c r="I315" s="553">
        <f t="shared" ca="1" si="107"/>
        <v>8.6184538241436766</v>
      </c>
      <c r="J315" s="553">
        <f t="shared" ca="1" si="108"/>
        <v>3.7992979576835313</v>
      </c>
      <c r="K315" s="553">
        <f t="shared" ca="1" si="109"/>
        <v>9.4501336529656115</v>
      </c>
      <c r="L315" s="553">
        <f t="shared" ca="1" si="113"/>
        <v>2.6461895603160746</v>
      </c>
      <c r="M315" s="553">
        <f t="shared" ca="1" si="113"/>
        <v>4.1712697869956337</v>
      </c>
      <c r="N315" s="553">
        <f t="shared" ca="1" si="113"/>
        <v>2.4647358575147842</v>
      </c>
      <c r="O315" s="553">
        <f t="shared" ca="1" si="113"/>
        <v>6.8917117276612219</v>
      </c>
      <c r="P315" s="553">
        <f t="shared" ca="1" si="113"/>
        <v>1.8428221107724916</v>
      </c>
      <c r="Q315" s="554">
        <f t="shared" ca="1" si="93"/>
        <v>2.7767483797969739</v>
      </c>
      <c r="R315" s="554">
        <f t="shared" ca="1" si="94"/>
        <v>2.0917358273159765</v>
      </c>
      <c r="S315" s="554">
        <f t="shared" ca="1" si="95"/>
        <v>7.3151442845950498</v>
      </c>
      <c r="T315" s="554">
        <f t="shared" ca="1" si="96"/>
        <v>4.8191558664601448</v>
      </c>
      <c r="U315" s="554">
        <f t="shared" ca="1" si="97"/>
        <v>6.8039440926495374</v>
      </c>
      <c r="V315" s="555">
        <f t="shared" ca="1" si="98"/>
        <v>1.7065339294808495</v>
      </c>
      <c r="W315" s="555">
        <f t="shared" ca="1" si="99"/>
        <v>5.0488896168887303</v>
      </c>
      <c r="X315" s="556">
        <f t="shared" ca="1" si="111"/>
        <v>3.0150926764075159</v>
      </c>
      <c r="Y315" s="557">
        <f t="shared" ca="1" si="100"/>
        <v>0.47739634436908729</v>
      </c>
    </row>
    <row r="316" spans="1:25" x14ac:dyDescent="0.25">
      <c r="A316" s="558" t="s">
        <v>882</v>
      </c>
      <c r="B316" s="553">
        <f t="shared" si="92"/>
        <v>-10</v>
      </c>
      <c r="C316" s="553">
        <f t="shared" ca="1" si="101"/>
        <v>2.8948772618828591</v>
      </c>
      <c r="D316" s="553">
        <f t="shared" ca="1" si="102"/>
        <v>2.3188860434158443</v>
      </c>
      <c r="E316" s="553">
        <f t="shared" ca="1" si="103"/>
        <v>6.3699856880086791</v>
      </c>
      <c r="F316" s="553">
        <f t="shared" ca="1" si="104"/>
        <v>3.0721923266345001</v>
      </c>
      <c r="G316" s="553">
        <f t="shared" ca="1" si="105"/>
        <v>11.833571512827483</v>
      </c>
      <c r="H316" s="553">
        <f t="shared" ca="1" si="106"/>
        <v>2.8793128047242615</v>
      </c>
      <c r="I316" s="553">
        <f t="shared" ca="1" si="107"/>
        <v>10.08331443615524</v>
      </c>
      <c r="J316" s="553">
        <f t="shared" ca="1" si="108"/>
        <v>2.0114097315203807</v>
      </c>
      <c r="K316" s="553">
        <f t="shared" ca="1" si="109"/>
        <v>7.0646877126655552</v>
      </c>
      <c r="L316" s="553">
        <f t="shared" ca="1" si="113"/>
        <v>2.7223538539115051</v>
      </c>
      <c r="M316" s="553">
        <f t="shared" ca="1" si="113"/>
        <v>6.6680974058982976</v>
      </c>
      <c r="N316" s="553">
        <f t="shared" ca="1" si="113"/>
        <v>3.6766857800506059</v>
      </c>
      <c r="O316" s="553">
        <f t="shared" ca="1" si="113"/>
        <v>6.0538605382156563</v>
      </c>
      <c r="P316" s="553">
        <f t="shared" ca="1" si="113"/>
        <v>2.6724286566419018</v>
      </c>
      <c r="Q316" s="554">
        <f t="shared" ca="1" si="93"/>
        <v>0.57599121846701484</v>
      </c>
      <c r="R316" s="554">
        <f t="shared" ca="1" si="94"/>
        <v>3.297793361374179</v>
      </c>
      <c r="S316" s="554">
        <f t="shared" ca="1" si="95"/>
        <v>8.9542587081032217</v>
      </c>
      <c r="T316" s="554">
        <f t="shared" ca="1" si="96"/>
        <v>8.0719047046348589</v>
      </c>
      <c r="U316" s="554">
        <f t="shared" ca="1" si="97"/>
        <v>4.3423338587540501</v>
      </c>
      <c r="V316" s="555">
        <f t="shared" ca="1" si="98"/>
        <v>2.9914116258476917</v>
      </c>
      <c r="W316" s="555">
        <f t="shared" ca="1" si="99"/>
        <v>3.3814318815737545</v>
      </c>
      <c r="X316" s="556">
        <f t="shared" ca="1" si="111"/>
        <v>3.3784275830337354</v>
      </c>
      <c r="Y316" s="557">
        <f t="shared" ca="1" si="100"/>
        <v>0.53018067274067782</v>
      </c>
    </row>
    <row r="317" spans="1:25" x14ac:dyDescent="0.25">
      <c r="A317" s="558" t="s">
        <v>883</v>
      </c>
      <c r="B317" s="553">
        <f t="shared" si="92"/>
        <v>-10</v>
      </c>
      <c r="C317" s="553">
        <f t="shared" ca="1" si="101"/>
        <v>1.4431680500530175</v>
      </c>
      <c r="D317" s="553">
        <f t="shared" ca="1" si="102"/>
        <v>2.2300809738107583</v>
      </c>
      <c r="E317" s="553">
        <f t="shared" ca="1" si="103"/>
        <v>4.178867863927457</v>
      </c>
      <c r="F317" s="553">
        <f t="shared" ca="1" si="104"/>
        <v>2.8312657310590685</v>
      </c>
      <c r="G317" s="553">
        <f t="shared" ca="1" si="105"/>
        <v>7.9014551413471867</v>
      </c>
      <c r="H317" s="553">
        <f t="shared" ca="1" si="106"/>
        <v>2.9862299156267391</v>
      </c>
      <c r="I317" s="553">
        <f t="shared" ca="1" si="107"/>
        <v>8.1602451791704134</v>
      </c>
      <c r="J317" s="553">
        <f t="shared" ca="1" si="108"/>
        <v>2.7767198161225268</v>
      </c>
      <c r="K317" s="553">
        <f t="shared" ca="1" si="109"/>
        <v>16.237475075534679</v>
      </c>
      <c r="L317" s="553">
        <f t="shared" ca="1" si="113"/>
        <v>3.4283268564929887</v>
      </c>
      <c r="M317" s="553">
        <f t="shared" ca="1" si="113"/>
        <v>3.5305848300127232</v>
      </c>
      <c r="N317" s="553">
        <f t="shared" ca="1" si="113"/>
        <v>2.835823924833468</v>
      </c>
      <c r="O317" s="553">
        <f t="shared" ca="1" si="113"/>
        <v>5.9372297563834699</v>
      </c>
      <c r="P317" s="553">
        <f t="shared" ca="1" si="113"/>
        <v>2.0983144082407037</v>
      </c>
      <c r="Q317" s="554">
        <f t="shared" ca="1" si="93"/>
        <v>-0.7869129237577408</v>
      </c>
      <c r="R317" s="554">
        <f t="shared" ca="1" si="94"/>
        <v>1.3476021328683885</v>
      </c>
      <c r="S317" s="554">
        <f t="shared" ca="1" si="95"/>
        <v>4.9152252257204481</v>
      </c>
      <c r="T317" s="554">
        <f t="shared" ca="1" si="96"/>
        <v>5.3835253630478865</v>
      </c>
      <c r="U317" s="554">
        <f t="shared" ca="1" si="97"/>
        <v>12.80914821904169</v>
      </c>
      <c r="V317" s="555">
        <f t="shared" ca="1" si="98"/>
        <v>0.69476090517925515</v>
      </c>
      <c r="W317" s="555">
        <f t="shared" ca="1" si="99"/>
        <v>3.8389153481427662</v>
      </c>
      <c r="X317" s="556">
        <f t="shared" ca="1" si="111"/>
        <v>0.13913032146458093</v>
      </c>
      <c r="Y317" s="557">
        <f t="shared" ca="1" si="100"/>
        <v>0.13462277426161395</v>
      </c>
    </row>
    <row r="318" spans="1:25" x14ac:dyDescent="0.25">
      <c r="A318" s="558" t="s">
        <v>884</v>
      </c>
      <c r="B318" s="553">
        <f t="shared" si="92"/>
        <v>-10</v>
      </c>
      <c r="C318" s="553">
        <f t="shared" ca="1" si="101"/>
        <v>2.2900490042792843</v>
      </c>
      <c r="D318" s="553">
        <f t="shared" ca="1" si="102"/>
        <v>1.6589790533590492</v>
      </c>
      <c r="E318" s="553">
        <f t="shared" ca="1" si="103"/>
        <v>7.5647295508813768</v>
      </c>
      <c r="F318" s="553">
        <f t="shared" ca="1" si="104"/>
        <v>3.3140825899346908</v>
      </c>
      <c r="G318" s="553">
        <f t="shared" ca="1" si="105"/>
        <v>12.499004700940965</v>
      </c>
      <c r="H318" s="553">
        <f t="shared" ca="1" si="106"/>
        <v>2.799713179520896</v>
      </c>
      <c r="I318" s="553">
        <f t="shared" ca="1" si="107"/>
        <v>5.1044734719670259</v>
      </c>
      <c r="J318" s="553">
        <f t="shared" ca="1" si="108"/>
        <v>2.6785071151671889</v>
      </c>
      <c r="K318" s="553">
        <f t="shared" ca="1" si="109"/>
        <v>7.0622297536730407</v>
      </c>
      <c r="L318" s="553">
        <f t="shared" ca="1" si="113"/>
        <v>2.4016463612683845</v>
      </c>
      <c r="M318" s="553">
        <f t="shared" ca="1" si="113"/>
        <v>6.026238432220663</v>
      </c>
      <c r="N318" s="553">
        <f t="shared" ca="1" si="113"/>
        <v>2.7581318492595668</v>
      </c>
      <c r="O318" s="553">
        <f t="shared" ca="1" si="113"/>
        <v>4.3833114355360454</v>
      </c>
      <c r="P318" s="553">
        <f t="shared" ca="1" si="113"/>
        <v>2.2053838816222444</v>
      </c>
      <c r="Q318" s="554">
        <f t="shared" ca="1" si="93"/>
        <v>0.6310699509202351</v>
      </c>
      <c r="R318" s="554">
        <f t="shared" ca="1" si="94"/>
        <v>4.2506469609466855</v>
      </c>
      <c r="S318" s="554">
        <f t="shared" ca="1" si="95"/>
        <v>9.6992915214200686</v>
      </c>
      <c r="T318" s="554">
        <f t="shared" ca="1" si="96"/>
        <v>2.4259663567998371</v>
      </c>
      <c r="U318" s="554">
        <f t="shared" ca="1" si="97"/>
        <v>4.6605833924046562</v>
      </c>
      <c r="V318" s="555">
        <f t="shared" ca="1" si="98"/>
        <v>3.2681065829610962</v>
      </c>
      <c r="W318" s="555">
        <f t="shared" ca="1" si="99"/>
        <v>2.177927553913801</v>
      </c>
      <c r="X318" s="556">
        <f t="shared" ca="1" si="111"/>
        <v>2.0256221051158114</v>
      </c>
      <c r="Y318" s="557">
        <f t="shared" ca="1" si="100"/>
        <v>0.33823285839683948</v>
      </c>
    </row>
    <row r="319" spans="1:25" x14ac:dyDescent="0.25">
      <c r="A319" s="558" t="s">
        <v>885</v>
      </c>
      <c r="B319" s="553">
        <f t="shared" si="92"/>
        <v>-10</v>
      </c>
      <c r="C319" s="553">
        <f t="shared" ca="1" si="101"/>
        <v>3.4046221166067494</v>
      </c>
      <c r="D319" s="553">
        <f t="shared" ca="1" si="102"/>
        <v>2.4155389987429454</v>
      </c>
      <c r="E319" s="553">
        <f t="shared" ca="1" si="103"/>
        <v>4.5314385375126047</v>
      </c>
      <c r="F319" s="553">
        <f t="shared" ca="1" si="104"/>
        <v>2.416169484488508</v>
      </c>
      <c r="G319" s="553">
        <f t="shared" ca="1" si="105"/>
        <v>8.5034671871427054</v>
      </c>
      <c r="H319" s="553">
        <f t="shared" ca="1" si="106"/>
        <v>2.8921317701338234</v>
      </c>
      <c r="I319" s="553">
        <f t="shared" ca="1" si="107"/>
        <v>12.451054775210242</v>
      </c>
      <c r="J319" s="553">
        <f t="shared" ca="1" si="108"/>
        <v>2.9677673105241902</v>
      </c>
      <c r="K319" s="553">
        <f t="shared" ca="1" si="109"/>
        <v>9.9182804851859032</v>
      </c>
      <c r="L319" s="553">
        <f t="shared" ca="1" si="113"/>
        <v>3.8874509101604149</v>
      </c>
      <c r="M319" s="553">
        <f t="shared" ca="1" si="113"/>
        <v>8.1217872645787192</v>
      </c>
      <c r="N319" s="553">
        <f t="shared" ca="1" si="113"/>
        <v>3.5152842306696424</v>
      </c>
      <c r="O319" s="553">
        <f t="shared" ca="1" si="113"/>
        <v>5.748065153864629</v>
      </c>
      <c r="P319" s="553">
        <f t="shared" ca="1" si="113"/>
        <v>2.8087082136094215</v>
      </c>
      <c r="Q319" s="554">
        <f t="shared" ca="1" si="93"/>
        <v>0.98908311786380398</v>
      </c>
      <c r="R319" s="554">
        <f t="shared" ca="1" si="94"/>
        <v>2.1152690530240967</v>
      </c>
      <c r="S319" s="554">
        <f t="shared" ca="1" si="95"/>
        <v>5.6113354170088821</v>
      </c>
      <c r="T319" s="554">
        <f t="shared" ca="1" si="96"/>
        <v>9.4832874646860521</v>
      </c>
      <c r="U319" s="554">
        <f t="shared" ca="1" si="97"/>
        <v>6.0308295750254883</v>
      </c>
      <c r="V319" s="555">
        <f t="shared" ca="1" si="98"/>
        <v>4.6065030339090764</v>
      </c>
      <c r="W319" s="555">
        <f t="shared" ca="1" si="99"/>
        <v>2.9393569402552076</v>
      </c>
      <c r="X319" s="556">
        <f t="shared" ca="1" si="111"/>
        <v>2.7025741623328408</v>
      </c>
      <c r="Y319" s="557">
        <f t="shared" ca="1" si="100"/>
        <v>0.43227575822385583</v>
      </c>
    </row>
    <row r="320" spans="1:25" x14ac:dyDescent="0.25">
      <c r="A320" s="558" t="s">
        <v>886</v>
      </c>
      <c r="B320" s="553">
        <f t="shared" si="92"/>
        <v>-10</v>
      </c>
      <c r="C320" s="553">
        <f t="shared" ca="1" si="101"/>
        <v>1.8483579454849186</v>
      </c>
      <c r="D320" s="553">
        <f t="shared" ca="1" si="102"/>
        <v>1.7167394416904178</v>
      </c>
      <c r="E320" s="553">
        <f t="shared" ca="1" si="103"/>
        <v>4.9004154199606829</v>
      </c>
      <c r="F320" s="553">
        <f t="shared" ca="1" si="104"/>
        <v>2.4087553927608378</v>
      </c>
      <c r="G320" s="553">
        <f t="shared" ca="1" si="105"/>
        <v>7.4133377827525067</v>
      </c>
      <c r="H320" s="553">
        <f t="shared" ca="1" si="106"/>
        <v>2.8664210676756872</v>
      </c>
      <c r="I320" s="553">
        <f t="shared" ca="1" si="107"/>
        <v>12.592505614946766</v>
      </c>
      <c r="J320" s="553">
        <f t="shared" ca="1" si="108"/>
        <v>3.2228490241640788</v>
      </c>
      <c r="K320" s="553">
        <f t="shared" ca="1" si="109"/>
        <v>7.5237079946983707</v>
      </c>
      <c r="L320" s="553">
        <f t="shared" ca="1" si="113"/>
        <v>3.1850181177521026</v>
      </c>
      <c r="M320" s="553">
        <f t="shared" ca="1" si="113"/>
        <v>6.124245485205166</v>
      </c>
      <c r="N320" s="553">
        <f t="shared" ca="1" si="113"/>
        <v>2.2152047493612352</v>
      </c>
      <c r="O320" s="553">
        <f t="shared" ca="1" si="113"/>
        <v>3.3607118058616585</v>
      </c>
      <c r="P320" s="553">
        <f t="shared" ca="1" si="113"/>
        <v>2.6958583324629251</v>
      </c>
      <c r="Q320" s="554">
        <f t="shared" ca="1" si="93"/>
        <v>0.1316185037945008</v>
      </c>
      <c r="R320" s="554">
        <f t="shared" ca="1" si="94"/>
        <v>2.491660027199845</v>
      </c>
      <c r="S320" s="554">
        <f t="shared" ca="1" si="95"/>
        <v>4.5469167150768195</v>
      </c>
      <c r="T320" s="554">
        <f t="shared" ca="1" si="96"/>
        <v>9.3696565907826876</v>
      </c>
      <c r="U320" s="554">
        <f t="shared" ca="1" si="97"/>
        <v>4.3386898769462681</v>
      </c>
      <c r="V320" s="555">
        <f t="shared" ca="1" si="98"/>
        <v>3.9090407358439307</v>
      </c>
      <c r="W320" s="555">
        <f t="shared" ca="1" si="99"/>
        <v>0.66485347339873346</v>
      </c>
      <c r="X320" s="556">
        <f t="shared" ca="1" si="111"/>
        <v>0.45165327082675688</v>
      </c>
      <c r="Y320" s="557">
        <f t="shared" ca="1" si="100"/>
        <v>0.16086570515195775</v>
      </c>
    </row>
    <row r="321" spans="1:25" x14ac:dyDescent="0.25">
      <c r="A321" s="558" t="s">
        <v>887</v>
      </c>
      <c r="B321" s="553">
        <f t="shared" si="92"/>
        <v>-10</v>
      </c>
      <c r="C321" s="553">
        <f t="shared" ca="1" si="101"/>
        <v>3.1172718743829106</v>
      </c>
      <c r="D321" s="553">
        <f t="shared" ca="1" si="102"/>
        <v>1.7973313885153481</v>
      </c>
      <c r="E321" s="553">
        <f t="shared" ca="1" si="103"/>
        <v>5.9385337522624653</v>
      </c>
      <c r="F321" s="553">
        <f t="shared" ca="1" si="104"/>
        <v>1.7340263757898162</v>
      </c>
      <c r="G321" s="553">
        <f t="shared" ca="1" si="105"/>
        <v>7.9354514756884766</v>
      </c>
      <c r="H321" s="553">
        <f t="shared" ca="1" si="106"/>
        <v>2.8527086428889774</v>
      </c>
      <c r="I321" s="553">
        <f t="shared" ca="1" si="107"/>
        <v>9.8426686890311306</v>
      </c>
      <c r="J321" s="553">
        <f t="shared" ca="1" si="108"/>
        <v>3.3791252655119939</v>
      </c>
      <c r="K321" s="553">
        <f t="shared" ca="1" si="109"/>
        <v>12.236630749855992</v>
      </c>
      <c r="L321" s="553">
        <f t="shared" ca="1" si="113"/>
        <v>1.3267998647383126</v>
      </c>
      <c r="M321" s="553">
        <f t="shared" ca="1" si="113"/>
        <v>5.7120286283358421</v>
      </c>
      <c r="N321" s="553">
        <f t="shared" ca="1" si="113"/>
        <v>2.277948052119068</v>
      </c>
      <c r="O321" s="553">
        <f t="shared" ca="1" si="113"/>
        <v>4.7142709122025002</v>
      </c>
      <c r="P321" s="553">
        <f t="shared" ca="1" si="113"/>
        <v>1.953929575770637</v>
      </c>
      <c r="Q321" s="554">
        <f t="shared" ca="1" si="93"/>
        <v>1.3199404858675625</v>
      </c>
      <c r="R321" s="554">
        <f t="shared" ca="1" si="94"/>
        <v>4.204507376472649</v>
      </c>
      <c r="S321" s="554">
        <f t="shared" ca="1" si="95"/>
        <v>5.0827428327994992</v>
      </c>
      <c r="T321" s="554">
        <f t="shared" ca="1" si="96"/>
        <v>6.4635434235191367</v>
      </c>
      <c r="U321" s="554">
        <f t="shared" ca="1" si="97"/>
        <v>10.90983088511768</v>
      </c>
      <c r="V321" s="555">
        <f t="shared" ca="1" si="98"/>
        <v>3.4340805762167741</v>
      </c>
      <c r="W321" s="555">
        <f t="shared" ca="1" si="99"/>
        <v>2.7603413364318632</v>
      </c>
      <c r="X321" s="556">
        <f t="shared" ca="1" si="111"/>
        <v>4.0507113647485369</v>
      </c>
      <c r="Y321" s="557">
        <f t="shared" ca="1" si="100"/>
        <v>0.62579262471885255</v>
      </c>
    </row>
    <row r="322" spans="1:25" x14ac:dyDescent="0.25">
      <c r="A322" s="558" t="s">
        <v>888</v>
      </c>
      <c r="B322" s="553">
        <f t="shared" si="92"/>
        <v>-10</v>
      </c>
      <c r="C322" s="553">
        <f t="shared" ca="1" si="101"/>
        <v>3.2301400887555767</v>
      </c>
      <c r="D322" s="553">
        <f t="shared" ca="1" si="102"/>
        <v>2.3359397997077265</v>
      </c>
      <c r="E322" s="553">
        <f t="shared" ca="1" si="103"/>
        <v>7.2978747054151256</v>
      </c>
      <c r="F322" s="553">
        <f t="shared" ca="1" si="104"/>
        <v>3.9435938124677117</v>
      </c>
      <c r="G322" s="553">
        <f t="shared" ca="1" si="105"/>
        <v>12.895495284370796</v>
      </c>
      <c r="H322" s="553">
        <f t="shared" ca="1" si="106"/>
        <v>2.1860299179207727</v>
      </c>
      <c r="I322" s="553">
        <f t="shared" ca="1" si="107"/>
        <v>11.096509446358183</v>
      </c>
      <c r="J322" s="553">
        <f t="shared" ca="1" si="108"/>
        <v>3.1703823895695891</v>
      </c>
      <c r="K322" s="553">
        <f t="shared" ca="1" si="109"/>
        <v>13.089467514534562</v>
      </c>
      <c r="L322" s="553">
        <f t="shared" ref="L322:P337" ca="1" si="114">L$17*(1+$C$10*NORMSINV(RAND()))</f>
        <v>2.6033027635017008</v>
      </c>
      <c r="M322" s="553">
        <f t="shared" ca="1" si="114"/>
        <v>2.4177841010352399</v>
      </c>
      <c r="N322" s="553">
        <f t="shared" ca="1" si="114"/>
        <v>2.5711007704924569</v>
      </c>
      <c r="O322" s="553">
        <f t="shared" ca="1" si="114"/>
        <v>4.8406834801243885</v>
      </c>
      <c r="P322" s="553">
        <f t="shared" ca="1" si="114"/>
        <v>2.512871313031976</v>
      </c>
      <c r="Q322" s="554">
        <f t="shared" ca="1" si="93"/>
        <v>0.89420028904785021</v>
      </c>
      <c r="R322" s="554">
        <f t="shared" ca="1" si="94"/>
        <v>3.3542808929474139</v>
      </c>
      <c r="S322" s="554">
        <f t="shared" ca="1" si="95"/>
        <v>10.709465366450022</v>
      </c>
      <c r="T322" s="554">
        <f t="shared" ca="1" si="96"/>
        <v>7.9261270567885944</v>
      </c>
      <c r="U322" s="554">
        <f t="shared" ca="1" si="97"/>
        <v>10.486164751032861</v>
      </c>
      <c r="V322" s="555">
        <f t="shared" ca="1" si="98"/>
        <v>-0.153316669457217</v>
      </c>
      <c r="W322" s="555">
        <f t="shared" ca="1" si="99"/>
        <v>2.3278121670924126</v>
      </c>
      <c r="X322" s="556">
        <f t="shared" ca="1" si="111"/>
        <v>5.4759809276121185</v>
      </c>
      <c r="Y322" s="557">
        <f t="shared" ca="1" si="100"/>
        <v>0.79958894974747441</v>
      </c>
    </row>
    <row r="323" spans="1:25" x14ac:dyDescent="0.25">
      <c r="A323" s="558" t="s">
        <v>889</v>
      </c>
      <c r="B323" s="553">
        <f t="shared" si="92"/>
        <v>-10</v>
      </c>
      <c r="C323" s="553">
        <f t="shared" ca="1" si="101"/>
        <v>3.0581562090844279</v>
      </c>
      <c r="D323" s="553">
        <f t="shared" ca="1" si="102"/>
        <v>2.614837294753364</v>
      </c>
      <c r="E323" s="553">
        <f t="shared" ca="1" si="103"/>
        <v>6.3312784759080145</v>
      </c>
      <c r="F323" s="553">
        <f t="shared" ca="1" si="104"/>
        <v>1.6824102152290981</v>
      </c>
      <c r="G323" s="553">
        <f t="shared" ca="1" si="105"/>
        <v>10.996663753403734</v>
      </c>
      <c r="H323" s="553">
        <f t="shared" ca="1" si="106"/>
        <v>3.5758755417850905</v>
      </c>
      <c r="I323" s="553">
        <f t="shared" ca="1" si="107"/>
        <v>8.8010287982586544</v>
      </c>
      <c r="J323" s="553">
        <f t="shared" ca="1" si="108"/>
        <v>2.7411863221290398</v>
      </c>
      <c r="K323" s="553">
        <f t="shared" ca="1" si="109"/>
        <v>11.881889174154715</v>
      </c>
      <c r="L323" s="553">
        <f t="shared" ca="1" si="114"/>
        <v>2.603455908860163</v>
      </c>
      <c r="M323" s="553">
        <f t="shared" ca="1" si="114"/>
        <v>6.3461784475825098</v>
      </c>
      <c r="N323" s="553">
        <f t="shared" ca="1" si="114"/>
        <v>2.2437606646673522</v>
      </c>
      <c r="O323" s="553">
        <f t="shared" ca="1" si="114"/>
        <v>3.9916726619572405</v>
      </c>
      <c r="P323" s="553">
        <f t="shared" ca="1" si="114"/>
        <v>2.7526910381897634</v>
      </c>
      <c r="Q323" s="554">
        <f t="shared" ca="1" si="93"/>
        <v>0.44331891433106385</v>
      </c>
      <c r="R323" s="554">
        <f t="shared" ca="1" si="94"/>
        <v>4.6488682606789169</v>
      </c>
      <c r="S323" s="554">
        <f t="shared" ca="1" si="95"/>
        <v>7.4207882116186434</v>
      </c>
      <c r="T323" s="554">
        <f t="shared" ca="1" si="96"/>
        <v>6.0598424761296146</v>
      </c>
      <c r="U323" s="554">
        <f t="shared" ca="1" si="97"/>
        <v>9.2784332652945523</v>
      </c>
      <c r="V323" s="555">
        <f t="shared" ca="1" si="98"/>
        <v>4.1024177829151576</v>
      </c>
      <c r="W323" s="555">
        <f t="shared" ca="1" si="99"/>
        <v>1.2389816237674771</v>
      </c>
      <c r="X323" s="556">
        <f t="shared" ca="1" si="111"/>
        <v>3.9871003595517429</v>
      </c>
      <c r="Y323" s="557">
        <f t="shared" ca="1" si="100"/>
        <v>0.61697592510460619</v>
      </c>
    </row>
    <row r="324" spans="1:25" x14ac:dyDescent="0.25">
      <c r="A324" s="558" t="s">
        <v>890</v>
      </c>
      <c r="B324" s="553">
        <f t="shared" si="92"/>
        <v>-10</v>
      </c>
      <c r="C324" s="553">
        <f t="shared" ca="1" si="101"/>
        <v>4.0773572740726616</v>
      </c>
      <c r="D324" s="553">
        <f t="shared" ca="1" si="102"/>
        <v>1.6148664612482779</v>
      </c>
      <c r="E324" s="553">
        <f t="shared" ca="1" si="103"/>
        <v>6.6634608254495706</v>
      </c>
      <c r="F324" s="553">
        <f t="shared" ca="1" si="104"/>
        <v>2.1643942342085261</v>
      </c>
      <c r="G324" s="553">
        <f t="shared" ca="1" si="105"/>
        <v>12.151899196771858</v>
      </c>
      <c r="H324" s="553">
        <f t="shared" ca="1" si="106"/>
        <v>2.4084989403478438</v>
      </c>
      <c r="I324" s="553">
        <f t="shared" ca="1" si="107"/>
        <v>9.8901012565132742</v>
      </c>
      <c r="J324" s="553">
        <f t="shared" ca="1" si="108"/>
        <v>3.7705670146230252</v>
      </c>
      <c r="K324" s="553">
        <f t="shared" ca="1" si="109"/>
        <v>11.830165322755786</v>
      </c>
      <c r="L324" s="553">
        <f t="shared" ca="1" si="114"/>
        <v>3.0817859971841934</v>
      </c>
      <c r="M324" s="553">
        <f t="shared" ca="1" si="114"/>
        <v>7.1203882012298809</v>
      </c>
      <c r="N324" s="553">
        <f t="shared" ca="1" si="114"/>
        <v>2.3990236884422202</v>
      </c>
      <c r="O324" s="553">
        <f t="shared" ca="1" si="114"/>
        <v>5.2232552206813452</v>
      </c>
      <c r="P324" s="553">
        <f t="shared" ca="1" si="114"/>
        <v>2.7262187860923599</v>
      </c>
      <c r="Q324" s="554">
        <f t="shared" ca="1" si="93"/>
        <v>2.4624908128243836</v>
      </c>
      <c r="R324" s="554">
        <f t="shared" ca="1" si="94"/>
        <v>4.4990665912410446</v>
      </c>
      <c r="S324" s="554">
        <f t="shared" ca="1" si="95"/>
        <v>9.7434002564240139</v>
      </c>
      <c r="T324" s="554">
        <f t="shared" ca="1" si="96"/>
        <v>6.119534241890249</v>
      </c>
      <c r="U324" s="554">
        <f t="shared" ca="1" si="97"/>
        <v>8.7483793255715927</v>
      </c>
      <c r="V324" s="555">
        <f t="shared" ca="1" si="98"/>
        <v>4.7213645127876607</v>
      </c>
      <c r="W324" s="555">
        <f t="shared" ca="1" si="99"/>
        <v>2.4970364345889853</v>
      </c>
      <c r="X324" s="556">
        <f t="shared" ca="1" si="111"/>
        <v>6.9725902369517385</v>
      </c>
      <c r="Y324" s="557">
        <f t="shared" ca="1" si="100"/>
        <v>0.91706186120620936</v>
      </c>
    </row>
    <row r="325" spans="1:25" x14ac:dyDescent="0.25">
      <c r="A325" s="558" t="s">
        <v>891</v>
      </c>
      <c r="B325" s="553">
        <f t="shared" si="92"/>
        <v>-10</v>
      </c>
      <c r="C325" s="553">
        <f t="shared" ca="1" si="101"/>
        <v>2.4855709055022972</v>
      </c>
      <c r="D325" s="553">
        <f t="shared" ca="1" si="102"/>
        <v>2.1741680189362307</v>
      </c>
      <c r="E325" s="553">
        <f t="shared" ca="1" si="103"/>
        <v>4.631194127995423</v>
      </c>
      <c r="F325" s="553">
        <f t="shared" ca="1" si="104"/>
        <v>3.5525537595659049</v>
      </c>
      <c r="G325" s="553">
        <f t="shared" ca="1" si="105"/>
        <v>6.5513505781019141</v>
      </c>
      <c r="H325" s="553">
        <f t="shared" ca="1" si="106"/>
        <v>3.6490351873333626</v>
      </c>
      <c r="I325" s="553">
        <f t="shared" ca="1" si="107"/>
        <v>8.1143858181731137</v>
      </c>
      <c r="J325" s="553">
        <f t="shared" ca="1" si="108"/>
        <v>3.0012122964326573</v>
      </c>
      <c r="K325" s="553">
        <f t="shared" ca="1" si="109"/>
        <v>8.1937005145080466</v>
      </c>
      <c r="L325" s="553">
        <f t="shared" ca="1" si="114"/>
        <v>1.7864632548211341</v>
      </c>
      <c r="M325" s="553">
        <f t="shared" ca="1" si="114"/>
        <v>4.6580612673752011</v>
      </c>
      <c r="N325" s="553">
        <f t="shared" ca="1" si="114"/>
        <v>2.0604709016932379</v>
      </c>
      <c r="O325" s="553">
        <f t="shared" ca="1" si="114"/>
        <v>5.4929312506991579</v>
      </c>
      <c r="P325" s="553">
        <f t="shared" ca="1" si="114"/>
        <v>2.4926725655575406</v>
      </c>
      <c r="Q325" s="554">
        <f t="shared" ca="1" si="93"/>
        <v>0.31140288656606652</v>
      </c>
      <c r="R325" s="554">
        <f t="shared" ca="1" si="94"/>
        <v>1.078640368429518</v>
      </c>
      <c r="S325" s="554">
        <f t="shared" ca="1" si="95"/>
        <v>2.9023153907685515</v>
      </c>
      <c r="T325" s="554">
        <f t="shared" ca="1" si="96"/>
        <v>5.1131735217404568</v>
      </c>
      <c r="U325" s="554">
        <f t="shared" ca="1" si="97"/>
        <v>6.4072372596869123</v>
      </c>
      <c r="V325" s="555">
        <f t="shared" ca="1" si="98"/>
        <v>2.5975903656819632</v>
      </c>
      <c r="W325" s="555">
        <f t="shared" ca="1" si="99"/>
        <v>3.0002586851416173</v>
      </c>
      <c r="X325" s="556">
        <f t="shared" ca="1" si="111"/>
        <v>-2.070540416092113</v>
      </c>
      <c r="Y325" s="557">
        <f t="shared" ca="1" si="100"/>
        <v>2.8060720315385382E-2</v>
      </c>
    </row>
    <row r="326" spans="1:25" x14ac:dyDescent="0.25">
      <c r="A326" s="558" t="s">
        <v>892</v>
      </c>
      <c r="B326" s="553">
        <f t="shared" si="92"/>
        <v>-10</v>
      </c>
      <c r="C326" s="553">
        <f t="shared" ca="1" si="101"/>
        <v>3.1422238964277263</v>
      </c>
      <c r="D326" s="553">
        <f t="shared" ca="1" si="102"/>
        <v>2.9186794458213603</v>
      </c>
      <c r="E326" s="553">
        <f t="shared" ca="1" si="103"/>
        <v>2.4322862735797215</v>
      </c>
      <c r="F326" s="553">
        <f t="shared" ca="1" si="104"/>
        <v>2.5900249902305501</v>
      </c>
      <c r="G326" s="553">
        <f t="shared" ca="1" si="105"/>
        <v>9.8001317803243246</v>
      </c>
      <c r="H326" s="553">
        <f t="shared" ca="1" si="106"/>
        <v>3.2291950666924638</v>
      </c>
      <c r="I326" s="553">
        <f t="shared" ca="1" si="107"/>
        <v>2.9086994617753126</v>
      </c>
      <c r="J326" s="553">
        <f t="shared" ca="1" si="108"/>
        <v>3.1284262821820086</v>
      </c>
      <c r="K326" s="553">
        <f t="shared" ca="1" si="109"/>
        <v>9.8743674376061339</v>
      </c>
      <c r="L326" s="553">
        <f t="shared" ca="1" si="114"/>
        <v>3.5084323655039742</v>
      </c>
      <c r="M326" s="553">
        <f t="shared" ca="1" si="114"/>
        <v>6.6494024136154337</v>
      </c>
      <c r="N326" s="553">
        <f t="shared" ca="1" si="114"/>
        <v>1.8141690080289283</v>
      </c>
      <c r="O326" s="553">
        <f t="shared" ca="1" si="114"/>
        <v>6.2106626831933021</v>
      </c>
      <c r="P326" s="553">
        <f t="shared" ca="1" si="114"/>
        <v>1.5287621964773801</v>
      </c>
      <c r="Q326" s="554">
        <f t="shared" ca="1" si="93"/>
        <v>0.22354445060636596</v>
      </c>
      <c r="R326" s="554">
        <f t="shared" ca="1" si="94"/>
        <v>-0.15773871665082861</v>
      </c>
      <c r="S326" s="554">
        <f t="shared" ca="1" si="95"/>
        <v>6.5709367136318608</v>
      </c>
      <c r="T326" s="554">
        <f t="shared" ca="1" si="96"/>
        <v>-0.219726820406696</v>
      </c>
      <c r="U326" s="554">
        <f t="shared" ca="1" si="97"/>
        <v>6.3659350721021593</v>
      </c>
      <c r="V326" s="555">
        <f t="shared" ca="1" si="98"/>
        <v>4.8352334055865054</v>
      </c>
      <c r="W326" s="555">
        <f t="shared" ca="1" si="99"/>
        <v>4.6819004867159215</v>
      </c>
      <c r="X326" s="556">
        <f t="shared" ca="1" si="111"/>
        <v>-2.3124149991782756</v>
      </c>
      <c r="Y326" s="557">
        <f t="shared" ca="1" si="100"/>
        <v>2.2845327199254799E-2</v>
      </c>
    </row>
    <row r="327" spans="1:25" x14ac:dyDescent="0.25">
      <c r="A327" s="558" t="s">
        <v>893</v>
      </c>
      <c r="B327" s="553">
        <f t="shared" si="92"/>
        <v>-10</v>
      </c>
      <c r="C327" s="553">
        <f t="shared" ca="1" si="101"/>
        <v>3.3118123624516707</v>
      </c>
      <c r="D327" s="553">
        <f t="shared" ca="1" si="102"/>
        <v>2.2009801132167031</v>
      </c>
      <c r="E327" s="553">
        <f t="shared" ca="1" si="103"/>
        <v>5.2484500987886911</v>
      </c>
      <c r="F327" s="553">
        <f t="shared" ca="1" si="104"/>
        <v>2.4213356153966799</v>
      </c>
      <c r="G327" s="553">
        <f t="shared" ca="1" si="105"/>
        <v>11.189045541892133</v>
      </c>
      <c r="H327" s="553">
        <f t="shared" ca="1" si="106"/>
        <v>3.4585645420000466</v>
      </c>
      <c r="I327" s="553">
        <f t="shared" ca="1" si="107"/>
        <v>11.559394796953677</v>
      </c>
      <c r="J327" s="553">
        <f t="shared" ca="1" si="108"/>
        <v>3.9372231558456265</v>
      </c>
      <c r="K327" s="553">
        <f t="shared" ca="1" si="109"/>
        <v>9.9162409107545599</v>
      </c>
      <c r="L327" s="553">
        <f t="shared" ca="1" si="114"/>
        <v>2.8084246534733692</v>
      </c>
      <c r="M327" s="553">
        <f t="shared" ca="1" si="114"/>
        <v>7.0204460490267522</v>
      </c>
      <c r="N327" s="553">
        <f t="shared" ca="1" si="114"/>
        <v>2.5559360996706544</v>
      </c>
      <c r="O327" s="553">
        <f t="shared" ca="1" si="114"/>
        <v>5.1266039138566786</v>
      </c>
      <c r="P327" s="553">
        <f t="shared" ca="1" si="114"/>
        <v>1.7466540132360246</v>
      </c>
      <c r="Q327" s="554">
        <f t="shared" ca="1" si="93"/>
        <v>1.1108322492349676</v>
      </c>
      <c r="R327" s="554">
        <f t="shared" ca="1" si="94"/>
        <v>2.8271144833920112</v>
      </c>
      <c r="S327" s="554">
        <f t="shared" ca="1" si="95"/>
        <v>7.7304809998920865</v>
      </c>
      <c r="T327" s="554">
        <f t="shared" ca="1" si="96"/>
        <v>7.6221716411080509</v>
      </c>
      <c r="U327" s="554">
        <f t="shared" ca="1" si="97"/>
        <v>7.1078162572811907</v>
      </c>
      <c r="V327" s="555">
        <f t="shared" ca="1" si="98"/>
        <v>4.4645099493560974</v>
      </c>
      <c r="W327" s="555">
        <f t="shared" ca="1" si="99"/>
        <v>3.3799499006206539</v>
      </c>
      <c r="X327" s="556">
        <f t="shared" ca="1" si="111"/>
        <v>3.9863274416500154</v>
      </c>
      <c r="Y327" s="557">
        <f t="shared" ca="1" si="100"/>
        <v>0.61686841205846854</v>
      </c>
    </row>
    <row r="328" spans="1:25" x14ac:dyDescent="0.25">
      <c r="A328" s="558" t="s">
        <v>894</v>
      </c>
      <c r="B328" s="553">
        <f t="shared" si="92"/>
        <v>-10</v>
      </c>
      <c r="C328" s="553">
        <f t="shared" ca="1" si="101"/>
        <v>2.594376303840102</v>
      </c>
      <c r="D328" s="553">
        <f t="shared" ca="1" si="102"/>
        <v>2.1320619317760054</v>
      </c>
      <c r="E328" s="553">
        <f t="shared" ca="1" si="103"/>
        <v>10.214748416726248</v>
      </c>
      <c r="F328" s="553">
        <f t="shared" ca="1" si="104"/>
        <v>2.6217660988132083</v>
      </c>
      <c r="G328" s="553">
        <f t="shared" ca="1" si="105"/>
        <v>9.161976639458981</v>
      </c>
      <c r="H328" s="553">
        <f t="shared" ca="1" si="106"/>
        <v>2.6801825391927503</v>
      </c>
      <c r="I328" s="553">
        <f t="shared" ca="1" si="107"/>
        <v>11.508535159303639</v>
      </c>
      <c r="J328" s="553">
        <f t="shared" ca="1" si="108"/>
        <v>3.6301449259752432</v>
      </c>
      <c r="K328" s="553">
        <f t="shared" ca="1" si="109"/>
        <v>8.8960701187493481</v>
      </c>
      <c r="L328" s="553">
        <f t="shared" ca="1" si="114"/>
        <v>2.3995664779676327</v>
      </c>
      <c r="M328" s="553">
        <f t="shared" ca="1" si="114"/>
        <v>7.0203366450332201</v>
      </c>
      <c r="N328" s="553">
        <f t="shared" ca="1" si="114"/>
        <v>2.4613459522674237</v>
      </c>
      <c r="O328" s="553">
        <f t="shared" ca="1" si="114"/>
        <v>5.5498267839186255</v>
      </c>
      <c r="P328" s="553">
        <f t="shared" ca="1" si="114"/>
        <v>3.0711937255307675</v>
      </c>
      <c r="Q328" s="554">
        <f t="shared" ca="1" si="93"/>
        <v>0.46231437206409653</v>
      </c>
      <c r="R328" s="554">
        <f t="shared" ca="1" si="94"/>
        <v>7.59298231791304</v>
      </c>
      <c r="S328" s="554">
        <f t="shared" ca="1" si="95"/>
        <v>6.4817941002662307</v>
      </c>
      <c r="T328" s="554">
        <f t="shared" ca="1" si="96"/>
        <v>7.8783902333283962</v>
      </c>
      <c r="U328" s="554">
        <f t="shared" ca="1" si="97"/>
        <v>6.4965036407817154</v>
      </c>
      <c r="V328" s="555">
        <f t="shared" ca="1" si="98"/>
        <v>4.5589906927657964</v>
      </c>
      <c r="W328" s="555">
        <f t="shared" ca="1" si="99"/>
        <v>2.478633058387858</v>
      </c>
      <c r="X328" s="556">
        <f t="shared" ca="1" si="111"/>
        <v>5.6187207967654125</v>
      </c>
      <c r="Y328" s="557">
        <f t="shared" ca="1" si="100"/>
        <v>0.81385012265350887</v>
      </c>
    </row>
    <row r="329" spans="1:25" x14ac:dyDescent="0.25">
      <c r="A329" s="558" t="s">
        <v>895</v>
      </c>
      <c r="B329" s="553">
        <f t="shared" si="92"/>
        <v>-10</v>
      </c>
      <c r="C329" s="553">
        <f t="shared" ca="1" si="101"/>
        <v>4.7937214452452235</v>
      </c>
      <c r="D329" s="553">
        <f t="shared" ca="1" si="102"/>
        <v>2.0209620428697104</v>
      </c>
      <c r="E329" s="553">
        <f t="shared" ca="1" si="103"/>
        <v>4.6145856092898283</v>
      </c>
      <c r="F329" s="553">
        <f t="shared" ca="1" si="104"/>
        <v>2.512422237286783</v>
      </c>
      <c r="G329" s="553">
        <f t="shared" ca="1" si="105"/>
        <v>4.4353892969490341</v>
      </c>
      <c r="H329" s="553">
        <f t="shared" ca="1" si="106"/>
        <v>1.7732286446245042</v>
      </c>
      <c r="I329" s="553">
        <f t="shared" ca="1" si="107"/>
        <v>12.077429276345706</v>
      </c>
      <c r="J329" s="553">
        <f t="shared" ca="1" si="108"/>
        <v>3.9758973278380507</v>
      </c>
      <c r="K329" s="553">
        <f t="shared" ca="1" si="109"/>
        <v>8.6938522732107852</v>
      </c>
      <c r="L329" s="553">
        <f t="shared" ca="1" si="114"/>
        <v>3.4853447312912329</v>
      </c>
      <c r="M329" s="553">
        <f t="shared" ca="1" si="114"/>
        <v>7.2675010016794417</v>
      </c>
      <c r="N329" s="553">
        <f t="shared" ca="1" si="114"/>
        <v>2.3470377862813248</v>
      </c>
      <c r="O329" s="553">
        <f t="shared" ca="1" si="114"/>
        <v>5.1117016244682665</v>
      </c>
      <c r="P329" s="553">
        <f t="shared" ca="1" si="114"/>
        <v>1.816492531375985</v>
      </c>
      <c r="Q329" s="554">
        <f t="shared" ca="1" si="93"/>
        <v>2.7727594023755131</v>
      </c>
      <c r="R329" s="554">
        <f t="shared" ca="1" si="94"/>
        <v>2.1021633720030453</v>
      </c>
      <c r="S329" s="554">
        <f t="shared" ca="1" si="95"/>
        <v>2.6621606523245296</v>
      </c>
      <c r="T329" s="554">
        <f t="shared" ca="1" si="96"/>
        <v>8.101531948507656</v>
      </c>
      <c r="U329" s="554">
        <f t="shared" ca="1" si="97"/>
        <v>5.2085075419195519</v>
      </c>
      <c r="V329" s="555">
        <f t="shared" ca="1" si="98"/>
        <v>4.9204632153981169</v>
      </c>
      <c r="W329" s="555">
        <f t="shared" ca="1" si="99"/>
        <v>3.2952090930922813</v>
      </c>
      <c r="X329" s="556">
        <f t="shared" ca="1" si="111"/>
        <v>1.932654914554444</v>
      </c>
      <c r="Y329" s="557">
        <f t="shared" ca="1" si="100"/>
        <v>0.32593291900677157</v>
      </c>
    </row>
    <row r="330" spans="1:25" x14ac:dyDescent="0.25">
      <c r="A330" s="558" t="s">
        <v>896</v>
      </c>
      <c r="B330" s="553">
        <f t="shared" si="92"/>
        <v>-10</v>
      </c>
      <c r="C330" s="553">
        <f t="shared" ca="1" si="101"/>
        <v>2.8374721099013396</v>
      </c>
      <c r="D330" s="553">
        <f t="shared" ca="1" si="102"/>
        <v>2.4257539585461725</v>
      </c>
      <c r="E330" s="553">
        <f t="shared" ca="1" si="103"/>
        <v>4.648801951887453</v>
      </c>
      <c r="F330" s="553">
        <f t="shared" ca="1" si="104"/>
        <v>2.4281511084030343</v>
      </c>
      <c r="G330" s="553">
        <f t="shared" ca="1" si="105"/>
        <v>6.9210086354929405</v>
      </c>
      <c r="H330" s="553">
        <f t="shared" ca="1" si="106"/>
        <v>4.6371185017109902</v>
      </c>
      <c r="I330" s="553">
        <f t="shared" ca="1" si="107"/>
        <v>12.158936205482982</v>
      </c>
      <c r="J330" s="553">
        <f t="shared" ca="1" si="108"/>
        <v>3.0083358094379982</v>
      </c>
      <c r="K330" s="553">
        <f t="shared" ca="1" si="109"/>
        <v>11.341274091222552</v>
      </c>
      <c r="L330" s="553">
        <f t="shared" ca="1" si="114"/>
        <v>3.0821126987726157</v>
      </c>
      <c r="M330" s="553">
        <f t="shared" ca="1" si="114"/>
        <v>5.8268886876202348</v>
      </c>
      <c r="N330" s="553">
        <f t="shared" ca="1" si="114"/>
        <v>2.4351101303652385</v>
      </c>
      <c r="O330" s="553">
        <f t="shared" ca="1" si="114"/>
        <v>5.6783054483963227</v>
      </c>
      <c r="P330" s="553">
        <f t="shared" ca="1" si="114"/>
        <v>2.7832227671495624</v>
      </c>
      <c r="Q330" s="554">
        <f t="shared" ca="1" si="93"/>
        <v>0.41171815135516709</v>
      </c>
      <c r="R330" s="554">
        <f t="shared" ca="1" si="94"/>
        <v>2.2206508434844188</v>
      </c>
      <c r="S330" s="554">
        <f t="shared" ca="1" si="95"/>
        <v>2.2838901337819504</v>
      </c>
      <c r="T330" s="554">
        <f t="shared" ca="1" si="96"/>
        <v>9.1506003960449842</v>
      </c>
      <c r="U330" s="554">
        <f t="shared" ca="1" si="97"/>
        <v>8.2591613924499363</v>
      </c>
      <c r="V330" s="555">
        <f t="shared" ca="1" si="98"/>
        <v>3.3917785572549963</v>
      </c>
      <c r="W330" s="555">
        <f t="shared" ca="1" si="99"/>
        <v>2.8950826812467603</v>
      </c>
      <c r="X330" s="556">
        <f t="shared" ca="1" si="111"/>
        <v>0.87066797833579379</v>
      </c>
      <c r="Y330" s="557">
        <f t="shared" ca="1" si="100"/>
        <v>0.20095893488814881</v>
      </c>
    </row>
    <row r="331" spans="1:25" x14ac:dyDescent="0.25">
      <c r="A331" s="558" t="s">
        <v>897</v>
      </c>
      <c r="B331" s="553">
        <f t="shared" si="92"/>
        <v>-10</v>
      </c>
      <c r="C331" s="553">
        <f t="shared" ca="1" si="101"/>
        <v>2.5480206212544729</v>
      </c>
      <c r="D331" s="553">
        <f t="shared" ca="1" si="102"/>
        <v>2.0592188312943809</v>
      </c>
      <c r="E331" s="553">
        <f t="shared" ca="1" si="103"/>
        <v>5.4911698153929098</v>
      </c>
      <c r="F331" s="553">
        <f t="shared" ca="1" si="104"/>
        <v>2.6854883529734641</v>
      </c>
      <c r="G331" s="553">
        <f t="shared" ca="1" si="105"/>
        <v>5.5517575204644292</v>
      </c>
      <c r="H331" s="553">
        <f t="shared" ca="1" si="106"/>
        <v>2.545033465068228</v>
      </c>
      <c r="I331" s="553">
        <f t="shared" ca="1" si="107"/>
        <v>13.723603615401835</v>
      </c>
      <c r="J331" s="553">
        <f t="shared" ca="1" si="108"/>
        <v>2.9966416931626134</v>
      </c>
      <c r="K331" s="553">
        <f t="shared" ca="1" si="109"/>
        <v>8.5182282116249493</v>
      </c>
      <c r="L331" s="553">
        <f t="shared" ca="1" si="114"/>
        <v>3.010349757201122</v>
      </c>
      <c r="M331" s="553">
        <f t="shared" ca="1" si="114"/>
        <v>5.8228462019873763</v>
      </c>
      <c r="N331" s="553">
        <f t="shared" ca="1" si="114"/>
        <v>2.8591062745281408</v>
      </c>
      <c r="O331" s="553">
        <f t="shared" ca="1" si="114"/>
        <v>5.4048786933301693</v>
      </c>
      <c r="P331" s="553">
        <f t="shared" ca="1" si="114"/>
        <v>2.7019762488300647</v>
      </c>
      <c r="Q331" s="554">
        <f t="shared" ca="1" si="93"/>
        <v>0.48880178996009205</v>
      </c>
      <c r="R331" s="554">
        <f t="shared" ca="1" si="94"/>
        <v>2.8056814624194457</v>
      </c>
      <c r="S331" s="554">
        <f t="shared" ca="1" si="95"/>
        <v>3.0067240553962011</v>
      </c>
      <c r="T331" s="554">
        <f t="shared" ca="1" si="96"/>
        <v>10.726961922239221</v>
      </c>
      <c r="U331" s="554">
        <f t="shared" ca="1" si="97"/>
        <v>5.5078784544238273</v>
      </c>
      <c r="V331" s="555">
        <f t="shared" ca="1" si="98"/>
        <v>2.9637399274592355</v>
      </c>
      <c r="W331" s="555">
        <f t="shared" ca="1" si="99"/>
        <v>2.7029024445001046</v>
      </c>
      <c r="X331" s="556">
        <f t="shared" ca="1" si="111"/>
        <v>1.268471865846859</v>
      </c>
      <c r="Y331" s="557">
        <f t="shared" ca="1" si="100"/>
        <v>0.24408394820792711</v>
      </c>
    </row>
    <row r="332" spans="1:25" x14ac:dyDescent="0.25">
      <c r="A332" s="558" t="s">
        <v>898</v>
      </c>
      <c r="B332" s="553">
        <f t="shared" si="92"/>
        <v>-10</v>
      </c>
      <c r="C332" s="553">
        <f t="shared" ca="1" si="101"/>
        <v>3.4786442772276871</v>
      </c>
      <c r="D332" s="553">
        <f t="shared" ca="1" si="102"/>
        <v>2.0761555244908387</v>
      </c>
      <c r="E332" s="553">
        <f t="shared" ca="1" si="103"/>
        <v>7.8450286086076666</v>
      </c>
      <c r="F332" s="553">
        <f t="shared" ca="1" si="104"/>
        <v>2.6988026233642253</v>
      </c>
      <c r="G332" s="553">
        <f t="shared" ca="1" si="105"/>
        <v>14.007230210386069</v>
      </c>
      <c r="H332" s="553">
        <f t="shared" ca="1" si="106"/>
        <v>3.2349738431930142</v>
      </c>
      <c r="I332" s="553">
        <f t="shared" ca="1" si="107"/>
        <v>11.623347048799209</v>
      </c>
      <c r="J332" s="553">
        <f t="shared" ca="1" si="108"/>
        <v>2.9806831752402063</v>
      </c>
      <c r="K332" s="553">
        <f t="shared" ca="1" si="109"/>
        <v>13.259984528894424</v>
      </c>
      <c r="L332" s="553">
        <f t="shared" ca="1" si="114"/>
        <v>3.0247551643765389</v>
      </c>
      <c r="M332" s="553">
        <f t="shared" ca="1" si="114"/>
        <v>6.8844370533884627</v>
      </c>
      <c r="N332" s="553">
        <f t="shared" ca="1" si="114"/>
        <v>2.5837069492796876</v>
      </c>
      <c r="O332" s="553">
        <f t="shared" ca="1" si="114"/>
        <v>6.2076484893810928</v>
      </c>
      <c r="P332" s="553">
        <f t="shared" ca="1" si="114"/>
        <v>3.2702720622010317</v>
      </c>
      <c r="Q332" s="554">
        <f t="shared" ca="1" si="93"/>
        <v>1.4024887527368484</v>
      </c>
      <c r="R332" s="554">
        <f t="shared" ca="1" si="94"/>
        <v>5.1462259852434418</v>
      </c>
      <c r="S332" s="554">
        <f t="shared" ca="1" si="95"/>
        <v>10.772256367193055</v>
      </c>
      <c r="T332" s="554">
        <f t="shared" ca="1" si="96"/>
        <v>8.6426638735590018</v>
      </c>
      <c r="U332" s="554">
        <f t="shared" ca="1" si="97"/>
        <v>10.235229364517885</v>
      </c>
      <c r="V332" s="555">
        <f t="shared" ca="1" si="98"/>
        <v>4.3007301041087747</v>
      </c>
      <c r="W332" s="555">
        <f t="shared" ca="1" si="99"/>
        <v>2.9373764271800611</v>
      </c>
      <c r="X332" s="556">
        <f t="shared" ca="1" si="111"/>
        <v>8.568309050835957</v>
      </c>
      <c r="Y332" s="557">
        <f t="shared" ca="1" si="100"/>
        <v>0.97541521418415311</v>
      </c>
    </row>
    <row r="333" spans="1:25" x14ac:dyDescent="0.25">
      <c r="A333" s="558" t="s">
        <v>899</v>
      </c>
      <c r="B333" s="553">
        <f t="shared" si="92"/>
        <v>-10</v>
      </c>
      <c r="C333" s="553">
        <f t="shared" ca="1" si="101"/>
        <v>2.7608234093328061</v>
      </c>
      <c r="D333" s="553">
        <f t="shared" ca="1" si="102"/>
        <v>2.269061331499767</v>
      </c>
      <c r="E333" s="553">
        <f t="shared" ca="1" si="103"/>
        <v>5.2649428283266353</v>
      </c>
      <c r="F333" s="553">
        <f t="shared" ca="1" si="104"/>
        <v>2.5723552352939558</v>
      </c>
      <c r="G333" s="553">
        <f t="shared" ca="1" si="105"/>
        <v>10.532846805670207</v>
      </c>
      <c r="H333" s="553">
        <f t="shared" ca="1" si="106"/>
        <v>2.4125926664643482</v>
      </c>
      <c r="I333" s="553">
        <f t="shared" ca="1" si="107"/>
        <v>13.864270916676739</v>
      </c>
      <c r="J333" s="553">
        <f t="shared" ca="1" si="108"/>
        <v>3.1543894059634887</v>
      </c>
      <c r="K333" s="553">
        <f t="shared" ca="1" si="109"/>
        <v>9.8319361672355381</v>
      </c>
      <c r="L333" s="553">
        <f t="shared" ca="1" si="114"/>
        <v>2.4692093949342935</v>
      </c>
      <c r="M333" s="553">
        <f t="shared" ca="1" si="114"/>
        <v>3.8832016230754913</v>
      </c>
      <c r="N333" s="553">
        <f t="shared" ca="1" si="114"/>
        <v>2.6223058151538186</v>
      </c>
      <c r="O333" s="553">
        <f t="shared" ca="1" si="114"/>
        <v>2.7049954095500937</v>
      </c>
      <c r="P333" s="553">
        <f t="shared" ca="1" si="114"/>
        <v>1.9959684892245444</v>
      </c>
      <c r="Q333" s="554">
        <f t="shared" ca="1" si="93"/>
        <v>0.49176207783303916</v>
      </c>
      <c r="R333" s="554">
        <f t="shared" ca="1" si="94"/>
        <v>2.6925875930326795</v>
      </c>
      <c r="S333" s="554">
        <f t="shared" ca="1" si="95"/>
        <v>8.1202541392058585</v>
      </c>
      <c r="T333" s="554">
        <f t="shared" ca="1" si="96"/>
        <v>10.709881510713251</v>
      </c>
      <c r="U333" s="554">
        <f t="shared" ca="1" si="97"/>
        <v>7.3627267723012446</v>
      </c>
      <c r="V333" s="555">
        <f t="shared" ca="1" si="98"/>
        <v>1.2608958079216728</v>
      </c>
      <c r="W333" s="555">
        <f t="shared" ca="1" si="99"/>
        <v>0.70902692032554926</v>
      </c>
      <c r="X333" s="556">
        <f t="shared" ca="1" si="111"/>
        <v>3.5528516096898421</v>
      </c>
      <c r="Y333" s="557">
        <f t="shared" ca="1" si="100"/>
        <v>0.55538986792781575</v>
      </c>
    </row>
    <row r="334" spans="1:25" x14ac:dyDescent="0.25">
      <c r="A334" s="558" t="s">
        <v>900</v>
      </c>
      <c r="B334" s="553">
        <f t="shared" si="92"/>
        <v>-10</v>
      </c>
      <c r="C334" s="553">
        <f t="shared" ca="1" si="101"/>
        <v>3.0522350209540958</v>
      </c>
      <c r="D334" s="553">
        <f t="shared" ca="1" si="102"/>
        <v>2.2733350770011289</v>
      </c>
      <c r="E334" s="553">
        <f t="shared" ca="1" si="103"/>
        <v>4.5648620719985926</v>
      </c>
      <c r="F334" s="553">
        <f t="shared" ca="1" si="104"/>
        <v>2.9334660118495237</v>
      </c>
      <c r="G334" s="553">
        <f t="shared" ca="1" si="105"/>
        <v>10.209630766601974</v>
      </c>
      <c r="H334" s="553">
        <f t="shared" ca="1" si="106"/>
        <v>3.7146636162167663</v>
      </c>
      <c r="I334" s="553">
        <f t="shared" ca="1" si="107"/>
        <v>11.129834564411713</v>
      </c>
      <c r="J334" s="553">
        <f t="shared" ca="1" si="108"/>
        <v>2.3952514312902928</v>
      </c>
      <c r="K334" s="553">
        <f t="shared" ca="1" si="109"/>
        <v>10.549782282277674</v>
      </c>
      <c r="L334" s="553">
        <f t="shared" ca="1" si="114"/>
        <v>2.3118608734059225</v>
      </c>
      <c r="M334" s="553">
        <f t="shared" ca="1" si="114"/>
        <v>5.3340901840679198</v>
      </c>
      <c r="N334" s="553">
        <f t="shared" ca="1" si="114"/>
        <v>2.6730074305313463</v>
      </c>
      <c r="O334" s="553">
        <f t="shared" ca="1" si="114"/>
        <v>5.8839547986983103</v>
      </c>
      <c r="P334" s="553">
        <f t="shared" ca="1" si="114"/>
        <v>2.4417113560711372</v>
      </c>
      <c r="Q334" s="554">
        <f t="shared" ca="1" si="93"/>
        <v>0.77889994395296691</v>
      </c>
      <c r="R334" s="554">
        <f t="shared" ca="1" si="94"/>
        <v>1.6313960601490689</v>
      </c>
      <c r="S334" s="554">
        <f t="shared" ca="1" si="95"/>
        <v>6.4949671503852073</v>
      </c>
      <c r="T334" s="554">
        <f t="shared" ca="1" si="96"/>
        <v>8.7345831331214203</v>
      </c>
      <c r="U334" s="554">
        <f t="shared" ca="1" si="97"/>
        <v>8.2379214088717507</v>
      </c>
      <c r="V334" s="555">
        <f t="shared" ca="1" si="98"/>
        <v>2.6610827535365735</v>
      </c>
      <c r="W334" s="555">
        <f t="shared" ca="1" si="99"/>
        <v>3.4422434426271731</v>
      </c>
      <c r="X334" s="556">
        <f t="shared" ca="1" si="111"/>
        <v>2.6892016026029708</v>
      </c>
      <c r="Y334" s="557">
        <f t="shared" ca="1" si="100"/>
        <v>0.43036040740489129</v>
      </c>
    </row>
    <row r="335" spans="1:25" x14ac:dyDescent="0.25">
      <c r="A335" s="558" t="s">
        <v>901</v>
      </c>
      <c r="B335" s="553">
        <f t="shared" si="92"/>
        <v>-10</v>
      </c>
      <c r="C335" s="553">
        <f t="shared" ca="1" si="101"/>
        <v>2.4056325829357448</v>
      </c>
      <c r="D335" s="553">
        <f t="shared" ca="1" si="102"/>
        <v>2.3897414931421026</v>
      </c>
      <c r="E335" s="553">
        <f t="shared" ca="1" si="103"/>
        <v>4.8125986004120431</v>
      </c>
      <c r="F335" s="553">
        <f t="shared" ca="1" si="104"/>
        <v>2.4472098679223966</v>
      </c>
      <c r="G335" s="553">
        <f t="shared" ca="1" si="105"/>
        <v>13.554213857235311</v>
      </c>
      <c r="H335" s="553">
        <f t="shared" ca="1" si="106"/>
        <v>3.160174774491133</v>
      </c>
      <c r="I335" s="553">
        <f t="shared" ca="1" si="107"/>
        <v>7.8616846517184902</v>
      </c>
      <c r="J335" s="553">
        <f t="shared" ca="1" si="108"/>
        <v>3.6397059675624703</v>
      </c>
      <c r="K335" s="553">
        <f t="shared" ca="1" si="109"/>
        <v>9.1199081361493608</v>
      </c>
      <c r="L335" s="553">
        <f t="shared" ca="1" si="114"/>
        <v>3.2172214900759277</v>
      </c>
      <c r="M335" s="553">
        <f t="shared" ca="1" si="114"/>
        <v>6.4539295433428707</v>
      </c>
      <c r="N335" s="553">
        <f t="shared" ca="1" si="114"/>
        <v>2.8671141947962564</v>
      </c>
      <c r="O335" s="553">
        <f t="shared" ca="1" si="114"/>
        <v>2.9247054799695773</v>
      </c>
      <c r="P335" s="553">
        <f t="shared" ca="1" si="114"/>
        <v>2.0936241466046619</v>
      </c>
      <c r="Q335" s="554">
        <f t="shared" ca="1" si="93"/>
        <v>1.5891089793642177E-2</v>
      </c>
      <c r="R335" s="554">
        <f t="shared" ca="1" si="94"/>
        <v>2.3653887324896465</v>
      </c>
      <c r="S335" s="554">
        <f t="shared" ca="1" si="95"/>
        <v>10.394039082744179</v>
      </c>
      <c r="T335" s="554">
        <f t="shared" ca="1" si="96"/>
        <v>4.2219786841560198</v>
      </c>
      <c r="U335" s="554">
        <f t="shared" ca="1" si="97"/>
        <v>5.9026866460734331</v>
      </c>
      <c r="V335" s="555">
        <f t="shared" ca="1" si="98"/>
        <v>3.5868153485466143</v>
      </c>
      <c r="W335" s="555">
        <f t="shared" ca="1" si="99"/>
        <v>0.83108133336491541</v>
      </c>
      <c r="X335" s="556">
        <f t="shared" ca="1" si="111"/>
        <v>1.6263770109812477</v>
      </c>
      <c r="Y335" s="557">
        <f t="shared" ca="1" si="100"/>
        <v>0.28678853261514503</v>
      </c>
    </row>
    <row r="336" spans="1:25" x14ac:dyDescent="0.25">
      <c r="A336" s="558" t="s">
        <v>902</v>
      </c>
      <c r="B336" s="553">
        <f t="shared" si="92"/>
        <v>-10</v>
      </c>
      <c r="C336" s="553">
        <f t="shared" ca="1" si="101"/>
        <v>3.7302737570348845</v>
      </c>
      <c r="D336" s="553">
        <f t="shared" ca="1" si="102"/>
        <v>1.5298041281418455</v>
      </c>
      <c r="E336" s="553">
        <f t="shared" ca="1" si="103"/>
        <v>8.0570925798755013</v>
      </c>
      <c r="F336" s="553">
        <f t="shared" ca="1" si="104"/>
        <v>3.0988531364808352</v>
      </c>
      <c r="G336" s="553">
        <f t="shared" ca="1" si="105"/>
        <v>11.080967525400439</v>
      </c>
      <c r="H336" s="553">
        <f t="shared" ca="1" si="106"/>
        <v>1.8241951130988081</v>
      </c>
      <c r="I336" s="553">
        <f t="shared" ca="1" si="107"/>
        <v>8.043689962398199</v>
      </c>
      <c r="J336" s="553">
        <f t="shared" ca="1" si="108"/>
        <v>2.4144867292303478</v>
      </c>
      <c r="K336" s="553">
        <f t="shared" ca="1" si="109"/>
        <v>5.3431017933571257</v>
      </c>
      <c r="L336" s="553">
        <f t="shared" ca="1" si="114"/>
        <v>2.4271093826438781</v>
      </c>
      <c r="M336" s="553">
        <f t="shared" ca="1" si="114"/>
        <v>5.4537274716304278</v>
      </c>
      <c r="N336" s="553">
        <f t="shared" ca="1" si="114"/>
        <v>3.3683003510323535</v>
      </c>
      <c r="O336" s="553">
        <f t="shared" ca="1" si="114"/>
        <v>5.785466564318269</v>
      </c>
      <c r="P336" s="553">
        <f t="shared" ca="1" si="114"/>
        <v>1.5331591706837959</v>
      </c>
      <c r="Q336" s="554">
        <f t="shared" ca="1" si="93"/>
        <v>2.200469628893039</v>
      </c>
      <c r="R336" s="554">
        <f t="shared" ca="1" si="94"/>
        <v>4.9582394433946657</v>
      </c>
      <c r="S336" s="554">
        <f t="shared" ca="1" si="95"/>
        <v>9.2567724123016308</v>
      </c>
      <c r="T336" s="554">
        <f t="shared" ca="1" si="96"/>
        <v>5.6292032331678516</v>
      </c>
      <c r="U336" s="554">
        <f t="shared" ca="1" si="97"/>
        <v>2.9159924107132476</v>
      </c>
      <c r="V336" s="555">
        <f t="shared" ca="1" si="98"/>
        <v>2.0854271205980743</v>
      </c>
      <c r="W336" s="555">
        <f t="shared" ca="1" si="99"/>
        <v>4.2523073936344726</v>
      </c>
      <c r="X336" s="556">
        <f t="shared" ca="1" si="111"/>
        <v>4.3728061620531147</v>
      </c>
      <c r="Y336" s="557">
        <f t="shared" ca="1" si="100"/>
        <v>0.6693482463249395</v>
      </c>
    </row>
    <row r="337" spans="1:25" x14ac:dyDescent="0.25">
      <c r="A337" s="558" t="s">
        <v>903</v>
      </c>
      <c r="B337" s="553">
        <f t="shared" ref="B337:B400" si="115">-$C$7</f>
        <v>-10</v>
      </c>
      <c r="C337" s="553">
        <f t="shared" ca="1" si="101"/>
        <v>3.1226899731323949</v>
      </c>
      <c r="D337" s="553">
        <f t="shared" ca="1" si="102"/>
        <v>1.5984351393002416</v>
      </c>
      <c r="E337" s="553">
        <f t="shared" ca="1" si="103"/>
        <v>6.5340689738676838</v>
      </c>
      <c r="F337" s="553">
        <f t="shared" ca="1" si="104"/>
        <v>2.8093085671405609</v>
      </c>
      <c r="G337" s="553">
        <f t="shared" ca="1" si="105"/>
        <v>13.355605259616052</v>
      </c>
      <c r="H337" s="553">
        <f t="shared" ca="1" si="106"/>
        <v>2.4191009691993628</v>
      </c>
      <c r="I337" s="553">
        <f t="shared" ca="1" si="107"/>
        <v>3.157293125115348</v>
      </c>
      <c r="J337" s="553">
        <f t="shared" ca="1" si="108"/>
        <v>3.7673602697104318</v>
      </c>
      <c r="K337" s="553">
        <f t="shared" ca="1" si="109"/>
        <v>9.6580018635376312</v>
      </c>
      <c r="L337" s="553">
        <f t="shared" ca="1" si="114"/>
        <v>3.3305234245321329</v>
      </c>
      <c r="M337" s="553">
        <f t="shared" ca="1" si="114"/>
        <v>5.7076148913030007</v>
      </c>
      <c r="N337" s="553">
        <f t="shared" ca="1" si="114"/>
        <v>2.9293692892998191</v>
      </c>
      <c r="O337" s="553">
        <f t="shared" ca="1" si="114"/>
        <v>5.3896034645599675</v>
      </c>
      <c r="P337" s="553">
        <f t="shared" ca="1" si="114"/>
        <v>2.2365283228074295</v>
      </c>
      <c r="Q337" s="554">
        <f t="shared" ref="Q337:Q400" ca="1" si="116">C337-D337</f>
        <v>1.5242548338321533</v>
      </c>
      <c r="R337" s="554">
        <f t="shared" ref="R337:R400" ca="1" si="117">E337-F337</f>
        <v>3.7247604067271229</v>
      </c>
      <c r="S337" s="554">
        <f t="shared" ref="S337:S400" ca="1" si="118">G337-H337</f>
        <v>10.936504290416689</v>
      </c>
      <c r="T337" s="554">
        <f t="shared" ref="T337:T400" ca="1" si="119">I337-J337</f>
        <v>-0.61006714459508382</v>
      </c>
      <c r="U337" s="554">
        <f t="shared" ref="U337:U400" ca="1" si="120">K337-L337</f>
        <v>6.3274784390054979</v>
      </c>
      <c r="V337" s="555">
        <f t="shared" ref="V337:V400" ca="1" si="121">M337-N337</f>
        <v>2.7782456020031816</v>
      </c>
      <c r="W337" s="555">
        <f t="shared" ref="W337:W400" ca="1" si="122">O337-P337</f>
        <v>3.153075141752538</v>
      </c>
      <c r="X337" s="556">
        <f t="shared" ca="1" si="111"/>
        <v>2.4157935555907848</v>
      </c>
      <c r="Y337" s="557">
        <f t="shared" ref="Y337:Y400" ca="1" si="123">NORMDIST(X337,$H$7,$H$8,$C$13)</f>
        <v>0.39162079034079661</v>
      </c>
    </row>
    <row r="338" spans="1:25" x14ac:dyDescent="0.25">
      <c r="A338" s="558" t="s">
        <v>904</v>
      </c>
      <c r="B338" s="553">
        <f t="shared" si="115"/>
        <v>-10</v>
      </c>
      <c r="C338" s="553">
        <f t="shared" ref="C338:C401" ca="1" si="124">C$17*(1+$C$8*NORMSINV(RAND()))</f>
        <v>2.4164542643037299</v>
      </c>
      <c r="D338" s="553">
        <f t="shared" ref="D338:D401" ca="1" si="125">D$17*(1+$C$10*NORMSINV(RAND()))</f>
        <v>1.9181432992627188</v>
      </c>
      <c r="E338" s="553">
        <f t="shared" ref="E338:E401" ca="1" si="126">E$17*(1+$C$8*NORMSINV(RAND()))</f>
        <v>4.5630376733161837</v>
      </c>
      <c r="F338" s="553">
        <f t="shared" ref="F338:F401" ca="1" si="127">F$17*(1+$C$10*NORMSINV(RAND()))</f>
        <v>2.7826618482008514</v>
      </c>
      <c r="G338" s="553">
        <f t="shared" ref="G338:G401" ca="1" si="128">G$17*(1+$C$8*NORMSINV(RAND()))</f>
        <v>8.9777928144113659</v>
      </c>
      <c r="H338" s="553">
        <f t="shared" ref="H338:H401" ca="1" si="129">H$17*(1+$C$10*NORMSINV(RAND()))</f>
        <v>3.103459443275808</v>
      </c>
      <c r="I338" s="553">
        <f t="shared" ref="I338:I401" ca="1" si="130">I$17*(1+$C$8*NORMSINV(RAND()))</f>
        <v>6.8807767460246003</v>
      </c>
      <c r="J338" s="553">
        <f t="shared" ref="J338:J401" ca="1" si="131">J$17*(1+$C$10*NORMSINV(RAND()))</f>
        <v>2.3634853890334506</v>
      </c>
      <c r="K338" s="553">
        <f t="shared" ref="K338:K401" ca="1" si="132">K$17*(1+$C$8*NORMSINV(RAND()))</f>
        <v>2.2627001858818407</v>
      </c>
      <c r="L338" s="553">
        <f t="shared" ref="L338:P353" ca="1" si="133">L$17*(1+$C$10*NORMSINV(RAND()))</f>
        <v>2.2297671856376975</v>
      </c>
      <c r="M338" s="553">
        <f t="shared" ca="1" si="133"/>
        <v>6.8747010898119889</v>
      </c>
      <c r="N338" s="553">
        <f t="shared" ca="1" si="133"/>
        <v>2.6836956663333567</v>
      </c>
      <c r="O338" s="553">
        <f t="shared" ca="1" si="133"/>
        <v>5.6966088680037883</v>
      </c>
      <c r="P338" s="553">
        <f t="shared" ca="1" si="133"/>
        <v>2.7117590733189529</v>
      </c>
      <c r="Q338" s="554">
        <f t="shared" ca="1" si="116"/>
        <v>0.49831096504101113</v>
      </c>
      <c r="R338" s="554">
        <f t="shared" ca="1" si="117"/>
        <v>1.7803758251153323</v>
      </c>
      <c r="S338" s="554">
        <f t="shared" ca="1" si="118"/>
        <v>5.8743333711355579</v>
      </c>
      <c r="T338" s="554">
        <f t="shared" ca="1" si="119"/>
        <v>4.5172913569911497</v>
      </c>
      <c r="U338" s="554">
        <f t="shared" ca="1" si="120"/>
        <v>3.2933000244143251E-2</v>
      </c>
      <c r="V338" s="555">
        <f t="shared" ca="1" si="121"/>
        <v>4.1910054234786323</v>
      </c>
      <c r="W338" s="555">
        <f t="shared" ca="1" si="122"/>
        <v>2.9848497946848354</v>
      </c>
      <c r="X338" s="556">
        <f t="shared" ref="X338:X401" ca="1" si="134">NPV($C$9,Q338:W338)-$C$7</f>
        <v>-1.8685626911337252</v>
      </c>
      <c r="Y338" s="557">
        <f t="shared" ca="1" si="123"/>
        <v>3.314313306240501E-2</v>
      </c>
    </row>
    <row r="339" spans="1:25" x14ac:dyDescent="0.25">
      <c r="A339" s="558" t="s">
        <v>905</v>
      </c>
      <c r="B339" s="553">
        <f t="shared" si="115"/>
        <v>-10</v>
      </c>
      <c r="C339" s="553">
        <f t="shared" ca="1" si="124"/>
        <v>4.1062179652665192</v>
      </c>
      <c r="D339" s="553">
        <f t="shared" ca="1" si="125"/>
        <v>1.7900871830651772</v>
      </c>
      <c r="E339" s="553">
        <f t="shared" ca="1" si="126"/>
        <v>7.4781173646584271</v>
      </c>
      <c r="F339" s="553">
        <f t="shared" ca="1" si="127"/>
        <v>2.9570848591909686</v>
      </c>
      <c r="G339" s="553">
        <f t="shared" ca="1" si="128"/>
        <v>5.4874190236082132</v>
      </c>
      <c r="H339" s="553">
        <f t="shared" ca="1" si="129"/>
        <v>4.7277455518606732</v>
      </c>
      <c r="I339" s="553">
        <f t="shared" ca="1" si="130"/>
        <v>11.353376929305261</v>
      </c>
      <c r="J339" s="553">
        <f t="shared" ca="1" si="131"/>
        <v>2.870358224391131</v>
      </c>
      <c r="K339" s="553">
        <f t="shared" ca="1" si="132"/>
        <v>10.412079908198621</v>
      </c>
      <c r="L339" s="553">
        <f t="shared" ca="1" si="133"/>
        <v>3.5135195201145963</v>
      </c>
      <c r="M339" s="553">
        <f t="shared" ca="1" si="133"/>
        <v>6.1493026647284736</v>
      </c>
      <c r="N339" s="553">
        <f t="shared" ca="1" si="133"/>
        <v>2.4360882834709643</v>
      </c>
      <c r="O339" s="553">
        <f t="shared" ca="1" si="133"/>
        <v>5.9498822715459898</v>
      </c>
      <c r="P339" s="553">
        <f t="shared" ca="1" si="133"/>
        <v>1.639902130160606</v>
      </c>
      <c r="Q339" s="554">
        <f t="shared" ca="1" si="116"/>
        <v>2.3161307822013422</v>
      </c>
      <c r="R339" s="554">
        <f t="shared" ca="1" si="117"/>
        <v>4.5210325054674581</v>
      </c>
      <c r="S339" s="554">
        <f t="shared" ca="1" si="118"/>
        <v>0.75967347174753996</v>
      </c>
      <c r="T339" s="554">
        <f t="shared" ca="1" si="119"/>
        <v>8.4830187049141301</v>
      </c>
      <c r="U339" s="554">
        <f t="shared" ca="1" si="120"/>
        <v>6.8985603880840243</v>
      </c>
      <c r="V339" s="555">
        <f t="shared" ca="1" si="121"/>
        <v>3.7132143812575094</v>
      </c>
      <c r="W339" s="555">
        <f t="shared" ca="1" si="122"/>
        <v>4.3099801413853838</v>
      </c>
      <c r="X339" s="556">
        <f t="shared" ca="1" si="134"/>
        <v>2.7477481944022237</v>
      </c>
      <c r="Y339" s="557">
        <f t="shared" ca="1" si="123"/>
        <v>0.43875755191330501</v>
      </c>
    </row>
    <row r="340" spans="1:25" x14ac:dyDescent="0.25">
      <c r="A340" s="558" t="s">
        <v>906</v>
      </c>
      <c r="B340" s="553">
        <f t="shared" si="115"/>
        <v>-10</v>
      </c>
      <c r="C340" s="553">
        <f t="shared" ca="1" si="124"/>
        <v>2.2905840760135363</v>
      </c>
      <c r="D340" s="553">
        <f t="shared" ca="1" si="125"/>
        <v>1.8519777124553296</v>
      </c>
      <c r="E340" s="553">
        <f t="shared" ca="1" si="126"/>
        <v>8.1004027736743041</v>
      </c>
      <c r="F340" s="553">
        <f t="shared" ca="1" si="127"/>
        <v>1.8629813277894884</v>
      </c>
      <c r="G340" s="553">
        <f t="shared" ca="1" si="128"/>
        <v>12.663020434422785</v>
      </c>
      <c r="H340" s="553">
        <f t="shared" ca="1" si="129"/>
        <v>2.2515777536958894</v>
      </c>
      <c r="I340" s="553">
        <f t="shared" ca="1" si="130"/>
        <v>5.6728781254312421</v>
      </c>
      <c r="J340" s="553">
        <f t="shared" ca="1" si="131"/>
        <v>3.3119348246681075</v>
      </c>
      <c r="K340" s="553">
        <f t="shared" ca="1" si="132"/>
        <v>8.296115522385886</v>
      </c>
      <c r="L340" s="553">
        <f t="shared" ca="1" si="133"/>
        <v>3.659474153062126</v>
      </c>
      <c r="M340" s="553">
        <f t="shared" ca="1" si="133"/>
        <v>6.7343048732225075</v>
      </c>
      <c r="N340" s="553">
        <f t="shared" ca="1" si="133"/>
        <v>3.6575756208704275</v>
      </c>
      <c r="O340" s="553">
        <f t="shared" ca="1" si="133"/>
        <v>5.1149461676113113</v>
      </c>
      <c r="P340" s="553">
        <f t="shared" ca="1" si="133"/>
        <v>2.4301975205368178</v>
      </c>
      <c r="Q340" s="554">
        <f t="shared" ca="1" si="116"/>
        <v>0.4386063635582067</v>
      </c>
      <c r="R340" s="554">
        <f t="shared" ca="1" si="117"/>
        <v>6.2374214458848156</v>
      </c>
      <c r="S340" s="554">
        <f t="shared" ca="1" si="118"/>
        <v>10.411442680726896</v>
      </c>
      <c r="T340" s="554">
        <f t="shared" ca="1" si="119"/>
        <v>2.3609433007631346</v>
      </c>
      <c r="U340" s="554">
        <f t="shared" ca="1" si="120"/>
        <v>4.63664136932376</v>
      </c>
      <c r="V340" s="555">
        <f t="shared" ca="1" si="121"/>
        <v>3.0767292523520799</v>
      </c>
      <c r="W340" s="555">
        <f t="shared" ca="1" si="122"/>
        <v>2.6847486470744935</v>
      </c>
      <c r="X340" s="556">
        <f t="shared" ca="1" si="134"/>
        <v>3.5294492012371474</v>
      </c>
      <c r="Y340" s="557">
        <f t="shared" ca="1" si="123"/>
        <v>0.55201827684018956</v>
      </c>
    </row>
    <row r="341" spans="1:25" x14ac:dyDescent="0.25">
      <c r="A341" s="558" t="s">
        <v>907</v>
      </c>
      <c r="B341" s="553">
        <f t="shared" si="115"/>
        <v>-10</v>
      </c>
      <c r="C341" s="553">
        <f t="shared" ca="1" si="124"/>
        <v>4.3592098728969564</v>
      </c>
      <c r="D341" s="553">
        <f t="shared" ca="1" si="125"/>
        <v>1.7740564724584851</v>
      </c>
      <c r="E341" s="553">
        <f t="shared" ca="1" si="126"/>
        <v>5.3922682441947662</v>
      </c>
      <c r="F341" s="553">
        <f t="shared" ca="1" si="127"/>
        <v>1.8367562170947864</v>
      </c>
      <c r="G341" s="553">
        <f t="shared" ca="1" si="128"/>
        <v>16.473574423016739</v>
      </c>
      <c r="H341" s="553">
        <f t="shared" ca="1" si="129"/>
        <v>2.3290321108840271</v>
      </c>
      <c r="I341" s="553">
        <f t="shared" ca="1" si="130"/>
        <v>13.979956178477098</v>
      </c>
      <c r="J341" s="553">
        <f t="shared" ca="1" si="131"/>
        <v>3.0753632023769413</v>
      </c>
      <c r="K341" s="553">
        <f t="shared" ca="1" si="132"/>
        <v>14.533077876348013</v>
      </c>
      <c r="L341" s="553">
        <f t="shared" ca="1" si="133"/>
        <v>3.2621109669985273</v>
      </c>
      <c r="M341" s="553">
        <f t="shared" ca="1" si="133"/>
        <v>7.3084418053134215</v>
      </c>
      <c r="N341" s="553">
        <f t="shared" ca="1" si="133"/>
        <v>2.3303831416673497</v>
      </c>
      <c r="O341" s="553">
        <f t="shared" ca="1" si="133"/>
        <v>4.6113991889674297</v>
      </c>
      <c r="P341" s="553">
        <f t="shared" ca="1" si="133"/>
        <v>2.3339667283684289</v>
      </c>
      <c r="Q341" s="554">
        <f t="shared" ca="1" si="116"/>
        <v>2.5851534004384713</v>
      </c>
      <c r="R341" s="554">
        <f t="shared" ca="1" si="117"/>
        <v>3.5555120270999798</v>
      </c>
      <c r="S341" s="554">
        <f t="shared" ca="1" si="118"/>
        <v>14.144542312132712</v>
      </c>
      <c r="T341" s="554">
        <f t="shared" ca="1" si="119"/>
        <v>10.904592976100156</v>
      </c>
      <c r="U341" s="554">
        <f t="shared" ca="1" si="120"/>
        <v>11.270966909349486</v>
      </c>
      <c r="V341" s="555">
        <f t="shared" ca="1" si="121"/>
        <v>4.9780586636460722</v>
      </c>
      <c r="W341" s="555">
        <f t="shared" ca="1" si="122"/>
        <v>2.2774324605990008</v>
      </c>
      <c r="X341" s="556">
        <f t="shared" ca="1" si="134"/>
        <v>11.528028215656825</v>
      </c>
      <c r="Y341" s="557">
        <f t="shared" ca="1" si="123"/>
        <v>0.99883951518688396</v>
      </c>
    </row>
    <row r="342" spans="1:25" x14ac:dyDescent="0.25">
      <c r="A342" s="558" t="s">
        <v>908</v>
      </c>
      <c r="B342" s="553">
        <f t="shared" si="115"/>
        <v>-10</v>
      </c>
      <c r="C342" s="553">
        <f t="shared" ca="1" si="124"/>
        <v>4.3950156695340059</v>
      </c>
      <c r="D342" s="553">
        <f t="shared" ca="1" si="125"/>
        <v>1.8044166069260266</v>
      </c>
      <c r="E342" s="553">
        <f t="shared" ca="1" si="126"/>
        <v>5.1819386622415964</v>
      </c>
      <c r="F342" s="553">
        <f t="shared" ca="1" si="127"/>
        <v>1.9166582892223678</v>
      </c>
      <c r="G342" s="553">
        <f t="shared" ca="1" si="128"/>
        <v>11.581367652072128</v>
      </c>
      <c r="H342" s="553">
        <f t="shared" ca="1" si="129"/>
        <v>2.9747959573324576</v>
      </c>
      <c r="I342" s="553">
        <f t="shared" ca="1" si="130"/>
        <v>8.9813977321000475</v>
      </c>
      <c r="J342" s="553">
        <f t="shared" ca="1" si="131"/>
        <v>1.7587719402963415</v>
      </c>
      <c r="K342" s="553">
        <f t="shared" ca="1" si="132"/>
        <v>6.2291136534494385</v>
      </c>
      <c r="L342" s="553">
        <f t="shared" ca="1" si="133"/>
        <v>2.3780659910885724</v>
      </c>
      <c r="M342" s="553">
        <f t="shared" ca="1" si="133"/>
        <v>7.1464609803462489</v>
      </c>
      <c r="N342" s="553">
        <f t="shared" ca="1" si="133"/>
        <v>2.587377042445913</v>
      </c>
      <c r="O342" s="553">
        <f t="shared" ca="1" si="133"/>
        <v>5.9000735422165009</v>
      </c>
      <c r="P342" s="553">
        <f t="shared" ca="1" si="133"/>
        <v>3.2101096390814443</v>
      </c>
      <c r="Q342" s="554">
        <f t="shared" ca="1" si="116"/>
        <v>2.5905990626079793</v>
      </c>
      <c r="R342" s="554">
        <f t="shared" ca="1" si="117"/>
        <v>3.2652803730192286</v>
      </c>
      <c r="S342" s="554">
        <f t="shared" ca="1" si="118"/>
        <v>8.6065716947396709</v>
      </c>
      <c r="T342" s="554">
        <f t="shared" ca="1" si="119"/>
        <v>7.222625791803706</v>
      </c>
      <c r="U342" s="554">
        <f t="shared" ca="1" si="120"/>
        <v>3.851047662360866</v>
      </c>
      <c r="V342" s="555">
        <f t="shared" ca="1" si="121"/>
        <v>4.5590839379003363</v>
      </c>
      <c r="W342" s="555">
        <f t="shared" ca="1" si="122"/>
        <v>2.6899639031350566</v>
      </c>
      <c r="X342" s="556">
        <f t="shared" ca="1" si="134"/>
        <v>4.5483850366063017</v>
      </c>
      <c r="Y342" s="557">
        <f t="shared" ca="1" si="123"/>
        <v>0.69220209560448598</v>
      </c>
    </row>
    <row r="343" spans="1:25" x14ac:dyDescent="0.25">
      <c r="A343" s="558" t="s">
        <v>909</v>
      </c>
      <c r="B343" s="553">
        <f t="shared" si="115"/>
        <v>-10</v>
      </c>
      <c r="C343" s="553">
        <f t="shared" ca="1" si="124"/>
        <v>2.2330344465802408</v>
      </c>
      <c r="D343" s="553">
        <f t="shared" ca="1" si="125"/>
        <v>2.5371276222157095</v>
      </c>
      <c r="E343" s="553">
        <f t="shared" ca="1" si="126"/>
        <v>7.0568497061362674</v>
      </c>
      <c r="F343" s="553">
        <f t="shared" ca="1" si="127"/>
        <v>2.5410619240185071</v>
      </c>
      <c r="G343" s="553">
        <f t="shared" ca="1" si="128"/>
        <v>11.484706205497721</v>
      </c>
      <c r="H343" s="553">
        <f t="shared" ca="1" si="129"/>
        <v>2.7422070306095434</v>
      </c>
      <c r="I343" s="553">
        <f t="shared" ca="1" si="130"/>
        <v>8.5736081373023527</v>
      </c>
      <c r="J343" s="553">
        <f t="shared" ca="1" si="131"/>
        <v>2.6143782418008481</v>
      </c>
      <c r="K343" s="553">
        <f t="shared" ca="1" si="132"/>
        <v>11.770254437471252</v>
      </c>
      <c r="L343" s="553">
        <f t="shared" ca="1" si="133"/>
        <v>2.3335117182469443</v>
      </c>
      <c r="M343" s="553">
        <f t="shared" ca="1" si="133"/>
        <v>6.489339483207031</v>
      </c>
      <c r="N343" s="553">
        <f t="shared" ca="1" si="133"/>
        <v>2.3008787252132397</v>
      </c>
      <c r="O343" s="553">
        <f t="shared" ca="1" si="133"/>
        <v>5.4284196999366339</v>
      </c>
      <c r="P343" s="553">
        <f t="shared" ca="1" si="133"/>
        <v>2.0652641280615032</v>
      </c>
      <c r="Q343" s="554">
        <f t="shared" ca="1" si="116"/>
        <v>-0.30409317563546878</v>
      </c>
      <c r="R343" s="554">
        <f t="shared" ca="1" si="117"/>
        <v>4.5157877821177603</v>
      </c>
      <c r="S343" s="554">
        <f t="shared" ca="1" si="118"/>
        <v>8.7424991748881773</v>
      </c>
      <c r="T343" s="554">
        <f t="shared" ca="1" si="119"/>
        <v>5.9592298955015046</v>
      </c>
      <c r="U343" s="554">
        <f t="shared" ca="1" si="120"/>
        <v>9.4367427192243074</v>
      </c>
      <c r="V343" s="555">
        <f t="shared" ca="1" si="121"/>
        <v>4.1884607579937914</v>
      </c>
      <c r="W343" s="555">
        <f t="shared" ca="1" si="122"/>
        <v>3.3631555718751307</v>
      </c>
      <c r="X343" s="556">
        <f t="shared" ca="1" si="134"/>
        <v>4.4594063373530073</v>
      </c>
      <c r="Y343" s="557">
        <f t="shared" ca="1" si="123"/>
        <v>0.68070626171984783</v>
      </c>
    </row>
    <row r="344" spans="1:25" x14ac:dyDescent="0.25">
      <c r="A344" s="558" t="s">
        <v>910</v>
      </c>
      <c r="B344" s="553">
        <f t="shared" si="115"/>
        <v>-10</v>
      </c>
      <c r="C344" s="553">
        <f t="shared" ca="1" si="124"/>
        <v>3.7777850614670569</v>
      </c>
      <c r="D344" s="553">
        <f t="shared" ca="1" si="125"/>
        <v>1.9852898909866459</v>
      </c>
      <c r="E344" s="553">
        <f t="shared" ca="1" si="126"/>
        <v>5.311146594258755</v>
      </c>
      <c r="F344" s="553">
        <f t="shared" ca="1" si="127"/>
        <v>2.5345250639040313</v>
      </c>
      <c r="G344" s="553">
        <f t="shared" ca="1" si="128"/>
        <v>8.3679930823146869</v>
      </c>
      <c r="H344" s="553">
        <f t="shared" ca="1" si="129"/>
        <v>2.663110282113494</v>
      </c>
      <c r="I344" s="553">
        <f t="shared" ca="1" si="130"/>
        <v>13.540226926992403</v>
      </c>
      <c r="J344" s="553">
        <f t="shared" ca="1" si="131"/>
        <v>2.5306803812576613</v>
      </c>
      <c r="K344" s="553">
        <f t="shared" ca="1" si="132"/>
        <v>12.808189485493857</v>
      </c>
      <c r="L344" s="553">
        <f t="shared" ca="1" si="133"/>
        <v>2.578878790202431</v>
      </c>
      <c r="M344" s="553">
        <f t="shared" ca="1" si="133"/>
        <v>6.4711431383140408</v>
      </c>
      <c r="N344" s="553">
        <f t="shared" ca="1" si="133"/>
        <v>2.114809315506923</v>
      </c>
      <c r="O344" s="553">
        <f t="shared" ca="1" si="133"/>
        <v>5.1388502926263504</v>
      </c>
      <c r="P344" s="553">
        <f t="shared" ca="1" si="133"/>
        <v>3.0516905585405016</v>
      </c>
      <c r="Q344" s="554">
        <f t="shared" ca="1" si="116"/>
        <v>1.7924951704804111</v>
      </c>
      <c r="R344" s="554">
        <f t="shared" ca="1" si="117"/>
        <v>2.7766215303547237</v>
      </c>
      <c r="S344" s="554">
        <f t="shared" ca="1" si="118"/>
        <v>5.7048828002011929</v>
      </c>
      <c r="T344" s="554">
        <f t="shared" ca="1" si="119"/>
        <v>11.009546545734743</v>
      </c>
      <c r="U344" s="554">
        <f t="shared" ca="1" si="120"/>
        <v>10.229310695291426</v>
      </c>
      <c r="V344" s="555">
        <f t="shared" ca="1" si="121"/>
        <v>4.3563338228071178</v>
      </c>
      <c r="W344" s="555">
        <f t="shared" ca="1" si="122"/>
        <v>2.0871597340858488</v>
      </c>
      <c r="X344" s="556">
        <f t="shared" ca="1" si="134"/>
        <v>5.5730805979921136</v>
      </c>
      <c r="Y344" s="557">
        <f t="shared" ca="1" si="123"/>
        <v>0.80936013766803616</v>
      </c>
    </row>
    <row r="345" spans="1:25" x14ac:dyDescent="0.25">
      <c r="A345" s="558" t="s">
        <v>911</v>
      </c>
      <c r="B345" s="553">
        <f t="shared" si="115"/>
        <v>-10</v>
      </c>
      <c r="C345" s="553">
        <f t="shared" ca="1" si="124"/>
        <v>3.8070279504398283</v>
      </c>
      <c r="D345" s="553">
        <f t="shared" ca="1" si="125"/>
        <v>2.8919846501035917</v>
      </c>
      <c r="E345" s="553">
        <f t="shared" ca="1" si="126"/>
        <v>5.2757116340752557</v>
      </c>
      <c r="F345" s="553">
        <f t="shared" ca="1" si="127"/>
        <v>1.9731711000181873</v>
      </c>
      <c r="G345" s="553">
        <f t="shared" ca="1" si="128"/>
        <v>8.577540421712639</v>
      </c>
      <c r="H345" s="553">
        <f t="shared" ca="1" si="129"/>
        <v>2.7458567637373674</v>
      </c>
      <c r="I345" s="553">
        <f t="shared" ca="1" si="130"/>
        <v>8.0147430432845841</v>
      </c>
      <c r="J345" s="553">
        <f t="shared" ca="1" si="131"/>
        <v>3.0674984473518792</v>
      </c>
      <c r="K345" s="553">
        <f t="shared" ca="1" si="132"/>
        <v>4.0214201498832782</v>
      </c>
      <c r="L345" s="553">
        <f t="shared" ca="1" si="133"/>
        <v>3.1478184079003295</v>
      </c>
      <c r="M345" s="553">
        <f t="shared" ca="1" si="133"/>
        <v>8.319723352069321</v>
      </c>
      <c r="N345" s="553">
        <f t="shared" ca="1" si="133"/>
        <v>2.5489743720714242</v>
      </c>
      <c r="O345" s="553">
        <f t="shared" ca="1" si="133"/>
        <v>3.7554270896786508</v>
      </c>
      <c r="P345" s="553">
        <f t="shared" ca="1" si="133"/>
        <v>1.7196685987650455</v>
      </c>
      <c r="Q345" s="554">
        <f t="shared" ca="1" si="116"/>
        <v>0.9150433003362366</v>
      </c>
      <c r="R345" s="554">
        <f t="shared" ca="1" si="117"/>
        <v>3.3025405340570684</v>
      </c>
      <c r="S345" s="554">
        <f t="shared" ca="1" si="118"/>
        <v>5.8316836579752716</v>
      </c>
      <c r="T345" s="554">
        <f t="shared" ca="1" si="119"/>
        <v>4.9472445959327054</v>
      </c>
      <c r="U345" s="554">
        <f t="shared" ca="1" si="120"/>
        <v>0.87360174198294871</v>
      </c>
      <c r="V345" s="555">
        <f t="shared" ca="1" si="121"/>
        <v>5.7707489799978973</v>
      </c>
      <c r="W345" s="555">
        <f t="shared" ca="1" si="122"/>
        <v>2.0357584909136053</v>
      </c>
      <c r="X345" s="556">
        <f t="shared" ca="1" si="134"/>
        <v>8.3832539942076068E-2</v>
      </c>
      <c r="Y345" s="557">
        <f t="shared" ca="1" si="123"/>
        <v>0.13030419990138012</v>
      </c>
    </row>
    <row r="346" spans="1:25" x14ac:dyDescent="0.25">
      <c r="A346" s="558" t="s">
        <v>912</v>
      </c>
      <c r="B346" s="553">
        <f t="shared" si="115"/>
        <v>-10</v>
      </c>
      <c r="C346" s="553">
        <f t="shared" ca="1" si="124"/>
        <v>2.8149314055587871</v>
      </c>
      <c r="D346" s="553">
        <f t="shared" ca="1" si="125"/>
        <v>2.1249581892335052</v>
      </c>
      <c r="E346" s="553">
        <f t="shared" ca="1" si="126"/>
        <v>5.2662932363040298</v>
      </c>
      <c r="F346" s="553">
        <f t="shared" ca="1" si="127"/>
        <v>1.8325923369911532</v>
      </c>
      <c r="G346" s="553">
        <f t="shared" ca="1" si="128"/>
        <v>16.349814297456255</v>
      </c>
      <c r="H346" s="553">
        <f t="shared" ca="1" si="129"/>
        <v>3.291642499230973</v>
      </c>
      <c r="I346" s="553">
        <f t="shared" ca="1" si="130"/>
        <v>14.164892961834729</v>
      </c>
      <c r="J346" s="553">
        <f t="shared" ca="1" si="131"/>
        <v>2.8546308040114949</v>
      </c>
      <c r="K346" s="553">
        <f t="shared" ca="1" si="132"/>
        <v>12.909840542501229</v>
      </c>
      <c r="L346" s="553">
        <f t="shared" ca="1" si="133"/>
        <v>3.0774294422923782</v>
      </c>
      <c r="M346" s="553">
        <f t="shared" ca="1" si="133"/>
        <v>5.57113846328369</v>
      </c>
      <c r="N346" s="553">
        <f t="shared" ca="1" si="133"/>
        <v>2.3938760407514375</v>
      </c>
      <c r="O346" s="553">
        <f t="shared" ca="1" si="133"/>
        <v>6.1604669203469502</v>
      </c>
      <c r="P346" s="553">
        <f t="shared" ca="1" si="133"/>
        <v>2.8780435889422442</v>
      </c>
      <c r="Q346" s="554">
        <f t="shared" ca="1" si="116"/>
        <v>0.68997321632528186</v>
      </c>
      <c r="R346" s="554">
        <f t="shared" ca="1" si="117"/>
        <v>3.4337008993128766</v>
      </c>
      <c r="S346" s="554">
        <f t="shared" ca="1" si="118"/>
        <v>13.058171798225283</v>
      </c>
      <c r="T346" s="554">
        <f t="shared" ca="1" si="119"/>
        <v>11.310262157823235</v>
      </c>
      <c r="U346" s="554">
        <f t="shared" ca="1" si="120"/>
        <v>9.8324111002088515</v>
      </c>
      <c r="V346" s="555">
        <f t="shared" ca="1" si="121"/>
        <v>3.1772624225322526</v>
      </c>
      <c r="W346" s="555">
        <f t="shared" ca="1" si="122"/>
        <v>3.282423331404706</v>
      </c>
      <c r="X346" s="556">
        <f t="shared" ca="1" si="134"/>
        <v>8.8111733043951403</v>
      </c>
      <c r="Y346" s="557">
        <f t="shared" ca="1" si="123"/>
        <v>0.98009078167213792</v>
      </c>
    </row>
    <row r="347" spans="1:25" x14ac:dyDescent="0.25">
      <c r="A347" s="558" t="s">
        <v>913</v>
      </c>
      <c r="B347" s="553">
        <f t="shared" si="115"/>
        <v>-10</v>
      </c>
      <c r="C347" s="553">
        <f t="shared" ca="1" si="124"/>
        <v>3.0844930818689713</v>
      </c>
      <c r="D347" s="553">
        <f t="shared" ca="1" si="125"/>
        <v>2.2422163708715352</v>
      </c>
      <c r="E347" s="553">
        <f t="shared" ca="1" si="126"/>
        <v>4.2550912259915892</v>
      </c>
      <c r="F347" s="553">
        <f t="shared" ca="1" si="127"/>
        <v>3.1313535384466022</v>
      </c>
      <c r="G347" s="553">
        <f t="shared" ca="1" si="128"/>
        <v>15.144927061807609</v>
      </c>
      <c r="H347" s="553">
        <f t="shared" ca="1" si="129"/>
        <v>2.9390040416939334</v>
      </c>
      <c r="I347" s="553">
        <f t="shared" ca="1" si="130"/>
        <v>10.309482281295736</v>
      </c>
      <c r="J347" s="553">
        <f t="shared" ca="1" si="131"/>
        <v>2.5495938013446811</v>
      </c>
      <c r="K347" s="553">
        <f t="shared" ca="1" si="132"/>
        <v>7.366197452623414</v>
      </c>
      <c r="L347" s="553">
        <f t="shared" ca="1" si="133"/>
        <v>2.0880006274360383</v>
      </c>
      <c r="M347" s="553">
        <f t="shared" ca="1" si="133"/>
        <v>6.6868982940010548</v>
      </c>
      <c r="N347" s="553">
        <f t="shared" ca="1" si="133"/>
        <v>1.6029438266574374</v>
      </c>
      <c r="O347" s="553">
        <f t="shared" ca="1" si="133"/>
        <v>4.6259057684505978</v>
      </c>
      <c r="P347" s="553">
        <f t="shared" ca="1" si="133"/>
        <v>2.7946498570837317</v>
      </c>
      <c r="Q347" s="554">
        <f t="shared" ca="1" si="116"/>
        <v>0.84227671099743606</v>
      </c>
      <c r="R347" s="554">
        <f t="shared" ca="1" si="117"/>
        <v>1.1237376875449869</v>
      </c>
      <c r="S347" s="554">
        <f t="shared" ca="1" si="118"/>
        <v>12.205923020113676</v>
      </c>
      <c r="T347" s="554">
        <f t="shared" ca="1" si="119"/>
        <v>7.759888479951055</v>
      </c>
      <c r="U347" s="554">
        <f t="shared" ca="1" si="120"/>
        <v>5.2781968251873757</v>
      </c>
      <c r="V347" s="555">
        <f t="shared" ca="1" si="121"/>
        <v>5.0839544673436174</v>
      </c>
      <c r="W347" s="555">
        <f t="shared" ca="1" si="122"/>
        <v>1.8312559113668661</v>
      </c>
      <c r="X347" s="556">
        <f t="shared" ca="1" si="134"/>
        <v>4.2672262917811032</v>
      </c>
      <c r="Y347" s="557">
        <f t="shared" ca="1" si="123"/>
        <v>0.65528797178518583</v>
      </c>
    </row>
    <row r="348" spans="1:25" x14ac:dyDescent="0.25">
      <c r="A348" s="558" t="s">
        <v>914</v>
      </c>
      <c r="B348" s="553">
        <f t="shared" si="115"/>
        <v>-10</v>
      </c>
      <c r="C348" s="553">
        <f t="shared" ca="1" si="124"/>
        <v>3.4954624507708152</v>
      </c>
      <c r="D348" s="553">
        <f t="shared" ca="1" si="125"/>
        <v>1.8945537981888345</v>
      </c>
      <c r="E348" s="553">
        <f t="shared" ca="1" si="126"/>
        <v>5.4017638758251616</v>
      </c>
      <c r="F348" s="553">
        <f t="shared" ca="1" si="127"/>
        <v>2.5243788181643305</v>
      </c>
      <c r="G348" s="553">
        <f t="shared" ca="1" si="128"/>
        <v>13.532121445684801</v>
      </c>
      <c r="H348" s="553">
        <f t="shared" ca="1" si="129"/>
        <v>3.7276030891119074</v>
      </c>
      <c r="I348" s="553">
        <f t="shared" ca="1" si="130"/>
        <v>8.0168167552090885</v>
      </c>
      <c r="J348" s="553">
        <f t="shared" ca="1" si="131"/>
        <v>2.6740523771682492</v>
      </c>
      <c r="K348" s="553">
        <f t="shared" ca="1" si="132"/>
        <v>7.4618859816191421</v>
      </c>
      <c r="L348" s="553">
        <f t="shared" ca="1" si="133"/>
        <v>2.8136513229911353</v>
      </c>
      <c r="M348" s="553">
        <f t="shared" ca="1" si="133"/>
        <v>6.0328685817952863</v>
      </c>
      <c r="N348" s="553">
        <f t="shared" ca="1" si="133"/>
        <v>2.9360222495554305</v>
      </c>
      <c r="O348" s="553">
        <f t="shared" ca="1" si="133"/>
        <v>4.4813924086311046</v>
      </c>
      <c r="P348" s="553">
        <f t="shared" ca="1" si="133"/>
        <v>1.7042809761523012</v>
      </c>
      <c r="Q348" s="554">
        <f t="shared" ca="1" si="116"/>
        <v>1.6009086525819807</v>
      </c>
      <c r="R348" s="554">
        <f t="shared" ca="1" si="117"/>
        <v>2.8773850576608311</v>
      </c>
      <c r="S348" s="554">
        <f t="shared" ca="1" si="118"/>
        <v>9.8045183565728937</v>
      </c>
      <c r="T348" s="554">
        <f t="shared" ca="1" si="119"/>
        <v>5.3427643780408394</v>
      </c>
      <c r="U348" s="554">
        <f t="shared" ca="1" si="120"/>
        <v>4.6482346586280068</v>
      </c>
      <c r="V348" s="555">
        <f t="shared" ca="1" si="121"/>
        <v>3.0968463322398558</v>
      </c>
      <c r="W348" s="555">
        <f t="shared" ca="1" si="122"/>
        <v>2.7771114324788035</v>
      </c>
      <c r="X348" s="556">
        <f t="shared" ca="1" si="134"/>
        <v>3.247918744121856</v>
      </c>
      <c r="Y348" s="557">
        <f t="shared" ca="1" si="123"/>
        <v>0.5112333467670851</v>
      </c>
    </row>
    <row r="349" spans="1:25" x14ac:dyDescent="0.25">
      <c r="A349" s="558" t="s">
        <v>915</v>
      </c>
      <c r="B349" s="553">
        <f t="shared" si="115"/>
        <v>-10</v>
      </c>
      <c r="C349" s="553">
        <f t="shared" ca="1" si="124"/>
        <v>3.3613103405132767</v>
      </c>
      <c r="D349" s="553">
        <f t="shared" ca="1" si="125"/>
        <v>1.4262844002190367</v>
      </c>
      <c r="E349" s="553">
        <f t="shared" ca="1" si="126"/>
        <v>6.3318588670156828</v>
      </c>
      <c r="F349" s="553">
        <f t="shared" ca="1" si="127"/>
        <v>2.6937693873652711</v>
      </c>
      <c r="G349" s="553">
        <f t="shared" ca="1" si="128"/>
        <v>9.8828854435956774</v>
      </c>
      <c r="H349" s="553">
        <f t="shared" ca="1" si="129"/>
        <v>2.638502924207192</v>
      </c>
      <c r="I349" s="553">
        <f t="shared" ca="1" si="130"/>
        <v>7.7758792921049258</v>
      </c>
      <c r="J349" s="553">
        <f t="shared" ca="1" si="131"/>
        <v>3.1036434653432159</v>
      </c>
      <c r="K349" s="553">
        <f t="shared" ca="1" si="132"/>
        <v>16.720454851586169</v>
      </c>
      <c r="L349" s="553">
        <f t="shared" ca="1" si="133"/>
        <v>2.668068657137737</v>
      </c>
      <c r="M349" s="553">
        <f t="shared" ca="1" si="133"/>
        <v>7.8207503035281496</v>
      </c>
      <c r="N349" s="553">
        <f t="shared" ca="1" si="133"/>
        <v>2.5267032364376156</v>
      </c>
      <c r="O349" s="553">
        <f t="shared" ca="1" si="133"/>
        <v>5.3311345544817605</v>
      </c>
      <c r="P349" s="553">
        <f t="shared" ca="1" si="133"/>
        <v>2.1371346078013542</v>
      </c>
      <c r="Q349" s="554">
        <f t="shared" ca="1" si="116"/>
        <v>1.93502594029424</v>
      </c>
      <c r="R349" s="554">
        <f t="shared" ca="1" si="117"/>
        <v>3.6380894796504117</v>
      </c>
      <c r="S349" s="554">
        <f t="shared" ca="1" si="118"/>
        <v>7.2443825193884859</v>
      </c>
      <c r="T349" s="554">
        <f t="shared" ca="1" si="119"/>
        <v>4.6722358267617103</v>
      </c>
      <c r="U349" s="554">
        <f t="shared" ca="1" si="120"/>
        <v>14.052386194448431</v>
      </c>
      <c r="V349" s="555">
        <f t="shared" ca="1" si="121"/>
        <v>5.294047067090534</v>
      </c>
      <c r="W349" s="555">
        <f t="shared" ca="1" si="122"/>
        <v>3.1939999466804063</v>
      </c>
      <c r="X349" s="556">
        <f t="shared" ca="1" si="134"/>
        <v>6.161588583950472</v>
      </c>
      <c r="Y349" s="557">
        <f t="shared" ca="1" si="123"/>
        <v>0.8621469408300878</v>
      </c>
    </row>
    <row r="350" spans="1:25" x14ac:dyDescent="0.25">
      <c r="A350" s="558" t="s">
        <v>916</v>
      </c>
      <c r="B350" s="553">
        <f t="shared" si="115"/>
        <v>-10</v>
      </c>
      <c r="C350" s="553">
        <f t="shared" ca="1" si="124"/>
        <v>3.4539823924247735</v>
      </c>
      <c r="D350" s="553">
        <f t="shared" ca="1" si="125"/>
        <v>1.6561129510888475</v>
      </c>
      <c r="E350" s="553">
        <f t="shared" ca="1" si="126"/>
        <v>2.4452651093540716</v>
      </c>
      <c r="F350" s="553">
        <f t="shared" ca="1" si="127"/>
        <v>2.0301493037392024</v>
      </c>
      <c r="G350" s="553">
        <f t="shared" ca="1" si="128"/>
        <v>7.7996915943114162</v>
      </c>
      <c r="H350" s="553">
        <f t="shared" ca="1" si="129"/>
        <v>2.2724518095291137</v>
      </c>
      <c r="I350" s="553">
        <f t="shared" ca="1" si="130"/>
        <v>10.591682801609767</v>
      </c>
      <c r="J350" s="553">
        <f t="shared" ca="1" si="131"/>
        <v>3.6155835874890898</v>
      </c>
      <c r="K350" s="553">
        <f t="shared" ca="1" si="132"/>
        <v>8.579069569657932</v>
      </c>
      <c r="L350" s="553">
        <f t="shared" ca="1" si="133"/>
        <v>3.3355393587556943</v>
      </c>
      <c r="M350" s="553">
        <f t="shared" ca="1" si="133"/>
        <v>4.9122604641208749</v>
      </c>
      <c r="N350" s="553">
        <f t="shared" ca="1" si="133"/>
        <v>2.4769229617457125</v>
      </c>
      <c r="O350" s="553">
        <f t="shared" ca="1" si="133"/>
        <v>4.8834679530181235</v>
      </c>
      <c r="P350" s="553">
        <f t="shared" ca="1" si="133"/>
        <v>2.5687536581097419</v>
      </c>
      <c r="Q350" s="554">
        <f t="shared" ca="1" si="116"/>
        <v>1.797869441335926</v>
      </c>
      <c r="R350" s="554">
        <f t="shared" ca="1" si="117"/>
        <v>0.41511580561486916</v>
      </c>
      <c r="S350" s="554">
        <f t="shared" ca="1" si="118"/>
        <v>5.5272397847823029</v>
      </c>
      <c r="T350" s="554">
        <f t="shared" ca="1" si="119"/>
        <v>6.9760992141206781</v>
      </c>
      <c r="U350" s="554">
        <f t="shared" ca="1" si="120"/>
        <v>5.2435302109022377</v>
      </c>
      <c r="V350" s="555">
        <f t="shared" ca="1" si="121"/>
        <v>2.4353375023751624</v>
      </c>
      <c r="W350" s="555">
        <f t="shared" ca="1" si="122"/>
        <v>2.3147142949083817</v>
      </c>
      <c r="X350" s="556">
        <f t="shared" ca="1" si="134"/>
        <v>0.23336654160527459</v>
      </c>
      <c r="Y350" s="557">
        <f t="shared" ca="1" si="123"/>
        <v>0.14220653337029251</v>
      </c>
    </row>
    <row r="351" spans="1:25" x14ac:dyDescent="0.25">
      <c r="A351" s="558" t="s">
        <v>917</v>
      </c>
      <c r="B351" s="553">
        <f t="shared" si="115"/>
        <v>-10</v>
      </c>
      <c r="C351" s="553">
        <f t="shared" ca="1" si="124"/>
        <v>2.7884371333563598</v>
      </c>
      <c r="D351" s="553">
        <f t="shared" ca="1" si="125"/>
        <v>2.1101327715450569</v>
      </c>
      <c r="E351" s="553">
        <f t="shared" ca="1" si="126"/>
        <v>6.5802653241577884</v>
      </c>
      <c r="F351" s="553">
        <f t="shared" ca="1" si="127"/>
        <v>2.3625897842447401</v>
      </c>
      <c r="G351" s="553">
        <f t="shared" ca="1" si="128"/>
        <v>13.140140719216983</v>
      </c>
      <c r="H351" s="553">
        <f t="shared" ca="1" si="129"/>
        <v>2.5413224536366457</v>
      </c>
      <c r="I351" s="553">
        <f t="shared" ca="1" si="130"/>
        <v>10.472117928511544</v>
      </c>
      <c r="J351" s="553">
        <f t="shared" ca="1" si="131"/>
        <v>3.263143920494743</v>
      </c>
      <c r="K351" s="553">
        <f t="shared" ca="1" si="132"/>
        <v>12.992137862801727</v>
      </c>
      <c r="L351" s="553">
        <f t="shared" ca="1" si="133"/>
        <v>3.0229777074096953</v>
      </c>
      <c r="M351" s="553">
        <f t="shared" ca="1" si="133"/>
        <v>7.1919909920210952</v>
      </c>
      <c r="N351" s="553">
        <f t="shared" ca="1" si="133"/>
        <v>2.7214657119853793</v>
      </c>
      <c r="O351" s="553">
        <f t="shared" ca="1" si="133"/>
        <v>3.9142789423528015</v>
      </c>
      <c r="P351" s="553">
        <f t="shared" ca="1" si="133"/>
        <v>3.1397693448922492</v>
      </c>
      <c r="Q351" s="554">
        <f t="shared" ca="1" si="116"/>
        <v>0.67830436181130294</v>
      </c>
      <c r="R351" s="554">
        <f t="shared" ca="1" si="117"/>
        <v>4.2176755399130483</v>
      </c>
      <c r="S351" s="554">
        <f t="shared" ca="1" si="118"/>
        <v>10.598818265580338</v>
      </c>
      <c r="T351" s="554">
        <f t="shared" ca="1" si="119"/>
        <v>7.208974008016801</v>
      </c>
      <c r="U351" s="554">
        <f t="shared" ca="1" si="120"/>
        <v>9.9691601553920322</v>
      </c>
      <c r="V351" s="555">
        <f t="shared" ca="1" si="121"/>
        <v>4.4705252800357158</v>
      </c>
      <c r="W351" s="555">
        <f t="shared" ca="1" si="122"/>
        <v>0.77450959746055226</v>
      </c>
      <c r="X351" s="556">
        <f t="shared" ca="1" si="134"/>
        <v>6.2223887545161105</v>
      </c>
      <c r="Y351" s="557">
        <f t="shared" ca="1" si="123"/>
        <v>0.86696830451500717</v>
      </c>
    </row>
    <row r="352" spans="1:25" x14ac:dyDescent="0.25">
      <c r="A352" s="558" t="s">
        <v>918</v>
      </c>
      <c r="B352" s="553">
        <f t="shared" si="115"/>
        <v>-10</v>
      </c>
      <c r="C352" s="553">
        <f t="shared" ca="1" si="124"/>
        <v>1.3668173669881569</v>
      </c>
      <c r="D352" s="553">
        <f t="shared" ca="1" si="125"/>
        <v>2.9821067984013916</v>
      </c>
      <c r="E352" s="553">
        <f t="shared" ca="1" si="126"/>
        <v>5.8664324549561329</v>
      </c>
      <c r="F352" s="553">
        <f t="shared" ca="1" si="127"/>
        <v>2.2814194695085614</v>
      </c>
      <c r="G352" s="553">
        <f t="shared" ca="1" si="128"/>
        <v>5.7054883113972634</v>
      </c>
      <c r="H352" s="553">
        <f t="shared" ca="1" si="129"/>
        <v>5.1968599930826329</v>
      </c>
      <c r="I352" s="553">
        <f t="shared" ca="1" si="130"/>
        <v>9.4754885035568908</v>
      </c>
      <c r="J352" s="553">
        <f t="shared" ca="1" si="131"/>
        <v>2.7820444722501074</v>
      </c>
      <c r="K352" s="553">
        <f t="shared" ca="1" si="132"/>
        <v>10.118215309798861</v>
      </c>
      <c r="L352" s="553">
        <f t="shared" ca="1" si="133"/>
        <v>2.9755162570745664</v>
      </c>
      <c r="M352" s="553">
        <f t="shared" ca="1" si="133"/>
        <v>5.6839805127323375</v>
      </c>
      <c r="N352" s="553">
        <f t="shared" ca="1" si="133"/>
        <v>1.5402506370930924</v>
      </c>
      <c r="O352" s="553">
        <f t="shared" ca="1" si="133"/>
        <v>5.8438700543452722</v>
      </c>
      <c r="P352" s="553">
        <f t="shared" ca="1" si="133"/>
        <v>2.752324020264842</v>
      </c>
      <c r="Q352" s="554">
        <f t="shared" ca="1" si="116"/>
        <v>-1.6152894314132347</v>
      </c>
      <c r="R352" s="554">
        <f t="shared" ca="1" si="117"/>
        <v>3.5850129854475714</v>
      </c>
      <c r="S352" s="554">
        <f t="shared" ca="1" si="118"/>
        <v>0.50862831831463051</v>
      </c>
      <c r="T352" s="554">
        <f t="shared" ca="1" si="119"/>
        <v>6.6934440313067833</v>
      </c>
      <c r="U352" s="554">
        <f t="shared" ca="1" si="120"/>
        <v>7.1426990527242946</v>
      </c>
      <c r="V352" s="555">
        <f t="shared" ca="1" si="121"/>
        <v>4.1437298756392451</v>
      </c>
      <c r="W352" s="555">
        <f t="shared" ca="1" si="122"/>
        <v>3.0915460340804302</v>
      </c>
      <c r="X352" s="556">
        <f t="shared" ca="1" si="134"/>
        <v>-1.9206531152811372</v>
      </c>
      <c r="Y352" s="557">
        <f t="shared" ca="1" si="123"/>
        <v>3.1764805739463185E-2</v>
      </c>
    </row>
    <row r="353" spans="1:25" x14ac:dyDescent="0.25">
      <c r="A353" s="558" t="s">
        <v>919</v>
      </c>
      <c r="B353" s="553">
        <f t="shared" si="115"/>
        <v>-10</v>
      </c>
      <c r="C353" s="553">
        <f t="shared" ca="1" si="124"/>
        <v>4.8355897184326846</v>
      </c>
      <c r="D353" s="553">
        <f t="shared" ca="1" si="125"/>
        <v>2.3581063235599089</v>
      </c>
      <c r="E353" s="553">
        <f t="shared" ca="1" si="126"/>
        <v>5.9705314150841549</v>
      </c>
      <c r="F353" s="553">
        <f t="shared" ca="1" si="127"/>
        <v>1.2297832234802937</v>
      </c>
      <c r="G353" s="553">
        <f t="shared" ca="1" si="128"/>
        <v>13.216905532880979</v>
      </c>
      <c r="H353" s="553">
        <f t="shared" ca="1" si="129"/>
        <v>4.036719146529256</v>
      </c>
      <c r="I353" s="553">
        <f t="shared" ca="1" si="130"/>
        <v>7.2668629470989599</v>
      </c>
      <c r="J353" s="553">
        <f t="shared" ca="1" si="131"/>
        <v>2.1411303853557913</v>
      </c>
      <c r="K353" s="553">
        <f t="shared" ca="1" si="132"/>
        <v>12.369547892538124</v>
      </c>
      <c r="L353" s="553">
        <f t="shared" ca="1" si="133"/>
        <v>2.2490018026532899</v>
      </c>
      <c r="M353" s="553">
        <f t="shared" ca="1" si="133"/>
        <v>10.364482422973474</v>
      </c>
      <c r="N353" s="553">
        <f t="shared" ca="1" si="133"/>
        <v>3.3162676812609688</v>
      </c>
      <c r="O353" s="553">
        <f t="shared" ca="1" si="133"/>
        <v>4.8015122460817876</v>
      </c>
      <c r="P353" s="553">
        <f t="shared" ca="1" si="133"/>
        <v>2.536696832340537</v>
      </c>
      <c r="Q353" s="554">
        <f t="shared" ca="1" si="116"/>
        <v>2.4774833948727757</v>
      </c>
      <c r="R353" s="554">
        <f t="shared" ca="1" si="117"/>
        <v>4.7407481916038616</v>
      </c>
      <c r="S353" s="554">
        <f t="shared" ca="1" si="118"/>
        <v>9.180186386351723</v>
      </c>
      <c r="T353" s="554">
        <f t="shared" ca="1" si="119"/>
        <v>5.1257325617431686</v>
      </c>
      <c r="U353" s="554">
        <f t="shared" ca="1" si="120"/>
        <v>10.120546089884835</v>
      </c>
      <c r="V353" s="555">
        <f t="shared" ca="1" si="121"/>
        <v>7.0482147417125045</v>
      </c>
      <c r="W353" s="555">
        <f t="shared" ca="1" si="122"/>
        <v>2.2648154137412506</v>
      </c>
      <c r="X353" s="556">
        <f t="shared" ca="1" si="134"/>
        <v>7.4547350110675517</v>
      </c>
      <c r="Y353" s="557">
        <f t="shared" ca="1" si="123"/>
        <v>0.94077217684187675</v>
      </c>
    </row>
    <row r="354" spans="1:25" x14ac:dyDescent="0.25">
      <c r="A354" s="558" t="s">
        <v>920</v>
      </c>
      <c r="B354" s="553">
        <f t="shared" si="115"/>
        <v>-10</v>
      </c>
      <c r="C354" s="553">
        <f t="shared" ca="1" si="124"/>
        <v>2.4412081355044752</v>
      </c>
      <c r="D354" s="553">
        <f t="shared" ca="1" si="125"/>
        <v>1.8302200398974671</v>
      </c>
      <c r="E354" s="553">
        <f t="shared" ca="1" si="126"/>
        <v>6.0543024298732746</v>
      </c>
      <c r="F354" s="553">
        <f t="shared" ca="1" si="127"/>
        <v>1.8135066046237802</v>
      </c>
      <c r="G354" s="553">
        <f t="shared" ca="1" si="128"/>
        <v>9.7123347492553744</v>
      </c>
      <c r="H354" s="553">
        <f t="shared" ca="1" si="129"/>
        <v>2.7879206415340185</v>
      </c>
      <c r="I354" s="553">
        <f t="shared" ca="1" si="130"/>
        <v>10.90347274374186</v>
      </c>
      <c r="J354" s="553">
        <f t="shared" ca="1" si="131"/>
        <v>2.5357048344573783</v>
      </c>
      <c r="K354" s="553">
        <f t="shared" ca="1" si="132"/>
        <v>8.7112676594059195</v>
      </c>
      <c r="L354" s="553">
        <f t="shared" ref="L354:P369" ca="1" si="135">L$17*(1+$C$10*NORMSINV(RAND()))</f>
        <v>2.2954945341287671</v>
      </c>
      <c r="M354" s="553">
        <f t="shared" ca="1" si="135"/>
        <v>5.3286009505197462</v>
      </c>
      <c r="N354" s="553">
        <f t="shared" ca="1" si="135"/>
        <v>3.3958370788238446</v>
      </c>
      <c r="O354" s="553">
        <f t="shared" ca="1" si="135"/>
        <v>5.1506332190855755</v>
      </c>
      <c r="P354" s="553">
        <f t="shared" ca="1" si="135"/>
        <v>2.5404609607709117</v>
      </c>
      <c r="Q354" s="554">
        <f t="shared" ca="1" si="116"/>
        <v>0.61098809560700817</v>
      </c>
      <c r="R354" s="554">
        <f t="shared" ca="1" si="117"/>
        <v>4.2407958252494939</v>
      </c>
      <c r="S354" s="554">
        <f t="shared" ca="1" si="118"/>
        <v>6.9244141077213559</v>
      </c>
      <c r="T354" s="554">
        <f t="shared" ca="1" si="119"/>
        <v>8.3677679092844812</v>
      </c>
      <c r="U354" s="554">
        <f t="shared" ca="1" si="120"/>
        <v>6.4157731252771519</v>
      </c>
      <c r="V354" s="555">
        <f t="shared" ca="1" si="121"/>
        <v>1.9327638716959017</v>
      </c>
      <c r="W354" s="555">
        <f t="shared" ca="1" si="122"/>
        <v>2.6101722583146638</v>
      </c>
      <c r="X354" s="556">
        <f t="shared" ca="1" si="134"/>
        <v>3.3320133507011214</v>
      </c>
      <c r="Y354" s="557">
        <f t="shared" ca="1" si="123"/>
        <v>0.5234478345927851</v>
      </c>
    </row>
    <row r="355" spans="1:25" x14ac:dyDescent="0.25">
      <c r="A355" s="558" t="s">
        <v>921</v>
      </c>
      <c r="B355" s="553">
        <f t="shared" si="115"/>
        <v>-10</v>
      </c>
      <c r="C355" s="553">
        <f t="shared" ca="1" si="124"/>
        <v>4.2347201725676156</v>
      </c>
      <c r="D355" s="553">
        <f t="shared" ca="1" si="125"/>
        <v>1.7487162358118247</v>
      </c>
      <c r="E355" s="553">
        <f t="shared" ca="1" si="126"/>
        <v>9.4371819860104225</v>
      </c>
      <c r="F355" s="553">
        <f t="shared" ca="1" si="127"/>
        <v>2.4867333602860913</v>
      </c>
      <c r="G355" s="553">
        <f t="shared" ca="1" si="128"/>
        <v>15.633821110199285</v>
      </c>
      <c r="H355" s="553">
        <f t="shared" ca="1" si="129"/>
        <v>2.2477224192888845</v>
      </c>
      <c r="I355" s="553">
        <f t="shared" ca="1" si="130"/>
        <v>9.1460679990534075</v>
      </c>
      <c r="J355" s="553">
        <f t="shared" ca="1" si="131"/>
        <v>4.0966847410434726</v>
      </c>
      <c r="K355" s="553">
        <f t="shared" ca="1" si="132"/>
        <v>12.571655959169391</v>
      </c>
      <c r="L355" s="553">
        <f t="shared" ca="1" si="135"/>
        <v>2.1802858014882656</v>
      </c>
      <c r="M355" s="553">
        <f t="shared" ca="1" si="135"/>
        <v>6.0873225012560805</v>
      </c>
      <c r="N355" s="553">
        <f t="shared" ca="1" si="135"/>
        <v>1.240914145022149</v>
      </c>
      <c r="O355" s="553">
        <f t="shared" ca="1" si="135"/>
        <v>5.9976186966826557</v>
      </c>
      <c r="P355" s="553">
        <f t="shared" ca="1" si="135"/>
        <v>2.104915632476815</v>
      </c>
      <c r="Q355" s="554">
        <f t="shared" ca="1" si="116"/>
        <v>2.4860039367557909</v>
      </c>
      <c r="R355" s="554">
        <f t="shared" ca="1" si="117"/>
        <v>6.9504486257243308</v>
      </c>
      <c r="S355" s="554">
        <f t="shared" ca="1" si="118"/>
        <v>13.386098690910401</v>
      </c>
      <c r="T355" s="554">
        <f t="shared" ca="1" si="119"/>
        <v>5.0493832580099349</v>
      </c>
      <c r="U355" s="554">
        <f t="shared" ca="1" si="120"/>
        <v>10.391370157681125</v>
      </c>
      <c r="V355" s="555">
        <f t="shared" ca="1" si="121"/>
        <v>4.8464083562339315</v>
      </c>
      <c r="W355" s="555">
        <f t="shared" ca="1" si="122"/>
        <v>3.8927030642058407</v>
      </c>
      <c r="X355" s="556">
        <f t="shared" ca="1" si="134"/>
        <v>10.85086022915128</v>
      </c>
      <c r="Y355" s="557">
        <f t="shared" ca="1" si="123"/>
        <v>0.99743669373212906</v>
      </c>
    </row>
    <row r="356" spans="1:25" x14ac:dyDescent="0.25">
      <c r="A356" s="558" t="s">
        <v>922</v>
      </c>
      <c r="B356" s="553">
        <f t="shared" si="115"/>
        <v>-10</v>
      </c>
      <c r="C356" s="553">
        <f t="shared" ca="1" si="124"/>
        <v>3.4908546326041696</v>
      </c>
      <c r="D356" s="553">
        <f t="shared" ca="1" si="125"/>
        <v>2.3108445533345101</v>
      </c>
      <c r="E356" s="553">
        <f t="shared" ca="1" si="126"/>
        <v>5.097230608301893</v>
      </c>
      <c r="F356" s="553">
        <f t="shared" ca="1" si="127"/>
        <v>2.4877169996093036</v>
      </c>
      <c r="G356" s="553">
        <f t="shared" ca="1" si="128"/>
        <v>6.6529271096160603</v>
      </c>
      <c r="H356" s="553">
        <f t="shared" ca="1" si="129"/>
        <v>4.398136011802058</v>
      </c>
      <c r="I356" s="553">
        <f t="shared" ca="1" si="130"/>
        <v>12.227845461817367</v>
      </c>
      <c r="J356" s="553">
        <f t="shared" ca="1" si="131"/>
        <v>2.4207559307524673</v>
      </c>
      <c r="K356" s="553">
        <f t="shared" ca="1" si="132"/>
        <v>5.483037061274957</v>
      </c>
      <c r="L356" s="553">
        <f t="shared" ca="1" si="135"/>
        <v>3.3098845686820688</v>
      </c>
      <c r="M356" s="553">
        <f t="shared" ca="1" si="135"/>
        <v>7.9418663540292407</v>
      </c>
      <c r="N356" s="553">
        <f t="shared" ca="1" si="135"/>
        <v>2.5484695569499354</v>
      </c>
      <c r="O356" s="553">
        <f t="shared" ca="1" si="135"/>
        <v>4.5470627711472611</v>
      </c>
      <c r="P356" s="553">
        <f t="shared" ca="1" si="135"/>
        <v>2.4415850269355994</v>
      </c>
      <c r="Q356" s="554">
        <f t="shared" ca="1" si="116"/>
        <v>1.1800100792696595</v>
      </c>
      <c r="R356" s="554">
        <f t="shared" ca="1" si="117"/>
        <v>2.6095136086925894</v>
      </c>
      <c r="S356" s="554">
        <f t="shared" ca="1" si="118"/>
        <v>2.2547910978140022</v>
      </c>
      <c r="T356" s="554">
        <f t="shared" ca="1" si="119"/>
        <v>9.8070895310649</v>
      </c>
      <c r="U356" s="554">
        <f t="shared" ca="1" si="120"/>
        <v>2.1731524925928882</v>
      </c>
      <c r="V356" s="555">
        <f t="shared" ca="1" si="121"/>
        <v>5.3933967970793049</v>
      </c>
      <c r="W356" s="555">
        <f t="shared" ca="1" si="122"/>
        <v>2.1054777442116617</v>
      </c>
      <c r="X356" s="556">
        <f t="shared" ca="1" si="134"/>
        <v>0.35302959195322892</v>
      </c>
      <c r="Y356" s="557">
        <f t="shared" ca="1" si="123"/>
        <v>0.152245916848019</v>
      </c>
    </row>
    <row r="357" spans="1:25" x14ac:dyDescent="0.25">
      <c r="A357" s="558" t="s">
        <v>923</v>
      </c>
      <c r="B357" s="553">
        <f t="shared" si="115"/>
        <v>-10</v>
      </c>
      <c r="C357" s="553">
        <f t="shared" ca="1" si="124"/>
        <v>3.8532743592073069</v>
      </c>
      <c r="D357" s="553">
        <f t="shared" ca="1" si="125"/>
        <v>2.682684395273534</v>
      </c>
      <c r="E357" s="553">
        <f t="shared" ca="1" si="126"/>
        <v>4.4674859139700205</v>
      </c>
      <c r="F357" s="553">
        <f t="shared" ca="1" si="127"/>
        <v>2.1665901696256356</v>
      </c>
      <c r="G357" s="553">
        <f t="shared" ca="1" si="128"/>
        <v>12.894300785494451</v>
      </c>
      <c r="H357" s="553">
        <f t="shared" ca="1" si="129"/>
        <v>2.4725592807810735</v>
      </c>
      <c r="I357" s="553">
        <f t="shared" ca="1" si="130"/>
        <v>10.201036093570846</v>
      </c>
      <c r="J357" s="553">
        <f t="shared" ca="1" si="131"/>
        <v>2.8661919787133243</v>
      </c>
      <c r="K357" s="553">
        <f t="shared" ca="1" si="132"/>
        <v>9.3132199100225037</v>
      </c>
      <c r="L357" s="553">
        <f t="shared" ca="1" si="135"/>
        <v>2.460374797648166</v>
      </c>
      <c r="M357" s="553">
        <f t="shared" ca="1" si="135"/>
        <v>6.5608785872256332</v>
      </c>
      <c r="N357" s="553">
        <f t="shared" ca="1" si="135"/>
        <v>3.0151225182862316</v>
      </c>
      <c r="O357" s="553">
        <f t="shared" ca="1" si="135"/>
        <v>4.9837295027030635</v>
      </c>
      <c r="P357" s="553">
        <f t="shared" ca="1" si="135"/>
        <v>1.7150808257219103</v>
      </c>
      <c r="Q357" s="554">
        <f t="shared" ca="1" si="116"/>
        <v>1.1705899639337729</v>
      </c>
      <c r="R357" s="554">
        <f t="shared" ca="1" si="117"/>
        <v>2.3008957443443849</v>
      </c>
      <c r="S357" s="554">
        <f t="shared" ca="1" si="118"/>
        <v>10.421741504713378</v>
      </c>
      <c r="T357" s="554">
        <f t="shared" ca="1" si="119"/>
        <v>7.3348441148575212</v>
      </c>
      <c r="U357" s="554">
        <f t="shared" ca="1" si="120"/>
        <v>6.8528451123743377</v>
      </c>
      <c r="V357" s="555">
        <f t="shared" ca="1" si="121"/>
        <v>3.5457560689394017</v>
      </c>
      <c r="W357" s="555">
        <f t="shared" ca="1" si="122"/>
        <v>3.2686486769811531</v>
      </c>
      <c r="X357" s="556">
        <f t="shared" ca="1" si="134"/>
        <v>4.6098533237680268</v>
      </c>
      <c r="Y357" s="557">
        <f t="shared" ca="1" si="123"/>
        <v>0.70003576518091237</v>
      </c>
    </row>
    <row r="358" spans="1:25" x14ac:dyDescent="0.25">
      <c r="A358" s="558" t="s">
        <v>924</v>
      </c>
      <c r="B358" s="553">
        <f t="shared" si="115"/>
        <v>-10</v>
      </c>
      <c r="C358" s="553">
        <f t="shared" ca="1" si="124"/>
        <v>3.1880848566535605</v>
      </c>
      <c r="D358" s="553">
        <f t="shared" ca="1" si="125"/>
        <v>2.1586573722574478</v>
      </c>
      <c r="E358" s="553">
        <f t="shared" ca="1" si="126"/>
        <v>5.0426694659916986</v>
      </c>
      <c r="F358" s="553">
        <f t="shared" ca="1" si="127"/>
        <v>2.9257830978980448</v>
      </c>
      <c r="G358" s="553">
        <f t="shared" ca="1" si="128"/>
        <v>5.6906906470794905</v>
      </c>
      <c r="H358" s="553">
        <f t="shared" ca="1" si="129"/>
        <v>3.1416939470468463</v>
      </c>
      <c r="I358" s="553">
        <f t="shared" ca="1" si="130"/>
        <v>9.0798504948210628</v>
      </c>
      <c r="J358" s="553">
        <f t="shared" ca="1" si="131"/>
        <v>3.3379217391483595</v>
      </c>
      <c r="K358" s="553">
        <f t="shared" ca="1" si="132"/>
        <v>14.331185564334515</v>
      </c>
      <c r="L358" s="553">
        <f t="shared" ca="1" si="135"/>
        <v>2.7868733481662975</v>
      </c>
      <c r="M358" s="553">
        <f t="shared" ca="1" si="135"/>
        <v>7.2841357072465822</v>
      </c>
      <c r="N358" s="553">
        <f t="shared" ca="1" si="135"/>
        <v>3.2197600195612575</v>
      </c>
      <c r="O358" s="553">
        <f t="shared" ca="1" si="135"/>
        <v>5.566295177108584</v>
      </c>
      <c r="P358" s="553">
        <f t="shared" ca="1" si="135"/>
        <v>2.0784211617940058</v>
      </c>
      <c r="Q358" s="554">
        <f t="shared" ca="1" si="116"/>
        <v>1.0294274843961126</v>
      </c>
      <c r="R358" s="554">
        <f t="shared" ca="1" si="117"/>
        <v>2.1168863680936538</v>
      </c>
      <c r="S358" s="554">
        <f t="shared" ca="1" si="118"/>
        <v>2.5489967000326441</v>
      </c>
      <c r="T358" s="554">
        <f t="shared" ca="1" si="119"/>
        <v>5.7419287556727028</v>
      </c>
      <c r="U358" s="554">
        <f t="shared" ca="1" si="120"/>
        <v>11.544312216168217</v>
      </c>
      <c r="V358" s="555">
        <f t="shared" ca="1" si="121"/>
        <v>4.0643756876853248</v>
      </c>
      <c r="W358" s="555">
        <f t="shared" ca="1" si="122"/>
        <v>3.4878740153145782</v>
      </c>
      <c r="X358" s="556">
        <f t="shared" ca="1" si="134"/>
        <v>1.4150817158001647</v>
      </c>
      <c r="Y358" s="557">
        <f t="shared" ca="1" si="123"/>
        <v>0.26115280520158224</v>
      </c>
    </row>
    <row r="359" spans="1:25" x14ac:dyDescent="0.25">
      <c r="A359" s="558" t="s">
        <v>925</v>
      </c>
      <c r="B359" s="553">
        <f t="shared" si="115"/>
        <v>-10</v>
      </c>
      <c r="C359" s="553">
        <f t="shared" ca="1" si="124"/>
        <v>2.730433619779272</v>
      </c>
      <c r="D359" s="553">
        <f t="shared" ca="1" si="125"/>
        <v>1.2558775484191815</v>
      </c>
      <c r="E359" s="553">
        <f t="shared" ca="1" si="126"/>
        <v>6.6581906063068068</v>
      </c>
      <c r="F359" s="553">
        <f t="shared" ca="1" si="127"/>
        <v>2.916046029084689</v>
      </c>
      <c r="G359" s="553">
        <f t="shared" ca="1" si="128"/>
        <v>11.373435811517485</v>
      </c>
      <c r="H359" s="553">
        <f t="shared" ca="1" si="129"/>
        <v>3.0243791833783105</v>
      </c>
      <c r="I359" s="553">
        <f t="shared" ca="1" si="130"/>
        <v>4.7276633118698452</v>
      </c>
      <c r="J359" s="553">
        <f t="shared" ca="1" si="131"/>
        <v>3.6454442174847506</v>
      </c>
      <c r="K359" s="553">
        <f t="shared" ca="1" si="132"/>
        <v>12.776785999291342</v>
      </c>
      <c r="L359" s="553">
        <f t="shared" ca="1" si="135"/>
        <v>2.9415174061255502</v>
      </c>
      <c r="M359" s="553">
        <f t="shared" ca="1" si="135"/>
        <v>6.1876992100027071</v>
      </c>
      <c r="N359" s="553">
        <f t="shared" ca="1" si="135"/>
        <v>2.7289958440846975</v>
      </c>
      <c r="O359" s="553">
        <f t="shared" ca="1" si="135"/>
        <v>5.8405132889703184</v>
      </c>
      <c r="P359" s="553">
        <f t="shared" ca="1" si="135"/>
        <v>1.9565697437281742</v>
      </c>
      <c r="Q359" s="554">
        <f t="shared" ca="1" si="116"/>
        <v>1.4745560713600905</v>
      </c>
      <c r="R359" s="554">
        <f t="shared" ca="1" si="117"/>
        <v>3.7421445772221178</v>
      </c>
      <c r="S359" s="554">
        <f t="shared" ca="1" si="118"/>
        <v>8.3490566281391736</v>
      </c>
      <c r="T359" s="554">
        <f t="shared" ca="1" si="119"/>
        <v>1.0822190943850947</v>
      </c>
      <c r="U359" s="554">
        <f t="shared" ca="1" si="120"/>
        <v>9.8352685931657913</v>
      </c>
      <c r="V359" s="555">
        <f t="shared" ca="1" si="121"/>
        <v>3.4587033659180095</v>
      </c>
      <c r="W359" s="555">
        <f t="shared" ca="1" si="122"/>
        <v>3.8839435452421442</v>
      </c>
      <c r="X359" s="556">
        <f t="shared" ca="1" si="134"/>
        <v>3.236632466320561</v>
      </c>
      <c r="Y359" s="557">
        <f t="shared" ca="1" si="123"/>
        <v>0.50959299439787542</v>
      </c>
    </row>
    <row r="360" spans="1:25" x14ac:dyDescent="0.25">
      <c r="A360" s="558" t="s">
        <v>926</v>
      </c>
      <c r="B360" s="553">
        <f t="shared" si="115"/>
        <v>-10</v>
      </c>
      <c r="C360" s="553">
        <f t="shared" ca="1" si="124"/>
        <v>2.4513457998056598</v>
      </c>
      <c r="D360" s="553">
        <f t="shared" ca="1" si="125"/>
        <v>1.9554074066898135</v>
      </c>
      <c r="E360" s="553">
        <f t="shared" ca="1" si="126"/>
        <v>5.3355927971272248</v>
      </c>
      <c r="F360" s="553">
        <f t="shared" ca="1" si="127"/>
        <v>2.4356988514826945</v>
      </c>
      <c r="G360" s="553">
        <f t="shared" ca="1" si="128"/>
        <v>11.186285622749555</v>
      </c>
      <c r="H360" s="553">
        <f t="shared" ca="1" si="129"/>
        <v>2.9539935145093255</v>
      </c>
      <c r="I360" s="553">
        <f t="shared" ca="1" si="130"/>
        <v>9.9064810463976691</v>
      </c>
      <c r="J360" s="553">
        <f t="shared" ca="1" si="131"/>
        <v>2.9707230947170888</v>
      </c>
      <c r="K360" s="553">
        <f t="shared" ca="1" si="132"/>
        <v>9.6221234355435552</v>
      </c>
      <c r="L360" s="553">
        <f t="shared" ca="1" si="135"/>
        <v>2.8374827009076466</v>
      </c>
      <c r="M360" s="553">
        <f t="shared" ca="1" si="135"/>
        <v>4.7946200635763923</v>
      </c>
      <c r="N360" s="553">
        <f t="shared" ca="1" si="135"/>
        <v>2.6352013324600412</v>
      </c>
      <c r="O360" s="553">
        <f t="shared" ca="1" si="135"/>
        <v>3.58407502798606</v>
      </c>
      <c r="P360" s="553">
        <f t="shared" ca="1" si="135"/>
        <v>3.5130552718903396</v>
      </c>
      <c r="Q360" s="554">
        <f t="shared" ca="1" si="116"/>
        <v>0.49593839311584631</v>
      </c>
      <c r="R360" s="554">
        <f t="shared" ca="1" si="117"/>
        <v>2.8998939456445303</v>
      </c>
      <c r="S360" s="554">
        <f t="shared" ca="1" si="118"/>
        <v>8.2322921082402303</v>
      </c>
      <c r="T360" s="554">
        <f t="shared" ca="1" si="119"/>
        <v>6.9357579516805803</v>
      </c>
      <c r="U360" s="554">
        <f t="shared" ca="1" si="120"/>
        <v>6.784640734635909</v>
      </c>
      <c r="V360" s="555">
        <f t="shared" ca="1" si="121"/>
        <v>2.1594187311163511</v>
      </c>
      <c r="W360" s="555">
        <f t="shared" ca="1" si="122"/>
        <v>7.1019756095720421E-2</v>
      </c>
      <c r="X360" s="556">
        <f t="shared" ca="1" si="134"/>
        <v>2.1126665182613635</v>
      </c>
      <c r="Y360" s="557">
        <f t="shared" ca="1" si="123"/>
        <v>0.34990815637430961</v>
      </c>
    </row>
    <row r="361" spans="1:25" x14ac:dyDescent="0.25">
      <c r="A361" s="558" t="s">
        <v>927</v>
      </c>
      <c r="B361" s="553">
        <f t="shared" si="115"/>
        <v>-10</v>
      </c>
      <c r="C361" s="553">
        <f t="shared" ca="1" si="124"/>
        <v>1.0655917188554263</v>
      </c>
      <c r="D361" s="553">
        <f t="shared" ca="1" si="125"/>
        <v>1.9983828929157292</v>
      </c>
      <c r="E361" s="553">
        <f t="shared" ca="1" si="126"/>
        <v>6.7585957414210469</v>
      </c>
      <c r="F361" s="553">
        <f t="shared" ca="1" si="127"/>
        <v>2.5859911905238131</v>
      </c>
      <c r="G361" s="553">
        <f t="shared" ca="1" si="128"/>
        <v>13.955804339541277</v>
      </c>
      <c r="H361" s="553">
        <f t="shared" ca="1" si="129"/>
        <v>2.1039808735163219</v>
      </c>
      <c r="I361" s="553">
        <f t="shared" ca="1" si="130"/>
        <v>9.4145320569232602</v>
      </c>
      <c r="J361" s="553">
        <f t="shared" ca="1" si="131"/>
        <v>2.5962778696838207</v>
      </c>
      <c r="K361" s="553">
        <f t="shared" ca="1" si="132"/>
        <v>11.248592392263014</v>
      </c>
      <c r="L361" s="553">
        <f t="shared" ca="1" si="135"/>
        <v>2.3121622013377516</v>
      </c>
      <c r="M361" s="553">
        <f t="shared" ca="1" si="135"/>
        <v>6.6426642213204943</v>
      </c>
      <c r="N361" s="553">
        <f t="shared" ca="1" si="135"/>
        <v>2.235069893594031</v>
      </c>
      <c r="O361" s="553">
        <f t="shared" ca="1" si="135"/>
        <v>6.0772080166555922</v>
      </c>
      <c r="P361" s="553">
        <f t="shared" ca="1" si="135"/>
        <v>1.9787803584183215</v>
      </c>
      <c r="Q361" s="554">
        <f t="shared" ca="1" si="116"/>
        <v>-0.93279117406030299</v>
      </c>
      <c r="R361" s="554">
        <f t="shared" ca="1" si="117"/>
        <v>4.1726045508972334</v>
      </c>
      <c r="S361" s="554">
        <f t="shared" ca="1" si="118"/>
        <v>11.851823466024955</v>
      </c>
      <c r="T361" s="554">
        <f t="shared" ca="1" si="119"/>
        <v>6.8182541872394395</v>
      </c>
      <c r="U361" s="554">
        <f t="shared" ca="1" si="120"/>
        <v>8.936430190925261</v>
      </c>
      <c r="V361" s="555">
        <f t="shared" ca="1" si="121"/>
        <v>4.4075943277264633</v>
      </c>
      <c r="W361" s="555">
        <f t="shared" ca="1" si="122"/>
        <v>4.098427658237271</v>
      </c>
      <c r="X361" s="556">
        <f t="shared" ca="1" si="134"/>
        <v>5.7283409314667146</v>
      </c>
      <c r="Y361" s="557">
        <f t="shared" ca="1" si="123"/>
        <v>0.82436369566708523</v>
      </c>
    </row>
    <row r="362" spans="1:25" x14ac:dyDescent="0.25">
      <c r="A362" s="558" t="s">
        <v>928</v>
      </c>
      <c r="B362" s="553">
        <f t="shared" si="115"/>
        <v>-10</v>
      </c>
      <c r="C362" s="553">
        <f t="shared" ca="1" si="124"/>
        <v>3.9294537194689978</v>
      </c>
      <c r="D362" s="553">
        <f t="shared" ca="1" si="125"/>
        <v>2.0084978017376014</v>
      </c>
      <c r="E362" s="553">
        <f t="shared" ca="1" si="126"/>
        <v>6.4883780218145573</v>
      </c>
      <c r="F362" s="553">
        <f t="shared" ca="1" si="127"/>
        <v>1.5134408524668808</v>
      </c>
      <c r="G362" s="553">
        <f t="shared" ca="1" si="128"/>
        <v>12.192685566351084</v>
      </c>
      <c r="H362" s="553">
        <f t="shared" ca="1" si="129"/>
        <v>3.3711073517742296</v>
      </c>
      <c r="I362" s="553">
        <f t="shared" ca="1" si="130"/>
        <v>15.004142808044765</v>
      </c>
      <c r="J362" s="553">
        <f t="shared" ca="1" si="131"/>
        <v>2.8268859108974835</v>
      </c>
      <c r="K362" s="553">
        <f t="shared" ca="1" si="132"/>
        <v>10.526776341928365</v>
      </c>
      <c r="L362" s="553">
        <f t="shared" ca="1" si="135"/>
        <v>2.767256068479047</v>
      </c>
      <c r="M362" s="553">
        <f t="shared" ca="1" si="135"/>
        <v>6.8753313640732951</v>
      </c>
      <c r="N362" s="553">
        <f t="shared" ca="1" si="135"/>
        <v>3.4625144335479572</v>
      </c>
      <c r="O362" s="553">
        <f t="shared" ca="1" si="135"/>
        <v>3.791256949774656</v>
      </c>
      <c r="P362" s="553">
        <f t="shared" ca="1" si="135"/>
        <v>2.3519432135504657</v>
      </c>
      <c r="Q362" s="554">
        <f t="shared" ca="1" si="116"/>
        <v>1.9209559177313964</v>
      </c>
      <c r="R362" s="554">
        <f t="shared" ca="1" si="117"/>
        <v>4.974937169347676</v>
      </c>
      <c r="S362" s="554">
        <f t="shared" ca="1" si="118"/>
        <v>8.8215782145768546</v>
      </c>
      <c r="T362" s="554">
        <f t="shared" ca="1" si="119"/>
        <v>12.177256897147281</v>
      </c>
      <c r="U362" s="554">
        <f t="shared" ca="1" si="120"/>
        <v>7.7595202734493176</v>
      </c>
      <c r="V362" s="555">
        <f t="shared" ca="1" si="121"/>
        <v>3.412816930525338</v>
      </c>
      <c r="W362" s="555">
        <f t="shared" ca="1" si="122"/>
        <v>1.4393137362241903</v>
      </c>
      <c r="X362" s="556">
        <f t="shared" ca="1" si="134"/>
        <v>7.9643120461970156</v>
      </c>
      <c r="Y362" s="557">
        <f t="shared" ca="1" si="123"/>
        <v>0.95968118903320909</v>
      </c>
    </row>
    <row r="363" spans="1:25" x14ac:dyDescent="0.25">
      <c r="A363" s="558" t="s">
        <v>929</v>
      </c>
      <c r="B363" s="553">
        <f t="shared" si="115"/>
        <v>-10</v>
      </c>
      <c r="C363" s="553">
        <f t="shared" ca="1" si="124"/>
        <v>2.7594866365594588</v>
      </c>
      <c r="D363" s="553">
        <f t="shared" ca="1" si="125"/>
        <v>1.9044667592943503</v>
      </c>
      <c r="E363" s="553">
        <f t="shared" ca="1" si="126"/>
        <v>4.7974498847477847</v>
      </c>
      <c r="F363" s="553">
        <f t="shared" ca="1" si="127"/>
        <v>2.5344679900111728</v>
      </c>
      <c r="G363" s="553">
        <f t="shared" ca="1" si="128"/>
        <v>11.601491002795203</v>
      </c>
      <c r="H363" s="553">
        <f t="shared" ca="1" si="129"/>
        <v>2.5140330976139467</v>
      </c>
      <c r="I363" s="553">
        <f t="shared" ca="1" si="130"/>
        <v>11.844771570961942</v>
      </c>
      <c r="J363" s="553">
        <f t="shared" ca="1" si="131"/>
        <v>3.1200412541869387</v>
      </c>
      <c r="K363" s="553">
        <f t="shared" ca="1" si="132"/>
        <v>6.7999938672177578</v>
      </c>
      <c r="L363" s="553">
        <f t="shared" ca="1" si="135"/>
        <v>3.5409265569764266</v>
      </c>
      <c r="M363" s="553">
        <f t="shared" ca="1" si="135"/>
        <v>6.8753347641223304</v>
      </c>
      <c r="N363" s="553">
        <f t="shared" ca="1" si="135"/>
        <v>2.423206314906015</v>
      </c>
      <c r="O363" s="553">
        <f t="shared" ca="1" si="135"/>
        <v>5.3089354826793391</v>
      </c>
      <c r="P363" s="553">
        <f t="shared" ca="1" si="135"/>
        <v>3.3517775805389283</v>
      </c>
      <c r="Q363" s="554">
        <f t="shared" ca="1" si="116"/>
        <v>0.85501987726510853</v>
      </c>
      <c r="R363" s="554">
        <f t="shared" ca="1" si="117"/>
        <v>2.2629818947366118</v>
      </c>
      <c r="S363" s="554">
        <f t="shared" ca="1" si="118"/>
        <v>9.0874579051812567</v>
      </c>
      <c r="T363" s="554">
        <f t="shared" ca="1" si="119"/>
        <v>8.7247303167750037</v>
      </c>
      <c r="U363" s="554">
        <f t="shared" ca="1" si="120"/>
        <v>3.2590673102413312</v>
      </c>
      <c r="V363" s="555">
        <f t="shared" ca="1" si="121"/>
        <v>4.4521284492163158</v>
      </c>
      <c r="W363" s="555">
        <f t="shared" ca="1" si="122"/>
        <v>1.9571579021404109</v>
      </c>
      <c r="X363" s="556">
        <f t="shared" ca="1" si="134"/>
        <v>3.004227996937562</v>
      </c>
      <c r="Y363" s="557">
        <f t="shared" ca="1" si="123"/>
        <v>0.47581944528334574</v>
      </c>
    </row>
    <row r="364" spans="1:25" x14ac:dyDescent="0.25">
      <c r="A364" s="558" t="s">
        <v>930</v>
      </c>
      <c r="B364" s="553">
        <f t="shared" si="115"/>
        <v>-10</v>
      </c>
      <c r="C364" s="553">
        <f t="shared" ca="1" si="124"/>
        <v>4.5081320104208871</v>
      </c>
      <c r="D364" s="553">
        <f t="shared" ca="1" si="125"/>
        <v>2.2614726399825313</v>
      </c>
      <c r="E364" s="553">
        <f t="shared" ca="1" si="126"/>
        <v>5.7022046669991475</v>
      </c>
      <c r="F364" s="553">
        <f t="shared" ca="1" si="127"/>
        <v>2.2545849819998809</v>
      </c>
      <c r="G364" s="553">
        <f t="shared" ca="1" si="128"/>
        <v>5.9606482782743573</v>
      </c>
      <c r="H364" s="553">
        <f t="shared" ca="1" si="129"/>
        <v>2.2157016343380866</v>
      </c>
      <c r="I364" s="553">
        <f t="shared" ca="1" si="130"/>
        <v>8.8698802492115849</v>
      </c>
      <c r="J364" s="553">
        <f t="shared" ca="1" si="131"/>
        <v>3.1504677353427515</v>
      </c>
      <c r="K364" s="553">
        <f t="shared" ca="1" si="132"/>
        <v>8.4689085654472702</v>
      </c>
      <c r="L364" s="553">
        <f t="shared" ca="1" si="135"/>
        <v>3.1946132028553329</v>
      </c>
      <c r="M364" s="553">
        <f t="shared" ca="1" si="135"/>
        <v>6.8639190632622782</v>
      </c>
      <c r="N364" s="553">
        <f t="shared" ca="1" si="135"/>
        <v>2.1399721518617114</v>
      </c>
      <c r="O364" s="553">
        <f t="shared" ca="1" si="135"/>
        <v>6.6746475203872526</v>
      </c>
      <c r="P364" s="553">
        <f t="shared" ca="1" si="135"/>
        <v>3.6985832884355769</v>
      </c>
      <c r="Q364" s="554">
        <f t="shared" ca="1" si="116"/>
        <v>2.2466593704383557</v>
      </c>
      <c r="R364" s="554">
        <f t="shared" ca="1" si="117"/>
        <v>3.4476196849992666</v>
      </c>
      <c r="S364" s="554">
        <f t="shared" ca="1" si="118"/>
        <v>3.7449466439362706</v>
      </c>
      <c r="T364" s="554">
        <f t="shared" ca="1" si="119"/>
        <v>5.7194125138688339</v>
      </c>
      <c r="U364" s="554">
        <f t="shared" ca="1" si="120"/>
        <v>5.2742953625919373</v>
      </c>
      <c r="V364" s="555">
        <f t="shared" ca="1" si="121"/>
        <v>4.7239469114005672</v>
      </c>
      <c r="W364" s="555">
        <f t="shared" ca="1" si="122"/>
        <v>2.9760642319516757</v>
      </c>
      <c r="X364" s="556">
        <f t="shared" ca="1" si="134"/>
        <v>1.8546494912991669</v>
      </c>
      <c r="Y364" s="557">
        <f t="shared" ca="1" si="123"/>
        <v>0.31575597362425467</v>
      </c>
    </row>
    <row r="365" spans="1:25" x14ac:dyDescent="0.25">
      <c r="A365" s="558" t="s">
        <v>931</v>
      </c>
      <c r="B365" s="553">
        <f t="shared" si="115"/>
        <v>-10</v>
      </c>
      <c r="C365" s="553">
        <f t="shared" ca="1" si="124"/>
        <v>1.7012477407656359</v>
      </c>
      <c r="D365" s="553">
        <f t="shared" ca="1" si="125"/>
        <v>2.4294222440520175</v>
      </c>
      <c r="E365" s="553">
        <f t="shared" ca="1" si="126"/>
        <v>6.3131667920075776</v>
      </c>
      <c r="F365" s="553">
        <f t="shared" ca="1" si="127"/>
        <v>2.3740739615650206</v>
      </c>
      <c r="G365" s="553">
        <f t="shared" ca="1" si="128"/>
        <v>8.2348611898364013</v>
      </c>
      <c r="H365" s="553">
        <f t="shared" ca="1" si="129"/>
        <v>2.5347045358360392</v>
      </c>
      <c r="I365" s="553">
        <f t="shared" ca="1" si="130"/>
        <v>5.9665258179460112</v>
      </c>
      <c r="J365" s="553">
        <f t="shared" ca="1" si="131"/>
        <v>3.7553625070858203</v>
      </c>
      <c r="K365" s="553">
        <f t="shared" ca="1" si="132"/>
        <v>10.649726860658415</v>
      </c>
      <c r="L365" s="553">
        <f t="shared" ca="1" si="135"/>
        <v>3.8494084830523776</v>
      </c>
      <c r="M365" s="553">
        <f t="shared" ca="1" si="135"/>
        <v>6.3150113893668536</v>
      </c>
      <c r="N365" s="553">
        <f t="shared" ca="1" si="135"/>
        <v>2.8471053382849765</v>
      </c>
      <c r="O365" s="553">
        <f t="shared" ca="1" si="135"/>
        <v>5.6382509400686782</v>
      </c>
      <c r="P365" s="553">
        <f t="shared" ca="1" si="135"/>
        <v>2.3994787916945399</v>
      </c>
      <c r="Q365" s="554">
        <f t="shared" ca="1" si="116"/>
        <v>-0.72817450328638156</v>
      </c>
      <c r="R365" s="554">
        <f t="shared" ca="1" si="117"/>
        <v>3.939092830442557</v>
      </c>
      <c r="S365" s="554">
        <f t="shared" ca="1" si="118"/>
        <v>5.7001566540003621</v>
      </c>
      <c r="T365" s="554">
        <f t="shared" ca="1" si="119"/>
        <v>2.2111633108601909</v>
      </c>
      <c r="U365" s="554">
        <f t="shared" ca="1" si="120"/>
        <v>6.8003183776060379</v>
      </c>
      <c r="V365" s="555">
        <f t="shared" ca="1" si="121"/>
        <v>3.4679060510818771</v>
      </c>
      <c r="W365" s="555">
        <f t="shared" ca="1" si="122"/>
        <v>3.2387721483741383</v>
      </c>
      <c r="X365" s="556">
        <f t="shared" ca="1" si="134"/>
        <v>-0.42070865348988207</v>
      </c>
      <c r="Y365" s="557">
        <f t="shared" ca="1" si="123"/>
        <v>9.5296191571655739E-2</v>
      </c>
    </row>
    <row r="366" spans="1:25" x14ac:dyDescent="0.25">
      <c r="A366" s="558" t="s">
        <v>932</v>
      </c>
      <c r="B366" s="553">
        <f t="shared" si="115"/>
        <v>-10</v>
      </c>
      <c r="C366" s="553">
        <f t="shared" ca="1" si="124"/>
        <v>3.3227335582032183</v>
      </c>
      <c r="D366" s="553">
        <f t="shared" ca="1" si="125"/>
        <v>2.0278555052886773</v>
      </c>
      <c r="E366" s="553">
        <f t="shared" ca="1" si="126"/>
        <v>7.277408342918779</v>
      </c>
      <c r="F366" s="553">
        <f t="shared" ca="1" si="127"/>
        <v>3.118037842571868</v>
      </c>
      <c r="G366" s="553">
        <f t="shared" ca="1" si="128"/>
        <v>3.1647163936967058</v>
      </c>
      <c r="H366" s="553">
        <f t="shared" ca="1" si="129"/>
        <v>3.0151310797973041</v>
      </c>
      <c r="I366" s="553">
        <f t="shared" ca="1" si="130"/>
        <v>17.038321473307533</v>
      </c>
      <c r="J366" s="553">
        <f t="shared" ca="1" si="131"/>
        <v>3.2371525789979434</v>
      </c>
      <c r="K366" s="553">
        <f t="shared" ca="1" si="132"/>
        <v>7.3293339851971417</v>
      </c>
      <c r="L366" s="553">
        <f t="shared" ca="1" si="135"/>
        <v>3.3055952193878477</v>
      </c>
      <c r="M366" s="553">
        <f t="shared" ca="1" si="135"/>
        <v>4.931333243609993</v>
      </c>
      <c r="N366" s="553">
        <f t="shared" ca="1" si="135"/>
        <v>2.685146200850514</v>
      </c>
      <c r="O366" s="553">
        <f t="shared" ca="1" si="135"/>
        <v>5.0187096707652969</v>
      </c>
      <c r="P366" s="553">
        <f t="shared" ca="1" si="135"/>
        <v>2.1279071351577645</v>
      </c>
      <c r="Q366" s="554">
        <f t="shared" ca="1" si="116"/>
        <v>1.2948780529145409</v>
      </c>
      <c r="R366" s="554">
        <f t="shared" ca="1" si="117"/>
        <v>4.1593705003469115</v>
      </c>
      <c r="S366" s="554">
        <f t="shared" ca="1" si="118"/>
        <v>0.14958531389940166</v>
      </c>
      <c r="T366" s="554">
        <f t="shared" ca="1" si="119"/>
        <v>13.80116889430959</v>
      </c>
      <c r="U366" s="554">
        <f t="shared" ca="1" si="120"/>
        <v>4.023738765809294</v>
      </c>
      <c r="V366" s="555">
        <f t="shared" ca="1" si="121"/>
        <v>2.246187042759479</v>
      </c>
      <c r="W366" s="555">
        <f t="shared" ca="1" si="122"/>
        <v>2.8908025356075324</v>
      </c>
      <c r="X366" s="556">
        <f t="shared" ca="1" si="134"/>
        <v>1.9410144292123288</v>
      </c>
      <c r="Y366" s="557">
        <f t="shared" ca="1" si="123"/>
        <v>0.32703144921116756</v>
      </c>
    </row>
    <row r="367" spans="1:25" x14ac:dyDescent="0.25">
      <c r="A367" s="558" t="s">
        <v>933</v>
      </c>
      <c r="B367" s="553">
        <f t="shared" si="115"/>
        <v>-10</v>
      </c>
      <c r="C367" s="553">
        <f t="shared" ca="1" si="124"/>
        <v>2.3608388028316343</v>
      </c>
      <c r="D367" s="553">
        <f t="shared" ca="1" si="125"/>
        <v>2.6423691520182775</v>
      </c>
      <c r="E367" s="553">
        <f t="shared" ca="1" si="126"/>
        <v>2.950429695316271</v>
      </c>
      <c r="F367" s="553">
        <f t="shared" ca="1" si="127"/>
        <v>3.3483615613834914</v>
      </c>
      <c r="G367" s="553">
        <f t="shared" ca="1" si="128"/>
        <v>13.351368434518465</v>
      </c>
      <c r="H367" s="553">
        <f t="shared" ca="1" si="129"/>
        <v>3.2465664972534167</v>
      </c>
      <c r="I367" s="553">
        <f t="shared" ca="1" si="130"/>
        <v>12.000589591359185</v>
      </c>
      <c r="J367" s="553">
        <f t="shared" ca="1" si="131"/>
        <v>3.6175450555790283</v>
      </c>
      <c r="K367" s="553">
        <f t="shared" ca="1" si="132"/>
        <v>13.125946738615591</v>
      </c>
      <c r="L367" s="553">
        <f t="shared" ca="1" si="135"/>
        <v>3.6214796599978012</v>
      </c>
      <c r="M367" s="553">
        <f t="shared" ca="1" si="135"/>
        <v>7.2509950964615442</v>
      </c>
      <c r="N367" s="553">
        <f t="shared" ca="1" si="135"/>
        <v>3.5509762081514418</v>
      </c>
      <c r="O367" s="553">
        <f t="shared" ca="1" si="135"/>
        <v>4.8817152224667915</v>
      </c>
      <c r="P367" s="553">
        <f t="shared" ca="1" si="135"/>
        <v>2.4356714235459389</v>
      </c>
      <c r="Q367" s="554">
        <f t="shared" ca="1" si="116"/>
        <v>-0.28153034918664321</v>
      </c>
      <c r="R367" s="554">
        <f t="shared" ca="1" si="117"/>
        <v>-0.39793186606722042</v>
      </c>
      <c r="S367" s="554">
        <f t="shared" ca="1" si="118"/>
        <v>10.104801937265048</v>
      </c>
      <c r="T367" s="554">
        <f t="shared" ca="1" si="119"/>
        <v>8.383044535780158</v>
      </c>
      <c r="U367" s="554">
        <f t="shared" ca="1" si="120"/>
        <v>9.5044670786177896</v>
      </c>
      <c r="V367" s="555">
        <f t="shared" ca="1" si="121"/>
        <v>3.7000188883101024</v>
      </c>
      <c r="W367" s="555">
        <f t="shared" ca="1" si="122"/>
        <v>2.4460437989208526</v>
      </c>
      <c r="X367" s="556">
        <f t="shared" ca="1" si="134"/>
        <v>2.7247870483810086</v>
      </c>
      <c r="Y367" s="557">
        <f t="shared" ca="1" si="123"/>
        <v>0.43546080747786065</v>
      </c>
    </row>
    <row r="368" spans="1:25" x14ac:dyDescent="0.25">
      <c r="A368" s="558" t="s">
        <v>934</v>
      </c>
      <c r="B368" s="553">
        <f t="shared" si="115"/>
        <v>-10</v>
      </c>
      <c r="C368" s="553">
        <f t="shared" ca="1" si="124"/>
        <v>1.0103431296965186</v>
      </c>
      <c r="D368" s="553">
        <f t="shared" ca="1" si="125"/>
        <v>0.85829448495288063</v>
      </c>
      <c r="E368" s="553">
        <f t="shared" ca="1" si="126"/>
        <v>4.3879000665293173</v>
      </c>
      <c r="F368" s="553">
        <f t="shared" ca="1" si="127"/>
        <v>2.5327037498836189</v>
      </c>
      <c r="G368" s="553">
        <f t="shared" ca="1" si="128"/>
        <v>10.876901713272623</v>
      </c>
      <c r="H368" s="553">
        <f t="shared" ca="1" si="129"/>
        <v>2.9152647555732254</v>
      </c>
      <c r="I368" s="553">
        <f t="shared" ca="1" si="130"/>
        <v>10.821873459524461</v>
      </c>
      <c r="J368" s="553">
        <f t="shared" ca="1" si="131"/>
        <v>2.8909198670196101</v>
      </c>
      <c r="K368" s="553">
        <f t="shared" ca="1" si="132"/>
        <v>13.936243362982674</v>
      </c>
      <c r="L368" s="553">
        <f t="shared" ca="1" si="135"/>
        <v>2.3937892592851391</v>
      </c>
      <c r="M368" s="553">
        <f t="shared" ca="1" si="135"/>
        <v>7.5688515638398179</v>
      </c>
      <c r="N368" s="553">
        <f t="shared" ca="1" si="135"/>
        <v>2.2716951317190355</v>
      </c>
      <c r="O368" s="553">
        <f t="shared" ca="1" si="135"/>
        <v>4.358482870183825</v>
      </c>
      <c r="P368" s="553">
        <f t="shared" ca="1" si="135"/>
        <v>2.0025414879868348</v>
      </c>
      <c r="Q368" s="554">
        <f t="shared" ca="1" si="116"/>
        <v>0.152048644743638</v>
      </c>
      <c r="R368" s="554">
        <f t="shared" ca="1" si="117"/>
        <v>1.8551963166456984</v>
      </c>
      <c r="S368" s="554">
        <f t="shared" ca="1" si="118"/>
        <v>7.9616369576993975</v>
      </c>
      <c r="T368" s="554">
        <f t="shared" ca="1" si="119"/>
        <v>7.9309535925048511</v>
      </c>
      <c r="U368" s="554">
        <f t="shared" ca="1" si="120"/>
        <v>11.542454103697535</v>
      </c>
      <c r="V368" s="555">
        <f t="shared" ca="1" si="121"/>
        <v>5.2971564321207829</v>
      </c>
      <c r="W368" s="555">
        <f t="shared" ca="1" si="122"/>
        <v>2.3559413821969901</v>
      </c>
      <c r="X368" s="556">
        <f t="shared" ca="1" si="134"/>
        <v>4.2987671268774328</v>
      </c>
      <c r="Y368" s="557">
        <f t="shared" ca="1" si="123"/>
        <v>0.65951194071395181</v>
      </c>
    </row>
    <row r="369" spans="1:25" x14ac:dyDescent="0.25">
      <c r="A369" s="558" t="s">
        <v>935</v>
      </c>
      <c r="B369" s="553">
        <f t="shared" si="115"/>
        <v>-10</v>
      </c>
      <c r="C369" s="553">
        <f t="shared" ca="1" si="124"/>
        <v>2.5406386406907373</v>
      </c>
      <c r="D369" s="553">
        <f t="shared" ca="1" si="125"/>
        <v>2.832472924714716</v>
      </c>
      <c r="E369" s="553">
        <f t="shared" ca="1" si="126"/>
        <v>4.3637718208889087</v>
      </c>
      <c r="F369" s="553">
        <f t="shared" ca="1" si="127"/>
        <v>3.1037627842259035</v>
      </c>
      <c r="G369" s="553">
        <f t="shared" ca="1" si="128"/>
        <v>5.6197563231497689</v>
      </c>
      <c r="H369" s="553">
        <f t="shared" ca="1" si="129"/>
        <v>3.3709126492578081</v>
      </c>
      <c r="I369" s="553">
        <f t="shared" ca="1" si="130"/>
        <v>10.721204030476674</v>
      </c>
      <c r="J369" s="553">
        <f t="shared" ca="1" si="131"/>
        <v>2.4804949022042981</v>
      </c>
      <c r="K369" s="553">
        <f t="shared" ca="1" si="132"/>
        <v>8.6907156479827563</v>
      </c>
      <c r="L369" s="553">
        <f t="shared" ca="1" si="135"/>
        <v>2.8274563823486041</v>
      </c>
      <c r="M369" s="553">
        <f t="shared" ca="1" si="135"/>
        <v>7.5495531312570652</v>
      </c>
      <c r="N369" s="553">
        <f t="shared" ca="1" si="135"/>
        <v>2.3069730496772651</v>
      </c>
      <c r="O369" s="553">
        <f t="shared" ca="1" si="135"/>
        <v>5.5576343618677697</v>
      </c>
      <c r="P369" s="553">
        <f t="shared" ca="1" si="135"/>
        <v>1.9807772643679353</v>
      </c>
      <c r="Q369" s="554">
        <f t="shared" ca="1" si="116"/>
        <v>-0.29183428402397871</v>
      </c>
      <c r="R369" s="554">
        <f t="shared" ca="1" si="117"/>
        <v>1.2600090366630052</v>
      </c>
      <c r="S369" s="554">
        <f t="shared" ca="1" si="118"/>
        <v>2.2488436738919608</v>
      </c>
      <c r="T369" s="554">
        <f t="shared" ca="1" si="119"/>
        <v>8.2407091282723748</v>
      </c>
      <c r="U369" s="554">
        <f t="shared" ca="1" si="120"/>
        <v>5.8632592656341522</v>
      </c>
      <c r="V369" s="555">
        <f t="shared" ca="1" si="121"/>
        <v>5.2425800815798</v>
      </c>
      <c r="W369" s="555">
        <f t="shared" ca="1" si="122"/>
        <v>3.5768570974998344</v>
      </c>
      <c r="X369" s="556">
        <f t="shared" ca="1" si="134"/>
        <v>-0.85455421313956137</v>
      </c>
      <c r="Y369" s="557">
        <f t="shared" ca="1" si="123"/>
        <v>7.1196343563581052E-2</v>
      </c>
    </row>
    <row r="370" spans="1:25" x14ac:dyDescent="0.25">
      <c r="A370" s="558" t="s">
        <v>936</v>
      </c>
      <c r="B370" s="553">
        <f t="shared" si="115"/>
        <v>-10</v>
      </c>
      <c r="C370" s="553">
        <f t="shared" ca="1" si="124"/>
        <v>2.5256064652830488</v>
      </c>
      <c r="D370" s="553">
        <f t="shared" ca="1" si="125"/>
        <v>1.562454932668321</v>
      </c>
      <c r="E370" s="553">
        <f t="shared" ca="1" si="126"/>
        <v>5.9481060557899674</v>
      </c>
      <c r="F370" s="553">
        <f t="shared" ca="1" si="127"/>
        <v>2.0540774964605717</v>
      </c>
      <c r="G370" s="553">
        <f t="shared" ca="1" si="128"/>
        <v>11.581006260869698</v>
      </c>
      <c r="H370" s="553">
        <f t="shared" ca="1" si="129"/>
        <v>1.2742172481939682</v>
      </c>
      <c r="I370" s="553">
        <f t="shared" ca="1" si="130"/>
        <v>8.1544601880701766</v>
      </c>
      <c r="J370" s="553">
        <f t="shared" ca="1" si="131"/>
        <v>3.328235411894815</v>
      </c>
      <c r="K370" s="553">
        <f t="shared" ca="1" si="132"/>
        <v>8.423781257420659</v>
      </c>
      <c r="L370" s="553">
        <f t="shared" ref="L370:P385" ca="1" si="136">L$17*(1+$C$10*NORMSINV(RAND()))</f>
        <v>4.0059877002753943</v>
      </c>
      <c r="M370" s="553">
        <f t="shared" ca="1" si="136"/>
        <v>8.1605868262033194</v>
      </c>
      <c r="N370" s="553">
        <f t="shared" ca="1" si="136"/>
        <v>2.507351002786455</v>
      </c>
      <c r="O370" s="553">
        <f t="shared" ca="1" si="136"/>
        <v>5.5207544122646794</v>
      </c>
      <c r="P370" s="553">
        <f t="shared" ca="1" si="136"/>
        <v>2.3633698869994122</v>
      </c>
      <c r="Q370" s="554">
        <f t="shared" ca="1" si="116"/>
        <v>0.96315153261472775</v>
      </c>
      <c r="R370" s="554">
        <f t="shared" ca="1" si="117"/>
        <v>3.8940285593293957</v>
      </c>
      <c r="S370" s="554">
        <f t="shared" ca="1" si="118"/>
        <v>10.306789012675729</v>
      </c>
      <c r="T370" s="554">
        <f t="shared" ca="1" si="119"/>
        <v>4.8262247761753621</v>
      </c>
      <c r="U370" s="554">
        <f t="shared" ca="1" si="120"/>
        <v>4.4177935571452647</v>
      </c>
      <c r="V370" s="555">
        <f t="shared" ca="1" si="121"/>
        <v>5.653235823416864</v>
      </c>
      <c r="W370" s="555">
        <f t="shared" ca="1" si="122"/>
        <v>3.1573845252652672</v>
      </c>
      <c r="X370" s="556">
        <f t="shared" ca="1" si="134"/>
        <v>4.1083331185660565</v>
      </c>
      <c r="Y370" s="557">
        <f t="shared" ca="1" si="123"/>
        <v>0.6337229336107677</v>
      </c>
    </row>
    <row r="371" spans="1:25" x14ac:dyDescent="0.25">
      <c r="A371" s="558" t="s">
        <v>937</v>
      </c>
      <c r="B371" s="553">
        <f t="shared" si="115"/>
        <v>-10</v>
      </c>
      <c r="C371" s="553">
        <f t="shared" ca="1" si="124"/>
        <v>4.2254149569494839</v>
      </c>
      <c r="D371" s="553">
        <f t="shared" ca="1" si="125"/>
        <v>1.4814966350497318</v>
      </c>
      <c r="E371" s="553">
        <f t="shared" ca="1" si="126"/>
        <v>6.1061512475055375</v>
      </c>
      <c r="F371" s="553">
        <f t="shared" ca="1" si="127"/>
        <v>1.3758008204383181</v>
      </c>
      <c r="G371" s="553">
        <f t="shared" ca="1" si="128"/>
        <v>8.4456169216112151</v>
      </c>
      <c r="H371" s="553">
        <f t="shared" ca="1" si="129"/>
        <v>3.5394822706188354</v>
      </c>
      <c r="I371" s="553">
        <f t="shared" ca="1" si="130"/>
        <v>10.775993287358043</v>
      </c>
      <c r="J371" s="553">
        <f t="shared" ca="1" si="131"/>
        <v>1.9815217431892194</v>
      </c>
      <c r="K371" s="553">
        <f t="shared" ca="1" si="132"/>
        <v>4.4921069993957037</v>
      </c>
      <c r="L371" s="553">
        <f t="shared" ca="1" si="136"/>
        <v>3.3966826225117108</v>
      </c>
      <c r="M371" s="553">
        <f t="shared" ca="1" si="136"/>
        <v>5.9144787895952344</v>
      </c>
      <c r="N371" s="553">
        <f t="shared" ca="1" si="136"/>
        <v>3.123414442857718</v>
      </c>
      <c r="O371" s="553">
        <f t="shared" ca="1" si="136"/>
        <v>5.1404899700454729</v>
      </c>
      <c r="P371" s="553">
        <f t="shared" ca="1" si="136"/>
        <v>2.7400530537457031</v>
      </c>
      <c r="Q371" s="554">
        <f t="shared" ca="1" si="116"/>
        <v>2.743918321899752</v>
      </c>
      <c r="R371" s="554">
        <f t="shared" ca="1" si="117"/>
        <v>4.7303504270672194</v>
      </c>
      <c r="S371" s="554">
        <f t="shared" ca="1" si="118"/>
        <v>4.9061346509923798</v>
      </c>
      <c r="T371" s="554">
        <f t="shared" ca="1" si="119"/>
        <v>8.7944715441688235</v>
      </c>
      <c r="U371" s="554">
        <f t="shared" ca="1" si="120"/>
        <v>1.0954243768839929</v>
      </c>
      <c r="V371" s="555">
        <f t="shared" ca="1" si="121"/>
        <v>2.7910643467375165</v>
      </c>
      <c r="W371" s="555">
        <f t="shared" ca="1" si="122"/>
        <v>2.4004369162997699</v>
      </c>
      <c r="X371" s="556">
        <f t="shared" ca="1" si="134"/>
        <v>2.930732956560167</v>
      </c>
      <c r="Y371" s="557">
        <f t="shared" ca="1" si="123"/>
        <v>0.46516356324889024</v>
      </c>
    </row>
    <row r="372" spans="1:25" x14ac:dyDescent="0.25">
      <c r="A372" s="558" t="s">
        <v>938</v>
      </c>
      <c r="B372" s="553">
        <f t="shared" si="115"/>
        <v>-10</v>
      </c>
      <c r="C372" s="553">
        <f t="shared" ca="1" si="124"/>
        <v>3.7156097320645474</v>
      </c>
      <c r="D372" s="553">
        <f t="shared" ca="1" si="125"/>
        <v>2.4330385299844637</v>
      </c>
      <c r="E372" s="553">
        <f t="shared" ca="1" si="126"/>
        <v>3.6060200741539989</v>
      </c>
      <c r="F372" s="553">
        <f t="shared" ca="1" si="127"/>
        <v>2.4061563950531015</v>
      </c>
      <c r="G372" s="553">
        <f t="shared" ca="1" si="128"/>
        <v>10.278567939377908</v>
      </c>
      <c r="H372" s="553">
        <f t="shared" ca="1" si="129"/>
        <v>3.06759046095973</v>
      </c>
      <c r="I372" s="553">
        <f t="shared" ca="1" si="130"/>
        <v>10.806296059334636</v>
      </c>
      <c r="J372" s="553">
        <f t="shared" ca="1" si="131"/>
        <v>3.2649408837585856</v>
      </c>
      <c r="K372" s="553">
        <f t="shared" ca="1" si="132"/>
        <v>15.973776650015681</v>
      </c>
      <c r="L372" s="553">
        <f t="shared" ca="1" si="136"/>
        <v>2.6875376511302584</v>
      </c>
      <c r="M372" s="553">
        <f t="shared" ca="1" si="136"/>
        <v>7.1770569953999921</v>
      </c>
      <c r="N372" s="553">
        <f t="shared" ca="1" si="136"/>
        <v>2.2251929056313178</v>
      </c>
      <c r="O372" s="553">
        <f t="shared" ca="1" si="136"/>
        <v>7.3996340206179045</v>
      </c>
      <c r="P372" s="553">
        <f t="shared" ca="1" si="136"/>
        <v>2.0998829426486054</v>
      </c>
      <c r="Q372" s="554">
        <f t="shared" ca="1" si="116"/>
        <v>1.2825712020800837</v>
      </c>
      <c r="R372" s="554">
        <f t="shared" ca="1" si="117"/>
        <v>1.1998636791008974</v>
      </c>
      <c r="S372" s="554">
        <f t="shared" ca="1" si="118"/>
        <v>7.2109774784181777</v>
      </c>
      <c r="T372" s="554">
        <f t="shared" ca="1" si="119"/>
        <v>7.5413551755760508</v>
      </c>
      <c r="U372" s="554">
        <f t="shared" ca="1" si="120"/>
        <v>13.286238998885423</v>
      </c>
      <c r="V372" s="555">
        <f t="shared" ca="1" si="121"/>
        <v>4.9518640897686748</v>
      </c>
      <c r="W372" s="555">
        <f t="shared" ca="1" si="122"/>
        <v>5.2997510779692991</v>
      </c>
      <c r="X372" s="556">
        <f t="shared" ca="1" si="134"/>
        <v>5.3381038775243415</v>
      </c>
      <c r="Y372" s="557">
        <f t="shared" ca="1" si="123"/>
        <v>0.78520871128620606</v>
      </c>
    </row>
    <row r="373" spans="1:25" x14ac:dyDescent="0.25">
      <c r="A373" s="558" t="s">
        <v>939</v>
      </c>
      <c r="B373" s="553">
        <f t="shared" si="115"/>
        <v>-10</v>
      </c>
      <c r="C373" s="553">
        <f t="shared" ca="1" si="124"/>
        <v>1.9244419399521797</v>
      </c>
      <c r="D373" s="553">
        <f t="shared" ca="1" si="125"/>
        <v>1.802482164480915</v>
      </c>
      <c r="E373" s="553">
        <f t="shared" ca="1" si="126"/>
        <v>9.4673460531472529</v>
      </c>
      <c r="F373" s="553">
        <f t="shared" ca="1" si="127"/>
        <v>2.1256017312160682</v>
      </c>
      <c r="G373" s="553">
        <f t="shared" ca="1" si="128"/>
        <v>11.953345725995533</v>
      </c>
      <c r="H373" s="553">
        <f t="shared" ca="1" si="129"/>
        <v>2.7514826257617053</v>
      </c>
      <c r="I373" s="553">
        <f t="shared" ca="1" si="130"/>
        <v>16.549432544479618</v>
      </c>
      <c r="J373" s="553">
        <f t="shared" ca="1" si="131"/>
        <v>3.281035279070097</v>
      </c>
      <c r="K373" s="553">
        <f t="shared" ca="1" si="132"/>
        <v>7.2218464602224781</v>
      </c>
      <c r="L373" s="553">
        <f t="shared" ca="1" si="136"/>
        <v>2.850262632846305</v>
      </c>
      <c r="M373" s="553">
        <f t="shared" ca="1" si="136"/>
        <v>7.8826492086194291</v>
      </c>
      <c r="N373" s="553">
        <f t="shared" ca="1" si="136"/>
        <v>2.0834125492187976</v>
      </c>
      <c r="O373" s="553">
        <f t="shared" ca="1" si="136"/>
        <v>4.8647692353573166</v>
      </c>
      <c r="P373" s="553">
        <f t="shared" ca="1" si="136"/>
        <v>1.9512772784118402</v>
      </c>
      <c r="Q373" s="554">
        <f t="shared" ca="1" si="116"/>
        <v>0.12195977547126469</v>
      </c>
      <c r="R373" s="554">
        <f t="shared" ca="1" si="117"/>
        <v>7.3417443219311842</v>
      </c>
      <c r="S373" s="554">
        <f t="shared" ca="1" si="118"/>
        <v>9.2018631002338278</v>
      </c>
      <c r="T373" s="554">
        <f t="shared" ca="1" si="119"/>
        <v>13.268397265409522</v>
      </c>
      <c r="U373" s="554">
        <f t="shared" ca="1" si="120"/>
        <v>4.3715838273761731</v>
      </c>
      <c r="V373" s="555">
        <f t="shared" ca="1" si="121"/>
        <v>5.7992366594006315</v>
      </c>
      <c r="W373" s="555">
        <f t="shared" ca="1" si="122"/>
        <v>2.9134919569454762</v>
      </c>
      <c r="X373" s="556">
        <f t="shared" ca="1" si="134"/>
        <v>8.506092845490187</v>
      </c>
      <c r="Y373" s="557">
        <f t="shared" ca="1" si="123"/>
        <v>0.97407905313543197</v>
      </c>
    </row>
    <row r="374" spans="1:25" x14ac:dyDescent="0.25">
      <c r="A374" s="558" t="s">
        <v>940</v>
      </c>
      <c r="B374" s="553">
        <f t="shared" si="115"/>
        <v>-10</v>
      </c>
      <c r="C374" s="553">
        <f t="shared" ca="1" si="124"/>
        <v>4.30661657773733</v>
      </c>
      <c r="D374" s="553">
        <f t="shared" ca="1" si="125"/>
        <v>2.4477973940174711</v>
      </c>
      <c r="E374" s="553">
        <f t="shared" ca="1" si="126"/>
        <v>4.8780031780495579</v>
      </c>
      <c r="F374" s="553">
        <f t="shared" ca="1" si="127"/>
        <v>2.4923097543418566</v>
      </c>
      <c r="G374" s="553">
        <f t="shared" ca="1" si="128"/>
        <v>11.130831443939353</v>
      </c>
      <c r="H374" s="553">
        <f t="shared" ca="1" si="129"/>
        <v>2.7837979089282028</v>
      </c>
      <c r="I374" s="553">
        <f t="shared" ca="1" si="130"/>
        <v>9.0897999324379466</v>
      </c>
      <c r="J374" s="553">
        <f t="shared" ca="1" si="131"/>
        <v>3.2854184782140869</v>
      </c>
      <c r="K374" s="553">
        <f t="shared" ca="1" si="132"/>
        <v>13.382146950704094</v>
      </c>
      <c r="L374" s="553">
        <f t="shared" ca="1" si="136"/>
        <v>3.4449952427998971</v>
      </c>
      <c r="M374" s="553">
        <f t="shared" ca="1" si="136"/>
        <v>6.9138720125154167</v>
      </c>
      <c r="N374" s="553">
        <f t="shared" ca="1" si="136"/>
        <v>1.6540130223562159</v>
      </c>
      <c r="O374" s="553">
        <f t="shared" ca="1" si="136"/>
        <v>4.4925615383278634</v>
      </c>
      <c r="P374" s="553">
        <f t="shared" ca="1" si="136"/>
        <v>3.0137632674139332</v>
      </c>
      <c r="Q374" s="554">
        <f t="shared" ca="1" si="116"/>
        <v>1.8588191837198589</v>
      </c>
      <c r="R374" s="554">
        <f t="shared" ca="1" si="117"/>
        <v>2.3856934237077012</v>
      </c>
      <c r="S374" s="554">
        <f t="shared" ca="1" si="118"/>
        <v>8.3470335350111498</v>
      </c>
      <c r="T374" s="554">
        <f t="shared" ca="1" si="119"/>
        <v>5.8043814542238596</v>
      </c>
      <c r="U374" s="554">
        <f t="shared" ca="1" si="120"/>
        <v>9.9371517079041958</v>
      </c>
      <c r="V374" s="555">
        <f t="shared" ca="1" si="121"/>
        <v>5.2598589901592003</v>
      </c>
      <c r="W374" s="555">
        <f t="shared" ca="1" si="122"/>
        <v>1.4787982709139302</v>
      </c>
      <c r="X374" s="556">
        <f t="shared" ca="1" si="134"/>
        <v>4.610227773631328</v>
      </c>
      <c r="Y374" s="557">
        <f t="shared" ca="1" si="123"/>
        <v>0.70008320847135064</v>
      </c>
    </row>
    <row r="375" spans="1:25" x14ac:dyDescent="0.25">
      <c r="A375" s="558" t="s">
        <v>941</v>
      </c>
      <c r="B375" s="553">
        <f t="shared" si="115"/>
        <v>-10</v>
      </c>
      <c r="C375" s="553">
        <f t="shared" ca="1" si="124"/>
        <v>2.887461971412443</v>
      </c>
      <c r="D375" s="553">
        <f t="shared" ca="1" si="125"/>
        <v>1.925899703274301</v>
      </c>
      <c r="E375" s="553">
        <f t="shared" ca="1" si="126"/>
        <v>4.3205284903315437</v>
      </c>
      <c r="F375" s="553">
        <f t="shared" ca="1" si="127"/>
        <v>2.5908737507401143</v>
      </c>
      <c r="G375" s="553">
        <f t="shared" ca="1" si="128"/>
        <v>8.3041170459257234</v>
      </c>
      <c r="H375" s="553">
        <f t="shared" ca="1" si="129"/>
        <v>3.089278997937599</v>
      </c>
      <c r="I375" s="553">
        <f t="shared" ca="1" si="130"/>
        <v>7.5576816215628462</v>
      </c>
      <c r="J375" s="553">
        <f t="shared" ca="1" si="131"/>
        <v>3.0236192243550502</v>
      </c>
      <c r="K375" s="553">
        <f t="shared" ca="1" si="132"/>
        <v>8.969067818671995</v>
      </c>
      <c r="L375" s="553">
        <f t="shared" ca="1" si="136"/>
        <v>3.0037839796091097</v>
      </c>
      <c r="M375" s="553">
        <f t="shared" ca="1" si="136"/>
        <v>6.5334118136115942</v>
      </c>
      <c r="N375" s="553">
        <f t="shared" ca="1" si="136"/>
        <v>2.0783511675308635</v>
      </c>
      <c r="O375" s="553">
        <f t="shared" ca="1" si="136"/>
        <v>5.0477093660920094</v>
      </c>
      <c r="P375" s="553">
        <f t="shared" ca="1" si="136"/>
        <v>2.1545076520217328</v>
      </c>
      <c r="Q375" s="554">
        <f t="shared" ca="1" si="116"/>
        <v>0.96156226813814194</v>
      </c>
      <c r="R375" s="554">
        <f t="shared" ca="1" si="117"/>
        <v>1.7296547395914295</v>
      </c>
      <c r="S375" s="554">
        <f t="shared" ca="1" si="118"/>
        <v>5.214838047988124</v>
      </c>
      <c r="T375" s="554">
        <f t="shared" ca="1" si="119"/>
        <v>4.534062397207796</v>
      </c>
      <c r="U375" s="554">
        <f t="shared" ca="1" si="120"/>
        <v>5.9652838390628853</v>
      </c>
      <c r="V375" s="555">
        <f t="shared" ca="1" si="121"/>
        <v>4.4550606460807307</v>
      </c>
      <c r="W375" s="555">
        <f t="shared" ca="1" si="122"/>
        <v>2.8932017140702766</v>
      </c>
      <c r="X375" s="556">
        <f t="shared" ca="1" si="134"/>
        <v>0.13269788881216549</v>
      </c>
      <c r="Y375" s="557">
        <f t="shared" ca="1" si="123"/>
        <v>0.13411543292083661</v>
      </c>
    </row>
    <row r="376" spans="1:25" x14ac:dyDescent="0.25">
      <c r="A376" s="558" t="s">
        <v>942</v>
      </c>
      <c r="B376" s="553">
        <f t="shared" si="115"/>
        <v>-10</v>
      </c>
      <c r="C376" s="553">
        <f t="shared" ca="1" si="124"/>
        <v>2.6066121784433247</v>
      </c>
      <c r="D376" s="553">
        <f t="shared" ca="1" si="125"/>
        <v>2.1646896744191295</v>
      </c>
      <c r="E376" s="553">
        <f t="shared" ca="1" si="126"/>
        <v>6.8235168338243</v>
      </c>
      <c r="F376" s="553">
        <f t="shared" ca="1" si="127"/>
        <v>2.051426787378174</v>
      </c>
      <c r="G376" s="553">
        <f t="shared" ca="1" si="128"/>
        <v>12.134467996014898</v>
      </c>
      <c r="H376" s="553">
        <f t="shared" ca="1" si="129"/>
        <v>3.5143039662719948</v>
      </c>
      <c r="I376" s="553">
        <f t="shared" ca="1" si="130"/>
        <v>10.756922962798187</v>
      </c>
      <c r="J376" s="553">
        <f t="shared" ca="1" si="131"/>
        <v>3.4866048117051647</v>
      </c>
      <c r="K376" s="553">
        <f t="shared" ca="1" si="132"/>
        <v>8.9236837939911986</v>
      </c>
      <c r="L376" s="553">
        <f t="shared" ca="1" si="136"/>
        <v>3.0927329800341634</v>
      </c>
      <c r="M376" s="553">
        <f t="shared" ca="1" si="136"/>
        <v>6.2790331375102504</v>
      </c>
      <c r="N376" s="553">
        <f t="shared" ca="1" si="136"/>
        <v>2.916301424968597</v>
      </c>
      <c r="O376" s="553">
        <f t="shared" ca="1" si="136"/>
        <v>4.7414496524162084</v>
      </c>
      <c r="P376" s="553">
        <f t="shared" ca="1" si="136"/>
        <v>2.5996756905390312</v>
      </c>
      <c r="Q376" s="554">
        <f t="shared" ca="1" si="116"/>
        <v>0.4419225040241952</v>
      </c>
      <c r="R376" s="554">
        <f t="shared" ca="1" si="117"/>
        <v>4.7720900464461256</v>
      </c>
      <c r="S376" s="554">
        <f t="shared" ca="1" si="118"/>
        <v>8.6201640297429023</v>
      </c>
      <c r="T376" s="554">
        <f t="shared" ca="1" si="119"/>
        <v>7.2703181510930222</v>
      </c>
      <c r="U376" s="554">
        <f t="shared" ca="1" si="120"/>
        <v>5.8309508139570347</v>
      </c>
      <c r="V376" s="555">
        <f t="shared" ca="1" si="121"/>
        <v>3.3627317125416534</v>
      </c>
      <c r="W376" s="555">
        <f t="shared" ca="1" si="122"/>
        <v>2.1417739618771772</v>
      </c>
      <c r="X376" s="556">
        <f t="shared" ca="1" si="134"/>
        <v>4.0404903904007714</v>
      </c>
      <c r="Y376" s="557">
        <f t="shared" ca="1" si="123"/>
        <v>0.62438025645104034</v>
      </c>
    </row>
    <row r="377" spans="1:25" x14ac:dyDescent="0.25">
      <c r="A377" s="558" t="s">
        <v>943</v>
      </c>
      <c r="B377" s="553">
        <f t="shared" si="115"/>
        <v>-10</v>
      </c>
      <c r="C377" s="553">
        <f t="shared" ca="1" si="124"/>
        <v>3.1399456760127258</v>
      </c>
      <c r="D377" s="553">
        <f t="shared" ca="1" si="125"/>
        <v>2.1498214879618929</v>
      </c>
      <c r="E377" s="553">
        <f t="shared" ca="1" si="126"/>
        <v>6.911130860540764</v>
      </c>
      <c r="F377" s="553">
        <f t="shared" ca="1" si="127"/>
        <v>1.9712801607733517</v>
      </c>
      <c r="G377" s="553">
        <f t="shared" ca="1" si="128"/>
        <v>11.405474326367033</v>
      </c>
      <c r="H377" s="553">
        <f t="shared" ca="1" si="129"/>
        <v>2.7306795401381541</v>
      </c>
      <c r="I377" s="553">
        <f t="shared" ca="1" si="130"/>
        <v>7.7061733954827645</v>
      </c>
      <c r="J377" s="553">
        <f t="shared" ca="1" si="131"/>
        <v>3.2783698927397014</v>
      </c>
      <c r="K377" s="553">
        <f t="shared" ca="1" si="132"/>
        <v>9.5905821933311071</v>
      </c>
      <c r="L377" s="553">
        <f t="shared" ca="1" si="136"/>
        <v>3.4175032994052845</v>
      </c>
      <c r="M377" s="553">
        <f t="shared" ca="1" si="136"/>
        <v>7.9130538595981328</v>
      </c>
      <c r="N377" s="553">
        <f t="shared" ca="1" si="136"/>
        <v>2.2116628732948036</v>
      </c>
      <c r="O377" s="553">
        <f t="shared" ca="1" si="136"/>
        <v>3.0767854195770195</v>
      </c>
      <c r="P377" s="553">
        <f t="shared" ca="1" si="136"/>
        <v>2.0471935149139311</v>
      </c>
      <c r="Q377" s="554">
        <f t="shared" ca="1" si="116"/>
        <v>0.99012418805083291</v>
      </c>
      <c r="R377" s="554">
        <f t="shared" ca="1" si="117"/>
        <v>4.9398506997674119</v>
      </c>
      <c r="S377" s="554">
        <f t="shared" ca="1" si="118"/>
        <v>8.6747947862288797</v>
      </c>
      <c r="T377" s="554">
        <f t="shared" ca="1" si="119"/>
        <v>4.4278035027430631</v>
      </c>
      <c r="U377" s="554">
        <f t="shared" ca="1" si="120"/>
        <v>6.1730788939258225</v>
      </c>
      <c r="V377" s="555">
        <f t="shared" ca="1" si="121"/>
        <v>5.7013909863033287</v>
      </c>
      <c r="W377" s="555">
        <f t="shared" ca="1" si="122"/>
        <v>1.0295919046630884</v>
      </c>
      <c r="X377" s="556">
        <f t="shared" ca="1" si="134"/>
        <v>3.9420280464444719</v>
      </c>
      <c r="Y377" s="557">
        <f t="shared" ca="1" si="123"/>
        <v>0.61069155649787787</v>
      </c>
    </row>
    <row r="378" spans="1:25" x14ac:dyDescent="0.25">
      <c r="A378" s="558" t="s">
        <v>944</v>
      </c>
      <c r="B378" s="553">
        <f t="shared" si="115"/>
        <v>-10</v>
      </c>
      <c r="C378" s="553">
        <f t="shared" ca="1" si="124"/>
        <v>4.1460857285574502</v>
      </c>
      <c r="D378" s="553">
        <f t="shared" ca="1" si="125"/>
        <v>2.1694865793110658</v>
      </c>
      <c r="E378" s="553">
        <f t="shared" ca="1" si="126"/>
        <v>5.1876565494481879</v>
      </c>
      <c r="F378" s="553">
        <f t="shared" ca="1" si="127"/>
        <v>1.787715365713769</v>
      </c>
      <c r="G378" s="553">
        <f t="shared" ca="1" si="128"/>
        <v>7.3402517926843736</v>
      </c>
      <c r="H378" s="553">
        <f t="shared" ca="1" si="129"/>
        <v>4.2543983783410386</v>
      </c>
      <c r="I378" s="553">
        <f t="shared" ca="1" si="130"/>
        <v>11.635076263887443</v>
      </c>
      <c r="J378" s="553">
        <f t="shared" ca="1" si="131"/>
        <v>2.0733954951536262</v>
      </c>
      <c r="K378" s="553">
        <f t="shared" ca="1" si="132"/>
        <v>10.767738255395079</v>
      </c>
      <c r="L378" s="553">
        <f t="shared" ca="1" si="136"/>
        <v>3.2322331962124293</v>
      </c>
      <c r="M378" s="553">
        <f t="shared" ca="1" si="136"/>
        <v>6.3515610059402228</v>
      </c>
      <c r="N378" s="553">
        <f t="shared" ca="1" si="136"/>
        <v>2.4893867939612582</v>
      </c>
      <c r="O378" s="553">
        <f t="shared" ca="1" si="136"/>
        <v>5.0937689035425695</v>
      </c>
      <c r="P378" s="553">
        <f t="shared" ca="1" si="136"/>
        <v>2.1521190448475189</v>
      </c>
      <c r="Q378" s="554">
        <f t="shared" ca="1" si="116"/>
        <v>1.9765991492463844</v>
      </c>
      <c r="R378" s="554">
        <f t="shared" ca="1" si="117"/>
        <v>3.3999411837344189</v>
      </c>
      <c r="S378" s="554">
        <f t="shared" ca="1" si="118"/>
        <v>3.0858534143433349</v>
      </c>
      <c r="T378" s="554">
        <f t="shared" ca="1" si="119"/>
        <v>9.561680768733817</v>
      </c>
      <c r="U378" s="554">
        <f t="shared" ca="1" si="120"/>
        <v>7.5355050591826496</v>
      </c>
      <c r="V378" s="555">
        <f t="shared" ca="1" si="121"/>
        <v>3.8621742119789646</v>
      </c>
      <c r="W378" s="555">
        <f t="shared" ca="1" si="122"/>
        <v>2.9416498586950506</v>
      </c>
      <c r="X378" s="556">
        <f t="shared" ca="1" si="134"/>
        <v>3.352251850868484</v>
      </c>
      <c r="Y378" s="557">
        <f t="shared" ca="1" si="123"/>
        <v>0.52638456378912135</v>
      </c>
    </row>
    <row r="379" spans="1:25" x14ac:dyDescent="0.25">
      <c r="A379" s="558" t="s">
        <v>945</v>
      </c>
      <c r="B379" s="553">
        <f t="shared" si="115"/>
        <v>-10</v>
      </c>
      <c r="C379" s="553">
        <f t="shared" ca="1" si="124"/>
        <v>4.6541515568482161</v>
      </c>
      <c r="D379" s="553">
        <f t="shared" ca="1" si="125"/>
        <v>1.3795001392203554</v>
      </c>
      <c r="E379" s="553">
        <f t="shared" ca="1" si="126"/>
        <v>3.8841257854743283</v>
      </c>
      <c r="F379" s="553">
        <f t="shared" ca="1" si="127"/>
        <v>2.8568706234453871</v>
      </c>
      <c r="G379" s="553">
        <f t="shared" ca="1" si="128"/>
        <v>8.3042314155736552</v>
      </c>
      <c r="H379" s="553">
        <f t="shared" ca="1" si="129"/>
        <v>4.0371682527177546</v>
      </c>
      <c r="I379" s="553">
        <f t="shared" ca="1" si="130"/>
        <v>18.975395287873873</v>
      </c>
      <c r="J379" s="553">
        <f t="shared" ca="1" si="131"/>
        <v>3.3748275805264836</v>
      </c>
      <c r="K379" s="553">
        <f t="shared" ca="1" si="132"/>
        <v>6.887739297538646</v>
      </c>
      <c r="L379" s="553">
        <f t="shared" ca="1" si="136"/>
        <v>2.2326017170260082</v>
      </c>
      <c r="M379" s="553">
        <f t="shared" ca="1" si="136"/>
        <v>4.828439747576132</v>
      </c>
      <c r="N379" s="553">
        <f t="shared" ca="1" si="136"/>
        <v>2.8519884282260897</v>
      </c>
      <c r="O379" s="553">
        <f t="shared" ca="1" si="136"/>
        <v>4.344613023344456</v>
      </c>
      <c r="P379" s="553">
        <f t="shared" ca="1" si="136"/>
        <v>2.5140144462554859</v>
      </c>
      <c r="Q379" s="554">
        <f t="shared" ca="1" si="116"/>
        <v>3.2746514176278607</v>
      </c>
      <c r="R379" s="554">
        <f t="shared" ca="1" si="117"/>
        <v>1.0272551620289412</v>
      </c>
      <c r="S379" s="554">
        <f t="shared" ca="1" si="118"/>
        <v>4.2670631628559006</v>
      </c>
      <c r="T379" s="554">
        <f t="shared" ca="1" si="119"/>
        <v>15.600567707347389</v>
      </c>
      <c r="U379" s="554">
        <f t="shared" ca="1" si="120"/>
        <v>4.6551375805126378</v>
      </c>
      <c r="V379" s="555">
        <f t="shared" ca="1" si="121"/>
        <v>1.9764513193500424</v>
      </c>
      <c r="W379" s="555">
        <f t="shared" ca="1" si="122"/>
        <v>1.8305985770889701</v>
      </c>
      <c r="X379" s="556">
        <f t="shared" ca="1" si="134"/>
        <v>4.2793079938685317</v>
      </c>
      <c r="Y379" s="557">
        <f t="shared" ca="1" si="123"/>
        <v>0.65690828468164375</v>
      </c>
    </row>
    <row r="380" spans="1:25" x14ac:dyDescent="0.25">
      <c r="A380" s="558" t="s">
        <v>946</v>
      </c>
      <c r="B380" s="553">
        <f t="shared" si="115"/>
        <v>-10</v>
      </c>
      <c r="C380" s="553">
        <f t="shared" ca="1" si="124"/>
        <v>3.9924013360685278</v>
      </c>
      <c r="D380" s="553">
        <f t="shared" ca="1" si="125"/>
        <v>2.5178200227719887</v>
      </c>
      <c r="E380" s="553">
        <f t="shared" ca="1" si="126"/>
        <v>5.7967061240185735</v>
      </c>
      <c r="F380" s="553">
        <f t="shared" ca="1" si="127"/>
        <v>2.759046093740678</v>
      </c>
      <c r="G380" s="553">
        <f t="shared" ca="1" si="128"/>
        <v>17.731367156989663</v>
      </c>
      <c r="H380" s="553">
        <f t="shared" ca="1" si="129"/>
        <v>3.9087550567485421</v>
      </c>
      <c r="I380" s="553">
        <f t="shared" ca="1" si="130"/>
        <v>12.30779781591621</v>
      </c>
      <c r="J380" s="553">
        <f t="shared" ca="1" si="131"/>
        <v>3.6051445910645272</v>
      </c>
      <c r="K380" s="553">
        <f t="shared" ca="1" si="132"/>
        <v>9.7754178324355259</v>
      </c>
      <c r="L380" s="553">
        <f t="shared" ca="1" si="136"/>
        <v>2.5903950784955896</v>
      </c>
      <c r="M380" s="553">
        <f t="shared" ca="1" si="136"/>
        <v>5.8183246682060661</v>
      </c>
      <c r="N380" s="553">
        <f t="shared" ca="1" si="136"/>
        <v>2.8928160125432734</v>
      </c>
      <c r="O380" s="553">
        <f t="shared" ca="1" si="136"/>
        <v>4.9241430218333502</v>
      </c>
      <c r="P380" s="553">
        <f t="shared" ca="1" si="136"/>
        <v>1.8311051171268142</v>
      </c>
      <c r="Q380" s="554">
        <f t="shared" ca="1" si="116"/>
        <v>1.4745813132965391</v>
      </c>
      <c r="R380" s="554">
        <f t="shared" ca="1" si="117"/>
        <v>3.0376600302778956</v>
      </c>
      <c r="S380" s="554">
        <f t="shared" ca="1" si="118"/>
        <v>13.82261210024112</v>
      </c>
      <c r="T380" s="554">
        <f t="shared" ca="1" si="119"/>
        <v>8.7026532248516837</v>
      </c>
      <c r="U380" s="554">
        <f t="shared" ca="1" si="120"/>
        <v>7.1850227539399363</v>
      </c>
      <c r="V380" s="555">
        <f t="shared" ca="1" si="121"/>
        <v>2.9255086556627927</v>
      </c>
      <c r="W380" s="555">
        <f t="shared" ca="1" si="122"/>
        <v>3.0930379047065362</v>
      </c>
      <c r="X380" s="556">
        <f t="shared" ca="1" si="134"/>
        <v>7.535501486072004</v>
      </c>
      <c r="Y380" s="557">
        <f t="shared" ca="1" si="123"/>
        <v>0.9441640525193401</v>
      </c>
    </row>
    <row r="381" spans="1:25" x14ac:dyDescent="0.25">
      <c r="A381" s="558" t="s">
        <v>947</v>
      </c>
      <c r="B381" s="553">
        <f t="shared" si="115"/>
        <v>-10</v>
      </c>
      <c r="C381" s="553">
        <f t="shared" ca="1" si="124"/>
        <v>2.9643708873813992</v>
      </c>
      <c r="D381" s="553">
        <f t="shared" ca="1" si="125"/>
        <v>2.687588209012544</v>
      </c>
      <c r="E381" s="553">
        <f t="shared" ca="1" si="126"/>
        <v>5.9458976473569383</v>
      </c>
      <c r="F381" s="553">
        <f t="shared" ca="1" si="127"/>
        <v>3.4386300044100828</v>
      </c>
      <c r="G381" s="553">
        <f t="shared" ca="1" si="128"/>
        <v>6.1939009681908423</v>
      </c>
      <c r="H381" s="553">
        <f t="shared" ca="1" si="129"/>
        <v>2.4767838330115928</v>
      </c>
      <c r="I381" s="553">
        <f t="shared" ca="1" si="130"/>
        <v>9.9220121176648934</v>
      </c>
      <c r="J381" s="553">
        <f t="shared" ca="1" si="131"/>
        <v>3.3529022694625592</v>
      </c>
      <c r="K381" s="553">
        <f t="shared" ca="1" si="132"/>
        <v>14.188471348041794</v>
      </c>
      <c r="L381" s="553">
        <f t="shared" ca="1" si="136"/>
        <v>2.7000836457799804</v>
      </c>
      <c r="M381" s="553">
        <f t="shared" ca="1" si="136"/>
        <v>7.597478975757129</v>
      </c>
      <c r="N381" s="553">
        <f t="shared" ca="1" si="136"/>
        <v>2.6105419422496219</v>
      </c>
      <c r="O381" s="553">
        <f t="shared" ca="1" si="136"/>
        <v>6.3111180736625796</v>
      </c>
      <c r="P381" s="553">
        <f t="shared" ca="1" si="136"/>
        <v>2.6109249367531975</v>
      </c>
      <c r="Q381" s="554">
        <f t="shared" ca="1" si="116"/>
        <v>0.27678267836885517</v>
      </c>
      <c r="R381" s="554">
        <f t="shared" ca="1" si="117"/>
        <v>2.5072676429468554</v>
      </c>
      <c r="S381" s="554">
        <f t="shared" ca="1" si="118"/>
        <v>3.7171171351792496</v>
      </c>
      <c r="T381" s="554">
        <f t="shared" ca="1" si="119"/>
        <v>6.5691098482023342</v>
      </c>
      <c r="U381" s="554">
        <f t="shared" ca="1" si="120"/>
        <v>11.488387702261814</v>
      </c>
      <c r="V381" s="555">
        <f t="shared" ca="1" si="121"/>
        <v>4.9869370335075072</v>
      </c>
      <c r="W381" s="555">
        <f t="shared" ca="1" si="122"/>
        <v>3.7001931369093821</v>
      </c>
      <c r="X381" s="556">
        <f t="shared" ca="1" si="134"/>
        <v>2.2677460489510448</v>
      </c>
      <c r="Y381" s="557">
        <f t="shared" ca="1" si="123"/>
        <v>0.37105840542728319</v>
      </c>
    </row>
    <row r="382" spans="1:25" x14ac:dyDescent="0.25">
      <c r="A382" s="558" t="s">
        <v>948</v>
      </c>
      <c r="B382" s="553">
        <f t="shared" si="115"/>
        <v>-10</v>
      </c>
      <c r="C382" s="553">
        <f t="shared" ca="1" si="124"/>
        <v>3.1376483860217919</v>
      </c>
      <c r="D382" s="553">
        <f t="shared" ca="1" si="125"/>
        <v>1.4588764787567308</v>
      </c>
      <c r="E382" s="553">
        <f t="shared" ca="1" si="126"/>
        <v>5.5426649991509125</v>
      </c>
      <c r="F382" s="553">
        <f t="shared" ca="1" si="127"/>
        <v>2.8653409276654025</v>
      </c>
      <c r="G382" s="553">
        <f t="shared" ca="1" si="128"/>
        <v>13.866133768438003</v>
      </c>
      <c r="H382" s="553">
        <f t="shared" ca="1" si="129"/>
        <v>3.3118261707847187</v>
      </c>
      <c r="I382" s="553">
        <f t="shared" ca="1" si="130"/>
        <v>14.508913343055205</v>
      </c>
      <c r="J382" s="553">
        <f t="shared" ca="1" si="131"/>
        <v>3.2847479957738233</v>
      </c>
      <c r="K382" s="553">
        <f t="shared" ca="1" si="132"/>
        <v>10.045960935195071</v>
      </c>
      <c r="L382" s="553">
        <f t="shared" ca="1" si="136"/>
        <v>3.0061462194978956</v>
      </c>
      <c r="M382" s="553">
        <f t="shared" ca="1" si="136"/>
        <v>5.8676583219704916</v>
      </c>
      <c r="N382" s="553">
        <f t="shared" ca="1" si="136"/>
        <v>2.5867472221324399</v>
      </c>
      <c r="O382" s="553">
        <f t="shared" ca="1" si="136"/>
        <v>4.0313080275200717</v>
      </c>
      <c r="P382" s="553">
        <f t="shared" ca="1" si="136"/>
        <v>2.1482441395000968</v>
      </c>
      <c r="Q382" s="554">
        <f t="shared" ca="1" si="116"/>
        <v>1.6787719072650611</v>
      </c>
      <c r="R382" s="554">
        <f t="shared" ca="1" si="117"/>
        <v>2.67732407148551</v>
      </c>
      <c r="S382" s="554">
        <f t="shared" ca="1" si="118"/>
        <v>10.554307597653285</v>
      </c>
      <c r="T382" s="554">
        <f t="shared" ca="1" si="119"/>
        <v>11.224165347281382</v>
      </c>
      <c r="U382" s="554">
        <f t="shared" ca="1" si="120"/>
        <v>7.0398147156971751</v>
      </c>
      <c r="V382" s="555">
        <f t="shared" ca="1" si="121"/>
        <v>3.2809110998380517</v>
      </c>
      <c r="W382" s="555">
        <f t="shared" ca="1" si="122"/>
        <v>1.8830638880199748</v>
      </c>
      <c r="X382" s="556">
        <f t="shared" ca="1" si="134"/>
        <v>6.6195133130921917</v>
      </c>
      <c r="Y382" s="557">
        <f t="shared" ca="1" si="123"/>
        <v>0.89560534701212946</v>
      </c>
    </row>
    <row r="383" spans="1:25" x14ac:dyDescent="0.25">
      <c r="A383" s="558" t="s">
        <v>949</v>
      </c>
      <c r="B383" s="553">
        <f t="shared" si="115"/>
        <v>-10</v>
      </c>
      <c r="C383" s="553">
        <f t="shared" ca="1" si="124"/>
        <v>2.8021308328875985</v>
      </c>
      <c r="D383" s="553">
        <f t="shared" ca="1" si="125"/>
        <v>2.0599271625292248</v>
      </c>
      <c r="E383" s="553">
        <f t="shared" ca="1" si="126"/>
        <v>4.6285466783501343</v>
      </c>
      <c r="F383" s="553">
        <f t="shared" ca="1" si="127"/>
        <v>1.8136070117562824</v>
      </c>
      <c r="G383" s="553">
        <f t="shared" ca="1" si="128"/>
        <v>9.3323500792335228</v>
      </c>
      <c r="H383" s="553">
        <f t="shared" ca="1" si="129"/>
        <v>2.2993722334971949</v>
      </c>
      <c r="I383" s="553">
        <f t="shared" ca="1" si="130"/>
        <v>11.064627225493435</v>
      </c>
      <c r="J383" s="553">
        <f t="shared" ca="1" si="131"/>
        <v>3.6789662925149114</v>
      </c>
      <c r="K383" s="553">
        <f t="shared" ca="1" si="132"/>
        <v>14.029038163095835</v>
      </c>
      <c r="L383" s="553">
        <f t="shared" ca="1" si="136"/>
        <v>3.3453623245595097</v>
      </c>
      <c r="M383" s="553">
        <f t="shared" ca="1" si="136"/>
        <v>5.0290681265375046</v>
      </c>
      <c r="N383" s="553">
        <f t="shared" ca="1" si="136"/>
        <v>2.0679006335414698</v>
      </c>
      <c r="O383" s="553">
        <f t="shared" ca="1" si="136"/>
        <v>5.8826827554130094</v>
      </c>
      <c r="P383" s="553">
        <f t="shared" ca="1" si="136"/>
        <v>1.8035486074925116</v>
      </c>
      <c r="Q383" s="554">
        <f t="shared" ca="1" si="116"/>
        <v>0.74220367035837365</v>
      </c>
      <c r="R383" s="554">
        <f t="shared" ca="1" si="117"/>
        <v>2.814939666593852</v>
      </c>
      <c r="S383" s="554">
        <f t="shared" ca="1" si="118"/>
        <v>7.0329778457363279</v>
      </c>
      <c r="T383" s="554">
        <f t="shared" ca="1" si="119"/>
        <v>7.3856609329785243</v>
      </c>
      <c r="U383" s="554">
        <f t="shared" ca="1" si="120"/>
        <v>10.683675838536326</v>
      </c>
      <c r="V383" s="555">
        <f t="shared" ca="1" si="121"/>
        <v>2.9611674929960348</v>
      </c>
      <c r="W383" s="555">
        <f t="shared" ca="1" si="122"/>
        <v>4.0791341479204979</v>
      </c>
      <c r="X383" s="556">
        <f t="shared" ca="1" si="134"/>
        <v>4.1539113217852819</v>
      </c>
      <c r="Y383" s="557">
        <f t="shared" ca="1" si="123"/>
        <v>0.6399557112628973</v>
      </c>
    </row>
    <row r="384" spans="1:25" x14ac:dyDescent="0.25">
      <c r="A384" s="558" t="s">
        <v>950</v>
      </c>
      <c r="B384" s="553">
        <f t="shared" si="115"/>
        <v>-10</v>
      </c>
      <c r="C384" s="553">
        <f t="shared" ca="1" si="124"/>
        <v>3.4240593216521624</v>
      </c>
      <c r="D384" s="553">
        <f t="shared" ca="1" si="125"/>
        <v>2.140258811688895</v>
      </c>
      <c r="E384" s="553">
        <f t="shared" ca="1" si="126"/>
        <v>5.5157767347611273</v>
      </c>
      <c r="F384" s="553">
        <f t="shared" ca="1" si="127"/>
        <v>2.3801958980096543</v>
      </c>
      <c r="G384" s="553">
        <f t="shared" ca="1" si="128"/>
        <v>6.7799898021261491</v>
      </c>
      <c r="H384" s="553">
        <f t="shared" ca="1" si="129"/>
        <v>3.0685108688916811</v>
      </c>
      <c r="I384" s="553">
        <f t="shared" ca="1" si="130"/>
        <v>6.4786940503852231</v>
      </c>
      <c r="J384" s="553">
        <f t="shared" ca="1" si="131"/>
        <v>2.9198043177342416</v>
      </c>
      <c r="K384" s="553">
        <f t="shared" ca="1" si="132"/>
        <v>11.204214626244131</v>
      </c>
      <c r="L384" s="553">
        <f t="shared" ca="1" si="136"/>
        <v>2.9363731609553922</v>
      </c>
      <c r="M384" s="553">
        <f t="shared" ca="1" si="136"/>
        <v>5.1059264001277977</v>
      </c>
      <c r="N384" s="553">
        <f t="shared" ca="1" si="136"/>
        <v>1.3545225943316797</v>
      </c>
      <c r="O384" s="553">
        <f t="shared" ca="1" si="136"/>
        <v>5.4925614922726238</v>
      </c>
      <c r="P384" s="553">
        <f t="shared" ca="1" si="136"/>
        <v>2.5707396423214526</v>
      </c>
      <c r="Q384" s="554">
        <f t="shared" ca="1" si="116"/>
        <v>1.2838005099632674</v>
      </c>
      <c r="R384" s="554">
        <f t="shared" ca="1" si="117"/>
        <v>3.135580836751473</v>
      </c>
      <c r="S384" s="554">
        <f t="shared" ca="1" si="118"/>
        <v>3.711478933234468</v>
      </c>
      <c r="T384" s="554">
        <f t="shared" ca="1" si="119"/>
        <v>3.5588897326509814</v>
      </c>
      <c r="U384" s="554">
        <f t="shared" ca="1" si="120"/>
        <v>8.267841465288738</v>
      </c>
      <c r="V384" s="555">
        <f t="shared" ca="1" si="121"/>
        <v>3.7514038057961181</v>
      </c>
      <c r="W384" s="555">
        <f t="shared" ca="1" si="122"/>
        <v>2.9218218499511712</v>
      </c>
      <c r="X384" s="556">
        <f t="shared" ca="1" si="134"/>
        <v>0.69717533604075754</v>
      </c>
      <c r="Y384" s="557">
        <f t="shared" ca="1" si="123"/>
        <v>0.18368030006524724</v>
      </c>
    </row>
    <row r="385" spans="1:25" x14ac:dyDescent="0.25">
      <c r="A385" s="558" t="s">
        <v>951</v>
      </c>
      <c r="B385" s="553">
        <f t="shared" si="115"/>
        <v>-10</v>
      </c>
      <c r="C385" s="553">
        <f t="shared" ca="1" si="124"/>
        <v>2.3098089041423897</v>
      </c>
      <c r="D385" s="553">
        <f t="shared" ca="1" si="125"/>
        <v>1.7984754452197973</v>
      </c>
      <c r="E385" s="553">
        <f t="shared" ca="1" si="126"/>
        <v>7.0994312408137592</v>
      </c>
      <c r="F385" s="553">
        <f t="shared" ca="1" si="127"/>
        <v>1.9503128247257773</v>
      </c>
      <c r="G385" s="553">
        <f t="shared" ca="1" si="128"/>
        <v>6.6314890430709896</v>
      </c>
      <c r="H385" s="553">
        <f t="shared" ca="1" si="129"/>
        <v>2.5069672867044881</v>
      </c>
      <c r="I385" s="553">
        <f t="shared" ca="1" si="130"/>
        <v>6.9846067894123811</v>
      </c>
      <c r="J385" s="553">
        <f t="shared" ca="1" si="131"/>
        <v>4.5124385995430529</v>
      </c>
      <c r="K385" s="553">
        <f t="shared" ca="1" si="132"/>
        <v>13.986781225877705</v>
      </c>
      <c r="L385" s="553">
        <f t="shared" ca="1" si="136"/>
        <v>3.9367675225368171</v>
      </c>
      <c r="M385" s="553">
        <f t="shared" ca="1" si="136"/>
        <v>5.8331287156822658</v>
      </c>
      <c r="N385" s="553">
        <f t="shared" ca="1" si="136"/>
        <v>3.0469603350035652</v>
      </c>
      <c r="O385" s="553">
        <f t="shared" ca="1" si="136"/>
        <v>5.1028285390477981</v>
      </c>
      <c r="P385" s="553">
        <f t="shared" ca="1" si="136"/>
        <v>2.9374100078706116</v>
      </c>
      <c r="Q385" s="554">
        <f t="shared" ca="1" si="116"/>
        <v>0.51133345892259241</v>
      </c>
      <c r="R385" s="554">
        <f t="shared" ca="1" si="117"/>
        <v>5.1491184160879815</v>
      </c>
      <c r="S385" s="554">
        <f t="shared" ca="1" si="118"/>
        <v>4.1245217563665015</v>
      </c>
      <c r="T385" s="554">
        <f t="shared" ca="1" si="119"/>
        <v>2.4721681898693282</v>
      </c>
      <c r="U385" s="554">
        <f t="shared" ca="1" si="120"/>
        <v>10.050013703340888</v>
      </c>
      <c r="V385" s="555">
        <f t="shared" ca="1" si="121"/>
        <v>2.7861683806787005</v>
      </c>
      <c r="W385" s="555">
        <f t="shared" ca="1" si="122"/>
        <v>2.1654185311771865</v>
      </c>
      <c r="X385" s="556">
        <f t="shared" ca="1" si="134"/>
        <v>1.3065447779094193</v>
      </c>
      <c r="Y385" s="557">
        <f t="shared" ca="1" si="123"/>
        <v>0.24845790484857971</v>
      </c>
    </row>
    <row r="386" spans="1:25" x14ac:dyDescent="0.25">
      <c r="A386" s="558" t="s">
        <v>952</v>
      </c>
      <c r="B386" s="553">
        <f t="shared" si="115"/>
        <v>-10</v>
      </c>
      <c r="C386" s="553">
        <f t="shared" ca="1" si="124"/>
        <v>2.7171459499636663</v>
      </c>
      <c r="D386" s="553">
        <f t="shared" ca="1" si="125"/>
        <v>2.2750641550783679</v>
      </c>
      <c r="E386" s="553">
        <f t="shared" ca="1" si="126"/>
        <v>6.2528606813963723</v>
      </c>
      <c r="F386" s="553">
        <f t="shared" ca="1" si="127"/>
        <v>2.8831063578378462</v>
      </c>
      <c r="G386" s="553">
        <f t="shared" ca="1" si="128"/>
        <v>9.1591977693284683</v>
      </c>
      <c r="H386" s="553">
        <f t="shared" ca="1" si="129"/>
        <v>3.1113285994651139</v>
      </c>
      <c r="I386" s="553">
        <f t="shared" ca="1" si="130"/>
        <v>8.6794281738579198</v>
      </c>
      <c r="J386" s="553">
        <f t="shared" ca="1" si="131"/>
        <v>3.4921233838105623</v>
      </c>
      <c r="K386" s="553">
        <f t="shared" ca="1" si="132"/>
        <v>11.58741884945313</v>
      </c>
      <c r="L386" s="553">
        <f t="shared" ref="L386:P401" ca="1" si="137">L$17*(1+$C$10*NORMSINV(RAND()))</f>
        <v>2.9571022199144679</v>
      </c>
      <c r="M386" s="553">
        <f t="shared" ca="1" si="137"/>
        <v>4.7901529922551269</v>
      </c>
      <c r="N386" s="553">
        <f t="shared" ca="1" si="137"/>
        <v>2.5316656703000899</v>
      </c>
      <c r="O386" s="553">
        <f t="shared" ca="1" si="137"/>
        <v>3.2351620723431704</v>
      </c>
      <c r="P386" s="553">
        <f t="shared" ca="1" si="137"/>
        <v>2.4285924457223294</v>
      </c>
      <c r="Q386" s="554">
        <f t="shared" ca="1" si="116"/>
        <v>0.44208179488529842</v>
      </c>
      <c r="R386" s="554">
        <f t="shared" ca="1" si="117"/>
        <v>3.3697543235585261</v>
      </c>
      <c r="S386" s="554">
        <f t="shared" ca="1" si="118"/>
        <v>6.047869169863354</v>
      </c>
      <c r="T386" s="554">
        <f t="shared" ca="1" si="119"/>
        <v>5.1873047900473575</v>
      </c>
      <c r="U386" s="554">
        <f t="shared" ca="1" si="120"/>
        <v>8.6303166295386617</v>
      </c>
      <c r="V386" s="555">
        <f t="shared" ca="1" si="121"/>
        <v>2.258487321955037</v>
      </c>
      <c r="W386" s="555">
        <f t="shared" ca="1" si="122"/>
        <v>0.80656962662084108</v>
      </c>
      <c r="X386" s="556">
        <f t="shared" ca="1" si="134"/>
        <v>1.3207182242136533</v>
      </c>
      <c r="Y386" s="557">
        <f t="shared" ca="1" si="123"/>
        <v>0.25009680794937816</v>
      </c>
    </row>
    <row r="387" spans="1:25" x14ac:dyDescent="0.25">
      <c r="A387" s="558" t="s">
        <v>953</v>
      </c>
      <c r="B387" s="553">
        <f t="shared" si="115"/>
        <v>-10</v>
      </c>
      <c r="C387" s="553">
        <f t="shared" ca="1" si="124"/>
        <v>1.573504141692875</v>
      </c>
      <c r="D387" s="553">
        <f t="shared" ca="1" si="125"/>
        <v>2.1645559082872201</v>
      </c>
      <c r="E387" s="553">
        <f t="shared" ca="1" si="126"/>
        <v>5.7166951754497246</v>
      </c>
      <c r="F387" s="553">
        <f t="shared" ca="1" si="127"/>
        <v>2.1904599304790433</v>
      </c>
      <c r="G387" s="553">
        <f t="shared" ca="1" si="128"/>
        <v>6.3945550777886906</v>
      </c>
      <c r="H387" s="553">
        <f t="shared" ca="1" si="129"/>
        <v>2.1567112845587038</v>
      </c>
      <c r="I387" s="553">
        <f t="shared" ca="1" si="130"/>
        <v>10.021461526417124</v>
      </c>
      <c r="J387" s="553">
        <f t="shared" ca="1" si="131"/>
        <v>2.6616051293840983</v>
      </c>
      <c r="K387" s="553">
        <f t="shared" ca="1" si="132"/>
        <v>12.325046846635409</v>
      </c>
      <c r="L387" s="553">
        <f t="shared" ca="1" si="137"/>
        <v>2.3791184401598806</v>
      </c>
      <c r="M387" s="553">
        <f t="shared" ca="1" si="137"/>
        <v>5.8189667542837631</v>
      </c>
      <c r="N387" s="553">
        <f t="shared" ca="1" si="137"/>
        <v>2.9335089302327297</v>
      </c>
      <c r="O387" s="553">
        <f t="shared" ca="1" si="137"/>
        <v>7.1621739916829714</v>
      </c>
      <c r="P387" s="553">
        <f t="shared" ca="1" si="137"/>
        <v>1.4721028416636903</v>
      </c>
      <c r="Q387" s="554">
        <f t="shared" ca="1" si="116"/>
        <v>-0.59105176659434511</v>
      </c>
      <c r="R387" s="554">
        <f t="shared" ca="1" si="117"/>
        <v>3.5262352449706813</v>
      </c>
      <c r="S387" s="554">
        <f t="shared" ca="1" si="118"/>
        <v>4.2378437932299864</v>
      </c>
      <c r="T387" s="554">
        <f t="shared" ca="1" si="119"/>
        <v>7.3598563970330257</v>
      </c>
      <c r="U387" s="554">
        <f t="shared" ca="1" si="120"/>
        <v>9.9459284064755291</v>
      </c>
      <c r="V387" s="555">
        <f t="shared" ca="1" si="121"/>
        <v>2.8854578240510333</v>
      </c>
      <c r="W387" s="555">
        <f t="shared" ca="1" si="122"/>
        <v>5.6900711500192811</v>
      </c>
      <c r="X387" s="556">
        <f t="shared" ca="1" si="134"/>
        <v>2.1771040311667011</v>
      </c>
      <c r="Y387" s="557">
        <f t="shared" ca="1" si="123"/>
        <v>0.35864429151506561</v>
      </c>
    </row>
    <row r="388" spans="1:25" x14ac:dyDescent="0.25">
      <c r="A388" s="558" t="s">
        <v>954</v>
      </c>
      <c r="B388" s="553">
        <f t="shared" si="115"/>
        <v>-10</v>
      </c>
      <c r="C388" s="553">
        <f t="shared" ca="1" si="124"/>
        <v>4.8515675032768186</v>
      </c>
      <c r="D388" s="553">
        <f t="shared" ca="1" si="125"/>
        <v>1.8495887360148318</v>
      </c>
      <c r="E388" s="553">
        <f t="shared" ca="1" si="126"/>
        <v>9.2568677922586922</v>
      </c>
      <c r="F388" s="553">
        <f t="shared" ca="1" si="127"/>
        <v>2.4202045952034505</v>
      </c>
      <c r="G388" s="553">
        <f t="shared" ca="1" si="128"/>
        <v>12.574253342918357</v>
      </c>
      <c r="H388" s="553">
        <f t="shared" ca="1" si="129"/>
        <v>2.2383905580264614</v>
      </c>
      <c r="I388" s="553">
        <f t="shared" ca="1" si="130"/>
        <v>11.522417410992079</v>
      </c>
      <c r="J388" s="553">
        <f t="shared" ca="1" si="131"/>
        <v>3.0159099396981652</v>
      </c>
      <c r="K388" s="553">
        <f t="shared" ca="1" si="132"/>
        <v>9.8877040275845012</v>
      </c>
      <c r="L388" s="553">
        <f t="shared" ca="1" si="137"/>
        <v>2.9008667150881031</v>
      </c>
      <c r="M388" s="553">
        <f t="shared" ca="1" si="137"/>
        <v>5.9090455378909539</v>
      </c>
      <c r="N388" s="553">
        <f t="shared" ca="1" si="137"/>
        <v>3.0019552527142626</v>
      </c>
      <c r="O388" s="553">
        <f t="shared" ca="1" si="137"/>
        <v>6.8366008825321787</v>
      </c>
      <c r="P388" s="553">
        <f t="shared" ca="1" si="137"/>
        <v>1.9034109752380406</v>
      </c>
      <c r="Q388" s="554">
        <f t="shared" ca="1" si="116"/>
        <v>3.0019787672619866</v>
      </c>
      <c r="R388" s="554">
        <f t="shared" ca="1" si="117"/>
        <v>6.8366631970552412</v>
      </c>
      <c r="S388" s="554">
        <f t="shared" ca="1" si="118"/>
        <v>10.335862784891896</v>
      </c>
      <c r="T388" s="554">
        <f t="shared" ca="1" si="119"/>
        <v>8.5065074712939133</v>
      </c>
      <c r="U388" s="554">
        <f t="shared" ca="1" si="120"/>
        <v>6.9868373124963981</v>
      </c>
      <c r="V388" s="555">
        <f t="shared" ca="1" si="121"/>
        <v>2.9070902851766913</v>
      </c>
      <c r="W388" s="555">
        <f t="shared" ca="1" si="122"/>
        <v>4.9331899072941381</v>
      </c>
      <c r="X388" s="556">
        <f t="shared" ca="1" si="134"/>
        <v>9.6393627003539351</v>
      </c>
      <c r="Y388" s="557">
        <f t="shared" ca="1" si="123"/>
        <v>0.99079957927705853</v>
      </c>
    </row>
    <row r="389" spans="1:25" x14ac:dyDescent="0.25">
      <c r="A389" s="558" t="s">
        <v>955</v>
      </c>
      <c r="B389" s="553">
        <f t="shared" si="115"/>
        <v>-10</v>
      </c>
      <c r="C389" s="553">
        <f t="shared" ca="1" si="124"/>
        <v>3.44556975761575</v>
      </c>
      <c r="D389" s="553">
        <f t="shared" ca="1" si="125"/>
        <v>2.0317170566290002</v>
      </c>
      <c r="E389" s="553">
        <f t="shared" ca="1" si="126"/>
        <v>5.3435899649397705</v>
      </c>
      <c r="F389" s="553">
        <f t="shared" ca="1" si="127"/>
        <v>2.3447622540699729</v>
      </c>
      <c r="G389" s="553">
        <f t="shared" ca="1" si="128"/>
        <v>9.777528697406769</v>
      </c>
      <c r="H389" s="553">
        <f t="shared" ca="1" si="129"/>
        <v>3.3939709920600838</v>
      </c>
      <c r="I389" s="553">
        <f t="shared" ca="1" si="130"/>
        <v>9.6462161373331998</v>
      </c>
      <c r="J389" s="553">
        <f t="shared" ca="1" si="131"/>
        <v>3.6190139693433387</v>
      </c>
      <c r="K389" s="553">
        <f t="shared" ca="1" si="132"/>
        <v>10.544537967106287</v>
      </c>
      <c r="L389" s="553">
        <f t="shared" ca="1" si="137"/>
        <v>3.3950775025746198</v>
      </c>
      <c r="M389" s="553">
        <f t="shared" ca="1" si="137"/>
        <v>6.7454857162657538</v>
      </c>
      <c r="N389" s="553">
        <f t="shared" ca="1" si="137"/>
        <v>2.0810091114363178</v>
      </c>
      <c r="O389" s="553">
        <f t="shared" ca="1" si="137"/>
        <v>3.7887471862955913</v>
      </c>
      <c r="P389" s="553">
        <f t="shared" ca="1" si="137"/>
        <v>2.5713597708604374</v>
      </c>
      <c r="Q389" s="554">
        <f t="shared" ca="1" si="116"/>
        <v>1.4138527009867499</v>
      </c>
      <c r="R389" s="554">
        <f t="shared" ca="1" si="117"/>
        <v>2.9988277108697976</v>
      </c>
      <c r="S389" s="554">
        <f t="shared" ca="1" si="118"/>
        <v>6.3835577053466857</v>
      </c>
      <c r="T389" s="554">
        <f t="shared" ca="1" si="119"/>
        <v>6.0272021679898611</v>
      </c>
      <c r="U389" s="554">
        <f t="shared" ca="1" si="120"/>
        <v>7.1494604645316668</v>
      </c>
      <c r="V389" s="555">
        <f t="shared" ca="1" si="121"/>
        <v>4.6644766048294359</v>
      </c>
      <c r="W389" s="555">
        <f t="shared" ca="1" si="122"/>
        <v>1.2173874154351538</v>
      </c>
      <c r="X389" s="556">
        <f t="shared" ca="1" si="134"/>
        <v>2.6082598543118305</v>
      </c>
      <c r="Y389" s="557">
        <f t="shared" ca="1" si="123"/>
        <v>0.41880364737530018</v>
      </c>
    </row>
    <row r="390" spans="1:25" x14ac:dyDescent="0.25">
      <c r="A390" s="558" t="s">
        <v>956</v>
      </c>
      <c r="B390" s="553">
        <f t="shared" si="115"/>
        <v>-10</v>
      </c>
      <c r="C390" s="553">
        <f t="shared" ca="1" si="124"/>
        <v>4.4619411837732796</v>
      </c>
      <c r="D390" s="553">
        <f t="shared" ca="1" si="125"/>
        <v>1.3935780434830174</v>
      </c>
      <c r="E390" s="553">
        <f t="shared" ca="1" si="126"/>
        <v>5.4468585019625158</v>
      </c>
      <c r="F390" s="553">
        <f t="shared" ca="1" si="127"/>
        <v>2.3004237027999892</v>
      </c>
      <c r="G390" s="553">
        <f t="shared" ca="1" si="128"/>
        <v>9.8483526420793179</v>
      </c>
      <c r="H390" s="553">
        <f t="shared" ca="1" si="129"/>
        <v>1.8475337167261288</v>
      </c>
      <c r="I390" s="553">
        <f t="shared" ca="1" si="130"/>
        <v>9.733888572696344</v>
      </c>
      <c r="J390" s="553">
        <f t="shared" ca="1" si="131"/>
        <v>2.7513078080339373</v>
      </c>
      <c r="K390" s="553">
        <f t="shared" ca="1" si="132"/>
        <v>10.77696655262786</v>
      </c>
      <c r="L390" s="553">
        <f t="shared" ca="1" si="137"/>
        <v>3.0241557960673484</v>
      </c>
      <c r="M390" s="553">
        <f t="shared" ca="1" si="137"/>
        <v>5.4187718876828637</v>
      </c>
      <c r="N390" s="553">
        <f t="shared" ca="1" si="137"/>
        <v>2.5654237488365061</v>
      </c>
      <c r="O390" s="553">
        <f t="shared" ca="1" si="137"/>
        <v>2.3384255742746083</v>
      </c>
      <c r="P390" s="553">
        <f t="shared" ca="1" si="137"/>
        <v>2.3191331387838083</v>
      </c>
      <c r="Q390" s="554">
        <f t="shared" ca="1" si="116"/>
        <v>3.0683631402902622</v>
      </c>
      <c r="R390" s="554">
        <f t="shared" ca="1" si="117"/>
        <v>3.1464347991625266</v>
      </c>
      <c r="S390" s="554">
        <f t="shared" ca="1" si="118"/>
        <v>8.0008189253531885</v>
      </c>
      <c r="T390" s="554">
        <f t="shared" ca="1" si="119"/>
        <v>6.9825807646624067</v>
      </c>
      <c r="U390" s="554">
        <f t="shared" ca="1" si="120"/>
        <v>7.7528107565605113</v>
      </c>
      <c r="V390" s="555">
        <f t="shared" ca="1" si="121"/>
        <v>2.8533481388463575</v>
      </c>
      <c r="W390" s="555">
        <f t="shared" ca="1" si="122"/>
        <v>1.9292435490799953E-2</v>
      </c>
      <c r="X390" s="556">
        <f t="shared" ca="1" si="134"/>
        <v>4.7173681948697066</v>
      </c>
      <c r="Y390" s="557">
        <f t="shared" ca="1" si="123"/>
        <v>0.71351606729135053</v>
      </c>
    </row>
    <row r="391" spans="1:25" x14ac:dyDescent="0.25">
      <c r="A391" s="558" t="s">
        <v>957</v>
      </c>
      <c r="B391" s="553">
        <f t="shared" si="115"/>
        <v>-10</v>
      </c>
      <c r="C391" s="553">
        <f t="shared" ca="1" si="124"/>
        <v>2.927313470731792</v>
      </c>
      <c r="D391" s="553">
        <f t="shared" ca="1" si="125"/>
        <v>2.0653213263534154</v>
      </c>
      <c r="E391" s="553">
        <f t="shared" ca="1" si="126"/>
        <v>5.9399748072168101</v>
      </c>
      <c r="F391" s="553">
        <f t="shared" ca="1" si="127"/>
        <v>3.2436999847406938</v>
      </c>
      <c r="G391" s="553">
        <f t="shared" ca="1" si="128"/>
        <v>9.3727908554834638</v>
      </c>
      <c r="H391" s="553">
        <f t="shared" ca="1" si="129"/>
        <v>3.5218352436423057</v>
      </c>
      <c r="I391" s="553">
        <f t="shared" ca="1" si="130"/>
        <v>6.7476825382494336</v>
      </c>
      <c r="J391" s="553">
        <f t="shared" ca="1" si="131"/>
        <v>2.4224582343473151</v>
      </c>
      <c r="K391" s="553">
        <f t="shared" ca="1" si="132"/>
        <v>10.185179656802831</v>
      </c>
      <c r="L391" s="553">
        <f t="shared" ca="1" si="137"/>
        <v>2.5807335582214233</v>
      </c>
      <c r="M391" s="553">
        <f t="shared" ca="1" si="137"/>
        <v>5.8852154751669001</v>
      </c>
      <c r="N391" s="553">
        <f t="shared" ca="1" si="137"/>
        <v>2.8295077872217833</v>
      </c>
      <c r="O391" s="553">
        <f t="shared" ca="1" si="137"/>
        <v>2.874468792841109</v>
      </c>
      <c r="P391" s="553">
        <f t="shared" ca="1" si="137"/>
        <v>3.0354382896178138</v>
      </c>
      <c r="Q391" s="554">
        <f t="shared" ca="1" si="116"/>
        <v>0.86199214437837668</v>
      </c>
      <c r="R391" s="554">
        <f t="shared" ca="1" si="117"/>
        <v>2.6962748224761164</v>
      </c>
      <c r="S391" s="554">
        <f t="shared" ca="1" si="118"/>
        <v>5.8509556118411581</v>
      </c>
      <c r="T391" s="554">
        <f t="shared" ca="1" si="119"/>
        <v>4.3252243039021181</v>
      </c>
      <c r="U391" s="554">
        <f t="shared" ca="1" si="120"/>
        <v>7.6044460985814073</v>
      </c>
      <c r="V391" s="555">
        <f t="shared" ca="1" si="121"/>
        <v>3.0557076879451168</v>
      </c>
      <c r="W391" s="555">
        <f t="shared" ca="1" si="122"/>
        <v>-0.1609694967767048</v>
      </c>
      <c r="X391" s="556">
        <f t="shared" ca="1" si="134"/>
        <v>0.44161333354981025</v>
      </c>
      <c r="Y391" s="557">
        <f t="shared" ca="1" si="123"/>
        <v>0.1599739166343955</v>
      </c>
    </row>
    <row r="392" spans="1:25" x14ac:dyDescent="0.25">
      <c r="A392" s="558" t="s">
        <v>958</v>
      </c>
      <c r="B392" s="553">
        <f t="shared" si="115"/>
        <v>-10</v>
      </c>
      <c r="C392" s="553">
        <f t="shared" ca="1" si="124"/>
        <v>3.337580354842979</v>
      </c>
      <c r="D392" s="553">
        <f t="shared" ca="1" si="125"/>
        <v>2.3238695312433979</v>
      </c>
      <c r="E392" s="553">
        <f t="shared" ca="1" si="126"/>
        <v>6.0249015623314612</v>
      </c>
      <c r="F392" s="553">
        <f t="shared" ca="1" si="127"/>
        <v>2.6948839137438156</v>
      </c>
      <c r="G392" s="553">
        <f t="shared" ca="1" si="128"/>
        <v>8.8125829778089244</v>
      </c>
      <c r="H392" s="553">
        <f t="shared" ca="1" si="129"/>
        <v>3.336272890344667</v>
      </c>
      <c r="I392" s="553">
        <f t="shared" ca="1" si="130"/>
        <v>11.43316596944986</v>
      </c>
      <c r="J392" s="553">
        <f t="shared" ca="1" si="131"/>
        <v>2.9528430833061661</v>
      </c>
      <c r="K392" s="553">
        <f t="shared" ca="1" si="132"/>
        <v>11.942833414869034</v>
      </c>
      <c r="L392" s="553">
        <f t="shared" ca="1" si="137"/>
        <v>3.2197959046895637</v>
      </c>
      <c r="M392" s="553">
        <f t="shared" ca="1" si="137"/>
        <v>5.0921414636997335</v>
      </c>
      <c r="N392" s="553">
        <f t="shared" ca="1" si="137"/>
        <v>2.2966273975084759</v>
      </c>
      <c r="O392" s="553">
        <f t="shared" ca="1" si="137"/>
        <v>6.0957668057549741</v>
      </c>
      <c r="P392" s="553">
        <f t="shared" ca="1" si="137"/>
        <v>2.1625797151475328</v>
      </c>
      <c r="Q392" s="554">
        <f t="shared" ca="1" si="116"/>
        <v>1.0137108235995811</v>
      </c>
      <c r="R392" s="554">
        <f t="shared" ca="1" si="117"/>
        <v>3.3300176485876456</v>
      </c>
      <c r="S392" s="554">
        <f t="shared" ca="1" si="118"/>
        <v>5.4763100874642578</v>
      </c>
      <c r="T392" s="554">
        <f t="shared" ca="1" si="119"/>
        <v>8.4803228861436928</v>
      </c>
      <c r="U392" s="554">
        <f t="shared" ca="1" si="120"/>
        <v>8.7230375101794699</v>
      </c>
      <c r="V392" s="555">
        <f t="shared" ca="1" si="121"/>
        <v>2.7955140661912576</v>
      </c>
      <c r="W392" s="555">
        <f t="shared" ca="1" si="122"/>
        <v>3.9331870906074413</v>
      </c>
      <c r="X392" s="556">
        <f t="shared" ca="1" si="134"/>
        <v>3.6356322609693219</v>
      </c>
      <c r="Y392" s="557">
        <f t="shared" ca="1" si="123"/>
        <v>0.56728234918913278</v>
      </c>
    </row>
    <row r="393" spans="1:25" x14ac:dyDescent="0.25">
      <c r="A393" s="558" t="s">
        <v>959</v>
      </c>
      <c r="B393" s="553">
        <f t="shared" si="115"/>
        <v>-10</v>
      </c>
      <c r="C393" s="553">
        <f t="shared" ca="1" si="124"/>
        <v>2.3165234525564191</v>
      </c>
      <c r="D393" s="553">
        <f t="shared" ca="1" si="125"/>
        <v>2.1977204710867353</v>
      </c>
      <c r="E393" s="553">
        <f t="shared" ca="1" si="126"/>
        <v>7.3107628100834212</v>
      </c>
      <c r="F393" s="553">
        <f t="shared" ca="1" si="127"/>
        <v>1.9436050760474031</v>
      </c>
      <c r="G393" s="553">
        <f t="shared" ca="1" si="128"/>
        <v>11.972160056383185</v>
      </c>
      <c r="H393" s="553">
        <f t="shared" ca="1" si="129"/>
        <v>2.1698401875069777</v>
      </c>
      <c r="I393" s="553">
        <f t="shared" ca="1" si="130"/>
        <v>8.9714549517231053</v>
      </c>
      <c r="J393" s="553">
        <f t="shared" ca="1" si="131"/>
        <v>3.3781553484768407</v>
      </c>
      <c r="K393" s="553">
        <f t="shared" ca="1" si="132"/>
        <v>7.4596405124752678</v>
      </c>
      <c r="L393" s="553">
        <f t="shared" ca="1" si="137"/>
        <v>2.5296456689252649</v>
      </c>
      <c r="M393" s="553">
        <f t="shared" ca="1" si="137"/>
        <v>8.3524062505913008</v>
      </c>
      <c r="N393" s="553">
        <f t="shared" ca="1" si="137"/>
        <v>3.1068652526904006</v>
      </c>
      <c r="O393" s="553">
        <f t="shared" ca="1" si="137"/>
        <v>3.1024278525082929</v>
      </c>
      <c r="P393" s="553">
        <f t="shared" ca="1" si="137"/>
        <v>2.4960101113410484</v>
      </c>
      <c r="Q393" s="554">
        <f t="shared" ca="1" si="116"/>
        <v>0.11880298146968382</v>
      </c>
      <c r="R393" s="554">
        <f t="shared" ca="1" si="117"/>
        <v>5.3671577340360184</v>
      </c>
      <c r="S393" s="554">
        <f t="shared" ca="1" si="118"/>
        <v>9.8023198688762072</v>
      </c>
      <c r="T393" s="554">
        <f t="shared" ca="1" si="119"/>
        <v>5.5932996032462645</v>
      </c>
      <c r="U393" s="554">
        <f t="shared" ca="1" si="120"/>
        <v>4.9299948435500029</v>
      </c>
      <c r="V393" s="555">
        <f t="shared" ca="1" si="121"/>
        <v>5.2455409979008998</v>
      </c>
      <c r="W393" s="555">
        <f t="shared" ca="1" si="122"/>
        <v>0.60641774116724445</v>
      </c>
      <c r="X393" s="556">
        <f t="shared" ca="1" si="134"/>
        <v>3.9575494528737245</v>
      </c>
      <c r="Y393" s="557">
        <f t="shared" ca="1" si="123"/>
        <v>0.61285904673109426</v>
      </c>
    </row>
    <row r="394" spans="1:25" x14ac:dyDescent="0.25">
      <c r="A394" s="558" t="s">
        <v>960</v>
      </c>
      <c r="B394" s="553">
        <f t="shared" si="115"/>
        <v>-10</v>
      </c>
      <c r="C394" s="553">
        <f t="shared" ca="1" si="124"/>
        <v>3.1988496860851914</v>
      </c>
      <c r="D394" s="553">
        <f t="shared" ca="1" si="125"/>
        <v>1.8112197692687015</v>
      </c>
      <c r="E394" s="553">
        <f t="shared" ca="1" si="126"/>
        <v>6.6604154497636276</v>
      </c>
      <c r="F394" s="553">
        <f t="shared" ca="1" si="127"/>
        <v>2.499955692303554</v>
      </c>
      <c r="G394" s="553">
        <f t="shared" ca="1" si="128"/>
        <v>10.587265070493061</v>
      </c>
      <c r="H394" s="553">
        <f t="shared" ca="1" si="129"/>
        <v>3.4749418315629073</v>
      </c>
      <c r="I394" s="553">
        <f t="shared" ca="1" si="130"/>
        <v>14.476733777184222</v>
      </c>
      <c r="J394" s="553">
        <f t="shared" ca="1" si="131"/>
        <v>2.3521842114925819</v>
      </c>
      <c r="K394" s="553">
        <f t="shared" ca="1" si="132"/>
        <v>8.6901910591614406</v>
      </c>
      <c r="L394" s="553">
        <f t="shared" ca="1" si="137"/>
        <v>3.0535041907035811</v>
      </c>
      <c r="M394" s="553">
        <f t="shared" ca="1" si="137"/>
        <v>6.0501722997691081</v>
      </c>
      <c r="N394" s="553">
        <f t="shared" ca="1" si="137"/>
        <v>3.0900335627009023</v>
      </c>
      <c r="O394" s="553">
        <f t="shared" ca="1" si="137"/>
        <v>4.8693913971954759</v>
      </c>
      <c r="P394" s="553">
        <f t="shared" ca="1" si="137"/>
        <v>2.9831122598423443</v>
      </c>
      <c r="Q394" s="554">
        <f t="shared" ca="1" si="116"/>
        <v>1.3876299168164898</v>
      </c>
      <c r="R394" s="554">
        <f t="shared" ca="1" si="117"/>
        <v>4.1604597574600737</v>
      </c>
      <c r="S394" s="554">
        <f t="shared" ca="1" si="118"/>
        <v>7.1123232389301538</v>
      </c>
      <c r="T394" s="554">
        <f t="shared" ca="1" si="119"/>
        <v>12.124549565691641</v>
      </c>
      <c r="U394" s="554">
        <f t="shared" ca="1" si="120"/>
        <v>5.6366868684578595</v>
      </c>
      <c r="V394" s="555">
        <f t="shared" ca="1" si="121"/>
        <v>2.9601387370682057</v>
      </c>
      <c r="W394" s="555">
        <f t="shared" ca="1" si="122"/>
        <v>1.8862791373531316</v>
      </c>
      <c r="X394" s="556">
        <f t="shared" ca="1" si="134"/>
        <v>5.399116747359292</v>
      </c>
      <c r="Y394" s="557">
        <f t="shared" ca="1" si="123"/>
        <v>0.79164481081352744</v>
      </c>
    </row>
    <row r="395" spans="1:25" x14ac:dyDescent="0.25">
      <c r="A395" s="558" t="s">
        <v>961</v>
      </c>
      <c r="B395" s="553">
        <f t="shared" si="115"/>
        <v>-10</v>
      </c>
      <c r="C395" s="553">
        <f t="shared" ca="1" si="124"/>
        <v>3.6939000067590975</v>
      </c>
      <c r="D395" s="553">
        <f t="shared" ca="1" si="125"/>
        <v>1.7812688614404359</v>
      </c>
      <c r="E395" s="553">
        <f t="shared" ca="1" si="126"/>
        <v>6.6640166709462383</v>
      </c>
      <c r="F395" s="553">
        <f t="shared" ca="1" si="127"/>
        <v>2.5206754055484328</v>
      </c>
      <c r="G395" s="553">
        <f t="shared" ca="1" si="128"/>
        <v>8.0527858659194749</v>
      </c>
      <c r="H395" s="553">
        <f t="shared" ca="1" si="129"/>
        <v>3.4591590108344148</v>
      </c>
      <c r="I395" s="553">
        <f t="shared" ca="1" si="130"/>
        <v>8.9334270879320172</v>
      </c>
      <c r="J395" s="553">
        <f t="shared" ca="1" si="131"/>
        <v>3.3686619693400681</v>
      </c>
      <c r="K395" s="553">
        <f t="shared" ca="1" si="132"/>
        <v>7.6937236548296939</v>
      </c>
      <c r="L395" s="553">
        <f t="shared" ca="1" si="137"/>
        <v>3.2511131759734666</v>
      </c>
      <c r="M395" s="553">
        <f t="shared" ca="1" si="137"/>
        <v>5.6703399806522246</v>
      </c>
      <c r="N395" s="553">
        <f t="shared" ca="1" si="137"/>
        <v>2.4424375601775856</v>
      </c>
      <c r="O395" s="553">
        <f t="shared" ca="1" si="137"/>
        <v>5.7545891791480113</v>
      </c>
      <c r="P395" s="553">
        <f t="shared" ca="1" si="137"/>
        <v>2.9324486664688685</v>
      </c>
      <c r="Q395" s="554">
        <f t="shared" ca="1" si="116"/>
        <v>1.9126311453186615</v>
      </c>
      <c r="R395" s="554">
        <f t="shared" ca="1" si="117"/>
        <v>4.1433412653978055</v>
      </c>
      <c r="S395" s="554">
        <f t="shared" ca="1" si="118"/>
        <v>4.5936268550850601</v>
      </c>
      <c r="T395" s="554">
        <f t="shared" ca="1" si="119"/>
        <v>5.5647651185919491</v>
      </c>
      <c r="U395" s="554">
        <f t="shared" ca="1" si="120"/>
        <v>4.4426104788562277</v>
      </c>
      <c r="V395" s="555">
        <f t="shared" ca="1" si="121"/>
        <v>3.2279024204746389</v>
      </c>
      <c r="W395" s="555">
        <f t="shared" ca="1" si="122"/>
        <v>2.8221405126791428</v>
      </c>
      <c r="X395" s="556">
        <f t="shared" ca="1" si="134"/>
        <v>1.7068836843574591</v>
      </c>
      <c r="Y395" s="557">
        <f t="shared" ca="1" si="123"/>
        <v>0.29686055353583352</v>
      </c>
    </row>
    <row r="396" spans="1:25" x14ac:dyDescent="0.25">
      <c r="A396" s="558" t="s">
        <v>962</v>
      </c>
      <c r="B396" s="553">
        <f t="shared" si="115"/>
        <v>-10</v>
      </c>
      <c r="C396" s="553">
        <f t="shared" ca="1" si="124"/>
        <v>2.8812505264055619</v>
      </c>
      <c r="D396" s="553">
        <f t="shared" ca="1" si="125"/>
        <v>2.1572411744127962</v>
      </c>
      <c r="E396" s="553">
        <f t="shared" ca="1" si="126"/>
        <v>5.5974246260893743</v>
      </c>
      <c r="F396" s="553">
        <f t="shared" ca="1" si="127"/>
        <v>2.7219587003982868</v>
      </c>
      <c r="G396" s="553">
        <f t="shared" ca="1" si="128"/>
        <v>11.219476465082598</v>
      </c>
      <c r="H396" s="553">
        <f t="shared" ca="1" si="129"/>
        <v>2.8937581492419424</v>
      </c>
      <c r="I396" s="553">
        <f t="shared" ca="1" si="130"/>
        <v>12.963989183239455</v>
      </c>
      <c r="J396" s="553">
        <f t="shared" ca="1" si="131"/>
        <v>3.1119129200804978</v>
      </c>
      <c r="K396" s="553">
        <f t="shared" ca="1" si="132"/>
        <v>10.281950160271149</v>
      </c>
      <c r="L396" s="553">
        <f t="shared" ca="1" si="137"/>
        <v>3.3165909793248272</v>
      </c>
      <c r="M396" s="553">
        <f t="shared" ca="1" si="137"/>
        <v>7.8373138227942567</v>
      </c>
      <c r="N396" s="553">
        <f t="shared" ca="1" si="137"/>
        <v>2.6323844506229599</v>
      </c>
      <c r="O396" s="553">
        <f t="shared" ca="1" si="137"/>
        <v>5.7757068956854987</v>
      </c>
      <c r="P396" s="553">
        <f t="shared" ca="1" si="137"/>
        <v>2.8249079101543941</v>
      </c>
      <c r="Q396" s="554">
        <f t="shared" ca="1" si="116"/>
        <v>0.72400935199276573</v>
      </c>
      <c r="R396" s="554">
        <f t="shared" ca="1" si="117"/>
        <v>2.8754659256910875</v>
      </c>
      <c r="S396" s="554">
        <f t="shared" ca="1" si="118"/>
        <v>8.3257183158406569</v>
      </c>
      <c r="T396" s="554">
        <f t="shared" ca="1" si="119"/>
        <v>9.852076263158958</v>
      </c>
      <c r="U396" s="554">
        <f t="shared" ca="1" si="120"/>
        <v>6.9653591809463222</v>
      </c>
      <c r="V396" s="555">
        <f t="shared" ca="1" si="121"/>
        <v>5.2049293721712964</v>
      </c>
      <c r="W396" s="555">
        <f t="shared" ca="1" si="122"/>
        <v>2.9507989855311045</v>
      </c>
      <c r="X396" s="556">
        <f t="shared" ca="1" si="134"/>
        <v>4.9833611902982486</v>
      </c>
      <c r="Y396" s="557">
        <f t="shared" ca="1" si="123"/>
        <v>0.74557331012144079</v>
      </c>
    </row>
    <row r="397" spans="1:25" x14ac:dyDescent="0.25">
      <c r="A397" s="558" t="s">
        <v>963</v>
      </c>
      <c r="B397" s="553">
        <f t="shared" si="115"/>
        <v>-10</v>
      </c>
      <c r="C397" s="553">
        <f t="shared" ca="1" si="124"/>
        <v>3.7346855855514676</v>
      </c>
      <c r="D397" s="553">
        <f t="shared" ca="1" si="125"/>
        <v>1.9933600843502339</v>
      </c>
      <c r="E397" s="553">
        <f t="shared" ca="1" si="126"/>
        <v>9.0844886606804636</v>
      </c>
      <c r="F397" s="553">
        <f t="shared" ca="1" si="127"/>
        <v>3.8416670045558265</v>
      </c>
      <c r="G397" s="553">
        <f t="shared" ca="1" si="128"/>
        <v>9.3923321263712101</v>
      </c>
      <c r="H397" s="553">
        <f t="shared" ca="1" si="129"/>
        <v>3.3289216045729284</v>
      </c>
      <c r="I397" s="553">
        <f t="shared" ca="1" si="130"/>
        <v>10.163412108978747</v>
      </c>
      <c r="J397" s="553">
        <f t="shared" ca="1" si="131"/>
        <v>2.8022788549879558</v>
      </c>
      <c r="K397" s="553">
        <f t="shared" ca="1" si="132"/>
        <v>8.8873658684001722</v>
      </c>
      <c r="L397" s="553">
        <f t="shared" ca="1" si="137"/>
        <v>2.6601757931450711</v>
      </c>
      <c r="M397" s="553">
        <f t="shared" ca="1" si="137"/>
        <v>5.7935264370585067</v>
      </c>
      <c r="N397" s="553">
        <f t="shared" ca="1" si="137"/>
        <v>2.1828859956558948</v>
      </c>
      <c r="O397" s="553">
        <f t="shared" ca="1" si="137"/>
        <v>5.2258052162293636</v>
      </c>
      <c r="P397" s="553">
        <f t="shared" ca="1" si="137"/>
        <v>3.3914366270456542</v>
      </c>
      <c r="Q397" s="554">
        <f t="shared" ca="1" si="116"/>
        <v>1.7413255012012336</v>
      </c>
      <c r="R397" s="554">
        <f t="shared" ca="1" si="117"/>
        <v>5.2428216561246366</v>
      </c>
      <c r="S397" s="554">
        <f t="shared" ca="1" si="118"/>
        <v>6.0634105217982821</v>
      </c>
      <c r="T397" s="554">
        <f t="shared" ca="1" si="119"/>
        <v>7.3611332539907917</v>
      </c>
      <c r="U397" s="554">
        <f t="shared" ca="1" si="120"/>
        <v>6.227190075255101</v>
      </c>
      <c r="V397" s="555">
        <f t="shared" ca="1" si="121"/>
        <v>3.6106404414026119</v>
      </c>
      <c r="W397" s="555">
        <f t="shared" ca="1" si="122"/>
        <v>1.8343685891837094</v>
      </c>
      <c r="X397" s="556">
        <f t="shared" ca="1" si="134"/>
        <v>4.2397809761611196</v>
      </c>
      <c r="Y397" s="557">
        <f t="shared" ca="1" si="123"/>
        <v>0.65159663675029389</v>
      </c>
    </row>
    <row r="398" spans="1:25" x14ac:dyDescent="0.25">
      <c r="A398" s="558" t="s">
        <v>964</v>
      </c>
      <c r="B398" s="553">
        <f t="shared" si="115"/>
        <v>-10</v>
      </c>
      <c r="C398" s="553">
        <f t="shared" ca="1" si="124"/>
        <v>2.4234433276913809</v>
      </c>
      <c r="D398" s="553">
        <f t="shared" ca="1" si="125"/>
        <v>1.3426190881051681</v>
      </c>
      <c r="E398" s="553">
        <f t="shared" ca="1" si="126"/>
        <v>6.2532396664973735</v>
      </c>
      <c r="F398" s="553">
        <f t="shared" ca="1" si="127"/>
        <v>3.0176759409337697</v>
      </c>
      <c r="G398" s="553">
        <f t="shared" ca="1" si="128"/>
        <v>15.308537603655779</v>
      </c>
      <c r="H398" s="553">
        <f t="shared" ca="1" si="129"/>
        <v>3.5222173027185124</v>
      </c>
      <c r="I398" s="553">
        <f t="shared" ca="1" si="130"/>
        <v>8.3833941030582793</v>
      </c>
      <c r="J398" s="553">
        <f t="shared" ca="1" si="131"/>
        <v>4.0095016729815018</v>
      </c>
      <c r="K398" s="553">
        <f t="shared" ca="1" si="132"/>
        <v>11.938364528725103</v>
      </c>
      <c r="L398" s="553">
        <f t="shared" ca="1" si="137"/>
        <v>3.4088931191131207</v>
      </c>
      <c r="M398" s="553">
        <f t="shared" ca="1" si="137"/>
        <v>4.7606639180838837</v>
      </c>
      <c r="N398" s="553">
        <f t="shared" ca="1" si="137"/>
        <v>2.7112110206793179</v>
      </c>
      <c r="O398" s="553">
        <f t="shared" ca="1" si="137"/>
        <v>5.8652520913589541</v>
      </c>
      <c r="P398" s="553">
        <f t="shared" ca="1" si="137"/>
        <v>2.2063406543469868</v>
      </c>
      <c r="Q398" s="554">
        <f t="shared" ca="1" si="116"/>
        <v>1.0808242395862129</v>
      </c>
      <c r="R398" s="554">
        <f t="shared" ca="1" si="117"/>
        <v>3.2355637255636038</v>
      </c>
      <c r="S398" s="554">
        <f t="shared" ca="1" si="118"/>
        <v>11.786320300937266</v>
      </c>
      <c r="T398" s="554">
        <f t="shared" ca="1" si="119"/>
        <v>4.3738924300767774</v>
      </c>
      <c r="U398" s="554">
        <f t="shared" ca="1" si="120"/>
        <v>8.5294714096119826</v>
      </c>
      <c r="V398" s="555">
        <f t="shared" ca="1" si="121"/>
        <v>2.0494528974045658</v>
      </c>
      <c r="W398" s="555">
        <f t="shared" ca="1" si="122"/>
        <v>3.6589114370119673</v>
      </c>
      <c r="X398" s="556">
        <f t="shared" ca="1" si="134"/>
        <v>4.8610808251031337</v>
      </c>
      <c r="Y398" s="557">
        <f t="shared" ca="1" si="123"/>
        <v>0.73107268300280281</v>
      </c>
    </row>
    <row r="399" spans="1:25" x14ac:dyDescent="0.25">
      <c r="A399" s="558" t="s">
        <v>965</v>
      </c>
      <c r="B399" s="553">
        <f t="shared" si="115"/>
        <v>-10</v>
      </c>
      <c r="C399" s="553">
        <f t="shared" ca="1" si="124"/>
        <v>1.8326320423249167</v>
      </c>
      <c r="D399" s="553">
        <f t="shared" ca="1" si="125"/>
        <v>2.3969684660218302</v>
      </c>
      <c r="E399" s="553">
        <f t="shared" ca="1" si="126"/>
        <v>9.4382105499489484</v>
      </c>
      <c r="F399" s="553">
        <f t="shared" ca="1" si="127"/>
        <v>2.7788525899364842</v>
      </c>
      <c r="G399" s="553">
        <f t="shared" ca="1" si="128"/>
        <v>11.762712556803756</v>
      </c>
      <c r="H399" s="553">
        <f t="shared" ca="1" si="129"/>
        <v>2.5436175310214808</v>
      </c>
      <c r="I399" s="553">
        <f t="shared" ca="1" si="130"/>
        <v>13.587354132368123</v>
      </c>
      <c r="J399" s="553">
        <f t="shared" ca="1" si="131"/>
        <v>2.6866088166394522</v>
      </c>
      <c r="K399" s="553">
        <f t="shared" ca="1" si="132"/>
        <v>6.0605561861667674</v>
      </c>
      <c r="L399" s="553">
        <f t="shared" ca="1" si="137"/>
        <v>2.8469352811129394</v>
      </c>
      <c r="M399" s="553">
        <f t="shared" ca="1" si="137"/>
        <v>6.4396015583594579</v>
      </c>
      <c r="N399" s="553">
        <f t="shared" ca="1" si="137"/>
        <v>2.7141621053674698</v>
      </c>
      <c r="O399" s="553">
        <f t="shared" ca="1" si="137"/>
        <v>4.5614015703812187</v>
      </c>
      <c r="P399" s="553">
        <f t="shared" ca="1" si="137"/>
        <v>2.5523797756701909</v>
      </c>
      <c r="Q399" s="554">
        <f t="shared" ca="1" si="116"/>
        <v>-0.5643364236969135</v>
      </c>
      <c r="R399" s="554">
        <f t="shared" ca="1" si="117"/>
        <v>6.6593579600124642</v>
      </c>
      <c r="S399" s="554">
        <f t="shared" ca="1" si="118"/>
        <v>9.2190950257822752</v>
      </c>
      <c r="T399" s="554">
        <f t="shared" ca="1" si="119"/>
        <v>10.90074531572867</v>
      </c>
      <c r="U399" s="554">
        <f t="shared" ca="1" si="120"/>
        <v>3.213620905053828</v>
      </c>
      <c r="V399" s="555">
        <f t="shared" ca="1" si="121"/>
        <v>3.7254394529919881</v>
      </c>
      <c r="W399" s="555">
        <f t="shared" ca="1" si="122"/>
        <v>2.0090217947110278</v>
      </c>
      <c r="X399" s="556">
        <f t="shared" ca="1" si="134"/>
        <v>5.4466051955887913</v>
      </c>
      <c r="Y399" s="557">
        <f t="shared" ca="1" si="123"/>
        <v>0.79657459464550529</v>
      </c>
    </row>
    <row r="400" spans="1:25" x14ac:dyDescent="0.25">
      <c r="A400" s="558" t="s">
        <v>966</v>
      </c>
      <c r="B400" s="553">
        <f t="shared" si="115"/>
        <v>-10</v>
      </c>
      <c r="C400" s="553">
        <f t="shared" ca="1" si="124"/>
        <v>4.0838797527266877</v>
      </c>
      <c r="D400" s="553">
        <f t="shared" ca="1" si="125"/>
        <v>1.9186224701080257</v>
      </c>
      <c r="E400" s="553">
        <f t="shared" ca="1" si="126"/>
        <v>4.7345508008540236</v>
      </c>
      <c r="F400" s="553">
        <f t="shared" ca="1" si="127"/>
        <v>2.5698598765947951</v>
      </c>
      <c r="G400" s="553">
        <f t="shared" ca="1" si="128"/>
        <v>13.936197476307303</v>
      </c>
      <c r="H400" s="553">
        <f t="shared" ca="1" si="129"/>
        <v>2.3670338801772299</v>
      </c>
      <c r="I400" s="553">
        <f t="shared" ca="1" si="130"/>
        <v>13.28822123419874</v>
      </c>
      <c r="J400" s="553">
        <f t="shared" ca="1" si="131"/>
        <v>3.0393632223834395</v>
      </c>
      <c r="K400" s="553">
        <f t="shared" ca="1" si="132"/>
        <v>9.7913316220409801</v>
      </c>
      <c r="L400" s="553">
        <f t="shared" ca="1" si="137"/>
        <v>3.3643041570481671</v>
      </c>
      <c r="M400" s="553">
        <f t="shared" ca="1" si="137"/>
        <v>3.527948290903808</v>
      </c>
      <c r="N400" s="553">
        <f t="shared" ca="1" si="137"/>
        <v>2.5777725724889278</v>
      </c>
      <c r="O400" s="553">
        <f t="shared" ca="1" si="137"/>
        <v>4.3518781170970735</v>
      </c>
      <c r="P400" s="553">
        <f t="shared" ca="1" si="137"/>
        <v>2.6385039091081266</v>
      </c>
      <c r="Q400" s="554">
        <f t="shared" ca="1" si="116"/>
        <v>2.1652572826186622</v>
      </c>
      <c r="R400" s="554">
        <f t="shared" ca="1" si="117"/>
        <v>2.1646909242592285</v>
      </c>
      <c r="S400" s="554">
        <f t="shared" ca="1" si="118"/>
        <v>11.569163596130073</v>
      </c>
      <c r="T400" s="554">
        <f t="shared" ca="1" si="119"/>
        <v>10.248858011815301</v>
      </c>
      <c r="U400" s="554">
        <f t="shared" ca="1" si="120"/>
        <v>6.427027464992813</v>
      </c>
      <c r="V400" s="555">
        <f t="shared" ca="1" si="121"/>
        <v>0.95017571841488024</v>
      </c>
      <c r="W400" s="555">
        <f t="shared" ca="1" si="122"/>
        <v>1.7133742079889469</v>
      </c>
      <c r="X400" s="556">
        <f t="shared" ca="1" si="134"/>
        <v>5.9533638584392179</v>
      </c>
      <c r="Y400" s="557">
        <f t="shared" ca="1" si="123"/>
        <v>0.84473982274216008</v>
      </c>
    </row>
    <row r="401" spans="1:25" x14ac:dyDescent="0.25">
      <c r="A401" s="558" t="s">
        <v>967</v>
      </c>
      <c r="B401" s="553">
        <f t="shared" ref="B401:B464" si="138">-$C$7</f>
        <v>-10</v>
      </c>
      <c r="C401" s="553">
        <f t="shared" ca="1" si="124"/>
        <v>4.919326915438484</v>
      </c>
      <c r="D401" s="553">
        <f t="shared" ca="1" si="125"/>
        <v>2.5444694483243979</v>
      </c>
      <c r="E401" s="553">
        <f t="shared" ca="1" si="126"/>
        <v>6.7390206585129189</v>
      </c>
      <c r="F401" s="553">
        <f t="shared" ca="1" si="127"/>
        <v>2.3353857299201097</v>
      </c>
      <c r="G401" s="553">
        <f t="shared" ca="1" si="128"/>
        <v>9.5795051336343189</v>
      </c>
      <c r="H401" s="553">
        <f t="shared" ca="1" si="129"/>
        <v>3.184536753967278</v>
      </c>
      <c r="I401" s="553">
        <f t="shared" ca="1" si="130"/>
        <v>16.639402854920291</v>
      </c>
      <c r="J401" s="553">
        <f t="shared" ca="1" si="131"/>
        <v>2.661935389487577</v>
      </c>
      <c r="K401" s="553">
        <f t="shared" ca="1" si="132"/>
        <v>14.093279824316712</v>
      </c>
      <c r="L401" s="553">
        <f t="shared" ca="1" si="137"/>
        <v>3.341231711936258</v>
      </c>
      <c r="M401" s="553">
        <f t="shared" ca="1" si="137"/>
        <v>6.7094444169147263</v>
      </c>
      <c r="N401" s="553">
        <f t="shared" ca="1" si="137"/>
        <v>2.0759932463893711</v>
      </c>
      <c r="O401" s="553">
        <f t="shared" ca="1" si="137"/>
        <v>4.5399912342697322</v>
      </c>
      <c r="P401" s="553">
        <f t="shared" ca="1" si="137"/>
        <v>2.9013557799916438</v>
      </c>
      <c r="Q401" s="554">
        <f t="shared" ref="Q401:Q464" ca="1" si="139">C401-D401</f>
        <v>2.3748574671140861</v>
      </c>
      <c r="R401" s="554">
        <f t="shared" ref="R401:R464" ca="1" si="140">E401-F401</f>
        <v>4.4036349285928091</v>
      </c>
      <c r="S401" s="554">
        <f t="shared" ref="S401:S464" ca="1" si="141">G401-H401</f>
        <v>6.3949683796670413</v>
      </c>
      <c r="T401" s="554">
        <f t="shared" ref="T401:T464" ca="1" si="142">I401-J401</f>
        <v>13.977467465432714</v>
      </c>
      <c r="U401" s="554">
        <f t="shared" ref="U401:U464" ca="1" si="143">K401-L401</f>
        <v>10.752048112380454</v>
      </c>
      <c r="V401" s="555">
        <f t="shared" ref="V401:V464" ca="1" si="144">M401-N401</f>
        <v>4.6334511705253547</v>
      </c>
      <c r="W401" s="555">
        <f t="shared" ref="W401:W464" ca="1" si="145">O401-P401</f>
        <v>1.6386354542780883</v>
      </c>
      <c r="X401" s="556">
        <f t="shared" ca="1" si="134"/>
        <v>8.7991161233534783</v>
      </c>
      <c r="Y401" s="557">
        <f t="shared" ref="Y401:Y464" ca="1" si="146">NORMDIST(X401,$H$7,$H$8,$C$13)</f>
        <v>0.97987788756269922</v>
      </c>
    </row>
    <row r="402" spans="1:25" x14ac:dyDescent="0.25">
      <c r="A402" s="558" t="s">
        <v>968</v>
      </c>
      <c r="B402" s="553">
        <f t="shared" si="138"/>
        <v>-10</v>
      </c>
      <c r="C402" s="553">
        <f t="shared" ref="C402:C465" ca="1" si="147">C$17*(1+$C$8*NORMSINV(RAND()))</f>
        <v>5.2844210510645917</v>
      </c>
      <c r="D402" s="553">
        <f t="shared" ref="D402:D465" ca="1" si="148">D$17*(1+$C$10*NORMSINV(RAND()))</f>
        <v>2.0654447962753246</v>
      </c>
      <c r="E402" s="553">
        <f t="shared" ref="E402:E465" ca="1" si="149">E$17*(1+$C$8*NORMSINV(RAND()))</f>
        <v>3.9453760086564706</v>
      </c>
      <c r="F402" s="553">
        <f t="shared" ref="F402:F465" ca="1" si="150">F$17*(1+$C$10*NORMSINV(RAND()))</f>
        <v>2.7602565624938351</v>
      </c>
      <c r="G402" s="553">
        <f t="shared" ref="G402:G465" ca="1" si="151">G$17*(1+$C$8*NORMSINV(RAND()))</f>
        <v>8.4266408992779311</v>
      </c>
      <c r="H402" s="553">
        <f t="shared" ref="H402:H465" ca="1" si="152">H$17*(1+$C$10*NORMSINV(RAND()))</f>
        <v>1.752946062852264</v>
      </c>
      <c r="I402" s="553">
        <f t="shared" ref="I402:I465" ca="1" si="153">I$17*(1+$C$8*NORMSINV(RAND()))</f>
        <v>10.215826646134737</v>
      </c>
      <c r="J402" s="553">
        <f t="shared" ref="J402:J465" ca="1" si="154">J$17*(1+$C$10*NORMSINV(RAND()))</f>
        <v>2.8106048495673286</v>
      </c>
      <c r="K402" s="553">
        <f t="shared" ref="K402:K465" ca="1" si="155">K$17*(1+$C$8*NORMSINV(RAND()))</f>
        <v>13.498654407335009</v>
      </c>
      <c r="L402" s="553">
        <f t="shared" ref="L402:P417" ca="1" si="156">L$17*(1+$C$10*NORMSINV(RAND()))</f>
        <v>3.1404375777606677</v>
      </c>
      <c r="M402" s="553">
        <f t="shared" ca="1" si="156"/>
        <v>6.1448924032215722</v>
      </c>
      <c r="N402" s="553">
        <f t="shared" ca="1" si="156"/>
        <v>3.3475546055502567</v>
      </c>
      <c r="O402" s="553">
        <f t="shared" ca="1" si="156"/>
        <v>4.8193869268255991</v>
      </c>
      <c r="P402" s="553">
        <f t="shared" ca="1" si="156"/>
        <v>2.6724152152505267</v>
      </c>
      <c r="Q402" s="554">
        <f t="shared" ca="1" si="139"/>
        <v>3.2189762547892671</v>
      </c>
      <c r="R402" s="554">
        <f t="shared" ca="1" si="140"/>
        <v>1.1851194461626355</v>
      </c>
      <c r="S402" s="554">
        <f t="shared" ca="1" si="141"/>
        <v>6.6736948364256676</v>
      </c>
      <c r="T402" s="554">
        <f t="shared" ca="1" si="142"/>
        <v>7.4052217965674085</v>
      </c>
      <c r="U402" s="554">
        <f t="shared" ca="1" si="143"/>
        <v>10.35821682957434</v>
      </c>
      <c r="V402" s="555">
        <f t="shared" ca="1" si="144"/>
        <v>2.7973377976713154</v>
      </c>
      <c r="W402" s="555">
        <f t="shared" ca="1" si="145"/>
        <v>2.1469717115750724</v>
      </c>
      <c r="X402" s="556">
        <f t="shared" ref="X402:X465" ca="1" si="157">NPV($C$9,Q402:W402)-$C$7</f>
        <v>4.3615064657344309</v>
      </c>
      <c r="Y402" s="557">
        <f t="shared" ca="1" si="146"/>
        <v>0.66785437925427127</v>
      </c>
    </row>
    <row r="403" spans="1:25" x14ac:dyDescent="0.25">
      <c r="A403" s="558" t="s">
        <v>969</v>
      </c>
      <c r="B403" s="553">
        <f t="shared" si="138"/>
        <v>-10</v>
      </c>
      <c r="C403" s="553">
        <f t="shared" ca="1" si="147"/>
        <v>2.1121330024247116</v>
      </c>
      <c r="D403" s="553">
        <f t="shared" ca="1" si="148"/>
        <v>2.7772992554141207</v>
      </c>
      <c r="E403" s="553">
        <f t="shared" ca="1" si="149"/>
        <v>7.8035139368383772</v>
      </c>
      <c r="F403" s="553">
        <f t="shared" ca="1" si="150"/>
        <v>2.8749078756633732</v>
      </c>
      <c r="G403" s="553">
        <f t="shared" ca="1" si="151"/>
        <v>14.08242471374667</v>
      </c>
      <c r="H403" s="553">
        <f t="shared" ca="1" si="152"/>
        <v>2.899196765832333</v>
      </c>
      <c r="I403" s="553">
        <f t="shared" ca="1" si="153"/>
        <v>11.321632922287233</v>
      </c>
      <c r="J403" s="553">
        <f t="shared" ca="1" si="154"/>
        <v>3.052449313411568</v>
      </c>
      <c r="K403" s="553">
        <f t="shared" ca="1" si="155"/>
        <v>14.181395232682785</v>
      </c>
      <c r="L403" s="553">
        <f t="shared" ca="1" si="156"/>
        <v>3.2201234845083127</v>
      </c>
      <c r="M403" s="553">
        <f t="shared" ca="1" si="156"/>
        <v>6.4301978466152887</v>
      </c>
      <c r="N403" s="553">
        <f t="shared" ca="1" si="156"/>
        <v>2.552908562900436</v>
      </c>
      <c r="O403" s="553">
        <f t="shared" ca="1" si="156"/>
        <v>4.2756492002264528</v>
      </c>
      <c r="P403" s="553">
        <f t="shared" ca="1" si="156"/>
        <v>2.7402133445200372</v>
      </c>
      <c r="Q403" s="554">
        <f t="shared" ca="1" si="139"/>
        <v>-0.66516625298940912</v>
      </c>
      <c r="R403" s="554">
        <f t="shared" ca="1" si="140"/>
        <v>4.928606061175004</v>
      </c>
      <c r="S403" s="554">
        <f t="shared" ca="1" si="141"/>
        <v>11.183227947914338</v>
      </c>
      <c r="T403" s="554">
        <f t="shared" ca="1" si="142"/>
        <v>8.2691836088756645</v>
      </c>
      <c r="U403" s="554">
        <f t="shared" ca="1" si="143"/>
        <v>10.961271748174472</v>
      </c>
      <c r="V403" s="555">
        <f t="shared" ca="1" si="144"/>
        <v>3.8772892837148527</v>
      </c>
      <c r="W403" s="555">
        <f t="shared" ca="1" si="145"/>
        <v>1.5354358557064156</v>
      </c>
      <c r="X403" s="556">
        <f t="shared" ca="1" si="157"/>
        <v>6.6652470782866899</v>
      </c>
      <c r="Y403" s="557">
        <f t="shared" ca="1" si="146"/>
        <v>0.89859183707477852</v>
      </c>
    </row>
    <row r="404" spans="1:25" x14ac:dyDescent="0.25">
      <c r="A404" s="558" t="s">
        <v>970</v>
      </c>
      <c r="B404" s="553">
        <f t="shared" si="138"/>
        <v>-10</v>
      </c>
      <c r="C404" s="553">
        <f t="shared" ca="1" si="147"/>
        <v>2.1217542385653219</v>
      </c>
      <c r="D404" s="553">
        <f t="shared" ca="1" si="148"/>
        <v>2.3234421577664328</v>
      </c>
      <c r="E404" s="553">
        <f t="shared" ca="1" si="149"/>
        <v>8.2396181098730583</v>
      </c>
      <c r="F404" s="553">
        <f t="shared" ca="1" si="150"/>
        <v>2.5458543421770932</v>
      </c>
      <c r="G404" s="553">
        <f t="shared" ca="1" si="151"/>
        <v>5.8065477697257002</v>
      </c>
      <c r="H404" s="553">
        <f t="shared" ca="1" si="152"/>
        <v>2.1973136468920123</v>
      </c>
      <c r="I404" s="553">
        <f t="shared" ca="1" si="153"/>
        <v>13.948452196409962</v>
      </c>
      <c r="J404" s="553">
        <f t="shared" ca="1" si="154"/>
        <v>2.7345404602337489</v>
      </c>
      <c r="K404" s="553">
        <f t="shared" ca="1" si="155"/>
        <v>9.3283804924341318</v>
      </c>
      <c r="L404" s="553">
        <f t="shared" ca="1" si="156"/>
        <v>2.7760632404387473</v>
      </c>
      <c r="M404" s="553">
        <f t="shared" ca="1" si="156"/>
        <v>5.0760284411533245</v>
      </c>
      <c r="N404" s="553">
        <f t="shared" ca="1" si="156"/>
        <v>1.9892876624928144</v>
      </c>
      <c r="O404" s="553">
        <f t="shared" ca="1" si="156"/>
        <v>5.0830510373681657</v>
      </c>
      <c r="P404" s="553">
        <f t="shared" ca="1" si="156"/>
        <v>1.8116033142952317</v>
      </c>
      <c r="Q404" s="554">
        <f t="shared" ca="1" si="139"/>
        <v>-0.20168791920111095</v>
      </c>
      <c r="R404" s="554">
        <f t="shared" ca="1" si="140"/>
        <v>5.6937637676959652</v>
      </c>
      <c r="S404" s="554">
        <f t="shared" ca="1" si="141"/>
        <v>3.6092341228336879</v>
      </c>
      <c r="T404" s="554">
        <f t="shared" ca="1" si="142"/>
        <v>11.213911736176213</v>
      </c>
      <c r="U404" s="554">
        <f t="shared" ca="1" si="143"/>
        <v>6.552317251995385</v>
      </c>
      <c r="V404" s="555">
        <f t="shared" ca="1" si="144"/>
        <v>3.0867407786605101</v>
      </c>
      <c r="W404" s="555">
        <f t="shared" ca="1" si="145"/>
        <v>3.2714477230729342</v>
      </c>
      <c r="X404" s="556">
        <f t="shared" ca="1" si="157"/>
        <v>3.566110799341967</v>
      </c>
      <c r="Y404" s="557">
        <f t="shared" ca="1" si="146"/>
        <v>0.55729836176346081</v>
      </c>
    </row>
    <row r="405" spans="1:25" x14ac:dyDescent="0.25">
      <c r="A405" s="558" t="s">
        <v>971</v>
      </c>
      <c r="B405" s="553">
        <f t="shared" si="138"/>
        <v>-10</v>
      </c>
      <c r="C405" s="553">
        <f t="shared" ca="1" si="147"/>
        <v>3.3624523920932363</v>
      </c>
      <c r="D405" s="553">
        <f t="shared" ca="1" si="148"/>
        <v>2.1447907155976083</v>
      </c>
      <c r="E405" s="553">
        <f t="shared" ca="1" si="149"/>
        <v>10.096717327064459</v>
      </c>
      <c r="F405" s="553">
        <f t="shared" ca="1" si="150"/>
        <v>1.9316305044985311</v>
      </c>
      <c r="G405" s="553">
        <f t="shared" ca="1" si="151"/>
        <v>10.448472191682052</v>
      </c>
      <c r="H405" s="553">
        <f t="shared" ca="1" si="152"/>
        <v>2.645412926080855</v>
      </c>
      <c r="I405" s="553">
        <f t="shared" ca="1" si="153"/>
        <v>10.432238005776295</v>
      </c>
      <c r="J405" s="553">
        <f t="shared" ca="1" si="154"/>
        <v>3.1503798658162885</v>
      </c>
      <c r="K405" s="553">
        <f t="shared" ca="1" si="155"/>
        <v>11.35517841823755</v>
      </c>
      <c r="L405" s="553">
        <f t="shared" ca="1" si="156"/>
        <v>3.6273701364163111</v>
      </c>
      <c r="M405" s="553">
        <f t="shared" ca="1" si="156"/>
        <v>4.0596786037674057</v>
      </c>
      <c r="N405" s="553">
        <f t="shared" ca="1" si="156"/>
        <v>2.1917571857062512</v>
      </c>
      <c r="O405" s="553">
        <f t="shared" ca="1" si="156"/>
        <v>4.016445351599776</v>
      </c>
      <c r="P405" s="553">
        <f t="shared" ca="1" si="156"/>
        <v>2.4136942944395474</v>
      </c>
      <c r="Q405" s="554">
        <f t="shared" ca="1" si="139"/>
        <v>1.2176616764956281</v>
      </c>
      <c r="R405" s="554">
        <f t="shared" ca="1" si="140"/>
        <v>8.1650868225659288</v>
      </c>
      <c r="S405" s="554">
        <f t="shared" ca="1" si="141"/>
        <v>7.8030592656011972</v>
      </c>
      <c r="T405" s="554">
        <f t="shared" ca="1" si="142"/>
        <v>7.281858139960006</v>
      </c>
      <c r="U405" s="554">
        <f t="shared" ca="1" si="143"/>
        <v>7.7278082818212388</v>
      </c>
      <c r="V405" s="555">
        <f t="shared" ca="1" si="144"/>
        <v>1.8679214180611545</v>
      </c>
      <c r="W405" s="555">
        <f t="shared" ca="1" si="145"/>
        <v>1.6027510571602286</v>
      </c>
      <c r="X405" s="556">
        <f t="shared" ca="1" si="157"/>
        <v>6.5356342142601065</v>
      </c>
      <c r="Y405" s="557">
        <f t="shared" ca="1" si="146"/>
        <v>0.88996324934963489</v>
      </c>
    </row>
    <row r="406" spans="1:25" x14ac:dyDescent="0.25">
      <c r="A406" s="558" t="s">
        <v>972</v>
      </c>
      <c r="B406" s="553">
        <f t="shared" si="138"/>
        <v>-10</v>
      </c>
      <c r="C406" s="553">
        <f t="shared" ca="1" si="147"/>
        <v>1.7812216781999968</v>
      </c>
      <c r="D406" s="553">
        <f t="shared" ca="1" si="148"/>
        <v>2.6414656801863412</v>
      </c>
      <c r="E406" s="553">
        <f t="shared" ca="1" si="149"/>
        <v>8.735558589224766</v>
      </c>
      <c r="F406" s="553">
        <f t="shared" ca="1" si="150"/>
        <v>2.588539374404041</v>
      </c>
      <c r="G406" s="553">
        <f t="shared" ca="1" si="151"/>
        <v>3.944737832248796</v>
      </c>
      <c r="H406" s="553">
        <f t="shared" ca="1" si="152"/>
        <v>2.4890234465974359</v>
      </c>
      <c r="I406" s="553">
        <f t="shared" ca="1" si="153"/>
        <v>10.936661802824077</v>
      </c>
      <c r="J406" s="553">
        <f t="shared" ca="1" si="154"/>
        <v>2.9567131167505689</v>
      </c>
      <c r="K406" s="553">
        <f t="shared" ca="1" si="155"/>
        <v>8.8071855462428381</v>
      </c>
      <c r="L406" s="553">
        <f t="shared" ca="1" si="156"/>
        <v>3.5983551244039629</v>
      </c>
      <c r="M406" s="553">
        <f t="shared" ca="1" si="156"/>
        <v>5.2168853873526198</v>
      </c>
      <c r="N406" s="553">
        <f t="shared" ca="1" si="156"/>
        <v>2.2183857065906567</v>
      </c>
      <c r="O406" s="553">
        <f t="shared" ca="1" si="156"/>
        <v>6.349631739199209</v>
      </c>
      <c r="P406" s="553">
        <f t="shared" ca="1" si="156"/>
        <v>1.587936256892073</v>
      </c>
      <c r="Q406" s="554">
        <f t="shared" ca="1" si="139"/>
        <v>-0.86024400198634443</v>
      </c>
      <c r="R406" s="554">
        <f t="shared" ca="1" si="140"/>
        <v>6.147019214820725</v>
      </c>
      <c r="S406" s="554">
        <f t="shared" ca="1" si="141"/>
        <v>1.4557143856513601</v>
      </c>
      <c r="T406" s="554">
        <f t="shared" ca="1" si="142"/>
        <v>7.9799486860735076</v>
      </c>
      <c r="U406" s="554">
        <f t="shared" ca="1" si="143"/>
        <v>5.2088304218388757</v>
      </c>
      <c r="V406" s="555">
        <f t="shared" ca="1" si="144"/>
        <v>2.998499680761963</v>
      </c>
      <c r="W406" s="555">
        <f t="shared" ca="1" si="145"/>
        <v>4.761695482307136</v>
      </c>
      <c r="X406" s="556">
        <f t="shared" ca="1" si="157"/>
        <v>0.75127801651835924</v>
      </c>
      <c r="Y406" s="557">
        <f t="shared" ca="1" si="146"/>
        <v>0.18896648564323273</v>
      </c>
    </row>
    <row r="407" spans="1:25" x14ac:dyDescent="0.25">
      <c r="A407" s="558" t="s">
        <v>973</v>
      </c>
      <c r="B407" s="553">
        <f t="shared" si="138"/>
        <v>-10</v>
      </c>
      <c r="C407" s="553">
        <f t="shared" ca="1" si="147"/>
        <v>3.0758723720289316</v>
      </c>
      <c r="D407" s="553">
        <f t="shared" ca="1" si="148"/>
        <v>2.8037229483753725</v>
      </c>
      <c r="E407" s="553">
        <f t="shared" ca="1" si="149"/>
        <v>4.8864045803328526</v>
      </c>
      <c r="F407" s="553">
        <f t="shared" ca="1" si="150"/>
        <v>2.2107330838532846</v>
      </c>
      <c r="G407" s="553">
        <f t="shared" ca="1" si="151"/>
        <v>10.416891294108195</v>
      </c>
      <c r="H407" s="553">
        <f t="shared" ca="1" si="152"/>
        <v>2.6535377302546159</v>
      </c>
      <c r="I407" s="553">
        <f t="shared" ca="1" si="153"/>
        <v>10.367282890718489</v>
      </c>
      <c r="J407" s="553">
        <f t="shared" ca="1" si="154"/>
        <v>3.1324871168177477</v>
      </c>
      <c r="K407" s="553">
        <f t="shared" ca="1" si="155"/>
        <v>9.9722398236068006</v>
      </c>
      <c r="L407" s="553">
        <f t="shared" ca="1" si="156"/>
        <v>3.6223543438063497</v>
      </c>
      <c r="M407" s="553">
        <f t="shared" ca="1" si="156"/>
        <v>4.532330793652549</v>
      </c>
      <c r="N407" s="553">
        <f t="shared" ca="1" si="156"/>
        <v>2.4079365386478746</v>
      </c>
      <c r="O407" s="553">
        <f t="shared" ca="1" si="156"/>
        <v>7.0883883833270982</v>
      </c>
      <c r="P407" s="553">
        <f t="shared" ca="1" si="156"/>
        <v>2.0308860021779096</v>
      </c>
      <c r="Q407" s="554">
        <f t="shared" ca="1" si="139"/>
        <v>0.2721494236535591</v>
      </c>
      <c r="R407" s="554">
        <f t="shared" ca="1" si="140"/>
        <v>2.675671496479568</v>
      </c>
      <c r="S407" s="554">
        <f t="shared" ca="1" si="141"/>
        <v>7.7633535638535793</v>
      </c>
      <c r="T407" s="554">
        <f t="shared" ca="1" si="142"/>
        <v>7.2347957739007409</v>
      </c>
      <c r="U407" s="554">
        <f t="shared" ca="1" si="143"/>
        <v>6.3498854798004505</v>
      </c>
      <c r="V407" s="555">
        <f t="shared" ca="1" si="144"/>
        <v>2.1243942550046744</v>
      </c>
      <c r="W407" s="555">
        <f t="shared" ca="1" si="145"/>
        <v>5.0575023811491882</v>
      </c>
      <c r="X407" s="556">
        <f t="shared" ca="1" si="157"/>
        <v>2.566621475320682</v>
      </c>
      <c r="Y407" s="557">
        <f t="shared" ca="1" si="146"/>
        <v>0.41288510072815815</v>
      </c>
    </row>
    <row r="408" spans="1:25" x14ac:dyDescent="0.25">
      <c r="A408" s="558" t="s">
        <v>974</v>
      </c>
      <c r="B408" s="553">
        <f t="shared" si="138"/>
        <v>-10</v>
      </c>
      <c r="C408" s="553">
        <f t="shared" ca="1" si="147"/>
        <v>3.9221278492101792</v>
      </c>
      <c r="D408" s="553">
        <f t="shared" ca="1" si="148"/>
        <v>2.268081074424686</v>
      </c>
      <c r="E408" s="553">
        <f t="shared" ca="1" si="149"/>
        <v>9.828007889019938</v>
      </c>
      <c r="F408" s="553">
        <f t="shared" ca="1" si="150"/>
        <v>1.748728807622733</v>
      </c>
      <c r="G408" s="553">
        <f t="shared" ca="1" si="151"/>
        <v>9.5655388760269027</v>
      </c>
      <c r="H408" s="553">
        <f t="shared" ca="1" si="152"/>
        <v>3.5724302591053223</v>
      </c>
      <c r="I408" s="553">
        <f t="shared" ca="1" si="153"/>
        <v>9.8023063810476074</v>
      </c>
      <c r="J408" s="553">
        <f t="shared" ca="1" si="154"/>
        <v>2.8620724172601415</v>
      </c>
      <c r="K408" s="553">
        <f t="shared" ca="1" si="155"/>
        <v>3.560769684138859</v>
      </c>
      <c r="L408" s="553">
        <f t="shared" ca="1" si="156"/>
        <v>3.3817712984036596</v>
      </c>
      <c r="M408" s="553">
        <f t="shared" ca="1" si="156"/>
        <v>5.6996794397887323</v>
      </c>
      <c r="N408" s="553">
        <f t="shared" ca="1" si="156"/>
        <v>2.862079686890298</v>
      </c>
      <c r="O408" s="553">
        <f t="shared" ca="1" si="156"/>
        <v>5.9622654747914963</v>
      </c>
      <c r="P408" s="553">
        <f t="shared" ca="1" si="156"/>
        <v>3.8384178276751841</v>
      </c>
      <c r="Q408" s="554">
        <f t="shared" ca="1" si="139"/>
        <v>1.6540467747854932</v>
      </c>
      <c r="R408" s="554">
        <f t="shared" ca="1" si="140"/>
        <v>8.0792790813972051</v>
      </c>
      <c r="S408" s="554">
        <f t="shared" ca="1" si="141"/>
        <v>5.9931086169215799</v>
      </c>
      <c r="T408" s="554">
        <f t="shared" ca="1" si="142"/>
        <v>6.9402339637874659</v>
      </c>
      <c r="U408" s="554">
        <f t="shared" ca="1" si="143"/>
        <v>0.17899838573519933</v>
      </c>
      <c r="V408" s="555">
        <f t="shared" ca="1" si="144"/>
        <v>2.8375997528984342</v>
      </c>
      <c r="W408" s="555">
        <f t="shared" ca="1" si="145"/>
        <v>2.1238476471163121</v>
      </c>
      <c r="X408" s="556">
        <f t="shared" ca="1" si="157"/>
        <v>3.6530845500998446</v>
      </c>
      <c r="Y408" s="557">
        <f t="shared" ca="1" si="146"/>
        <v>0.56978220202169316</v>
      </c>
    </row>
    <row r="409" spans="1:25" x14ac:dyDescent="0.25">
      <c r="A409" s="558" t="s">
        <v>975</v>
      </c>
      <c r="B409" s="553">
        <f t="shared" si="138"/>
        <v>-10</v>
      </c>
      <c r="C409" s="553">
        <f t="shared" ca="1" si="147"/>
        <v>3.1472519593793722</v>
      </c>
      <c r="D409" s="553">
        <f t="shared" ca="1" si="148"/>
        <v>2.5750007082674595</v>
      </c>
      <c r="E409" s="553">
        <f t="shared" ca="1" si="149"/>
        <v>3.7515915011172676</v>
      </c>
      <c r="F409" s="553">
        <f t="shared" ca="1" si="150"/>
        <v>1.7341045828919839</v>
      </c>
      <c r="G409" s="553">
        <f t="shared" ca="1" si="151"/>
        <v>9.7294278149444047</v>
      </c>
      <c r="H409" s="553">
        <f t="shared" ca="1" si="152"/>
        <v>3.5278063844903764</v>
      </c>
      <c r="I409" s="553">
        <f t="shared" ca="1" si="153"/>
        <v>8.8661299179086903</v>
      </c>
      <c r="J409" s="553">
        <f t="shared" ca="1" si="154"/>
        <v>3.0022215934035819</v>
      </c>
      <c r="K409" s="553">
        <f t="shared" ca="1" si="155"/>
        <v>10.141711430655658</v>
      </c>
      <c r="L409" s="553">
        <f t="shared" ca="1" si="156"/>
        <v>2.6966599466261472</v>
      </c>
      <c r="M409" s="553">
        <f t="shared" ca="1" si="156"/>
        <v>7.631745181361862</v>
      </c>
      <c r="N409" s="553">
        <f t="shared" ca="1" si="156"/>
        <v>2.744471460838537</v>
      </c>
      <c r="O409" s="553">
        <f t="shared" ca="1" si="156"/>
        <v>4.9363896118686696</v>
      </c>
      <c r="P409" s="553">
        <f t="shared" ca="1" si="156"/>
        <v>2.8712272386038569</v>
      </c>
      <c r="Q409" s="554">
        <f t="shared" ca="1" si="139"/>
        <v>0.57225125111191266</v>
      </c>
      <c r="R409" s="554">
        <f t="shared" ca="1" si="140"/>
        <v>2.0174869182252837</v>
      </c>
      <c r="S409" s="554">
        <f t="shared" ca="1" si="141"/>
        <v>6.2016214304540282</v>
      </c>
      <c r="T409" s="554">
        <f t="shared" ca="1" si="142"/>
        <v>5.8639083245051085</v>
      </c>
      <c r="U409" s="554">
        <f t="shared" ca="1" si="143"/>
        <v>7.445051484029511</v>
      </c>
      <c r="V409" s="555">
        <f t="shared" ca="1" si="144"/>
        <v>4.887273720523325</v>
      </c>
      <c r="W409" s="555">
        <f t="shared" ca="1" si="145"/>
        <v>2.0651623732648128</v>
      </c>
      <c r="X409" s="556">
        <f t="shared" ca="1" si="157"/>
        <v>1.4799395432848286</v>
      </c>
      <c r="Y409" s="557">
        <f t="shared" ca="1" si="146"/>
        <v>0.26889488835124409</v>
      </c>
    </row>
    <row r="410" spans="1:25" x14ac:dyDescent="0.25">
      <c r="A410" s="558" t="s">
        <v>976</v>
      </c>
      <c r="B410" s="553">
        <f t="shared" si="138"/>
        <v>-10</v>
      </c>
      <c r="C410" s="553">
        <f t="shared" ca="1" si="147"/>
        <v>2.9004192960023758</v>
      </c>
      <c r="D410" s="553">
        <f t="shared" ca="1" si="148"/>
        <v>1.8229783964187833</v>
      </c>
      <c r="E410" s="553">
        <f t="shared" ca="1" si="149"/>
        <v>5.130980794316514</v>
      </c>
      <c r="F410" s="553">
        <f t="shared" ca="1" si="150"/>
        <v>2.5776308977034281</v>
      </c>
      <c r="G410" s="553">
        <f t="shared" ca="1" si="151"/>
        <v>3.6035382361771697</v>
      </c>
      <c r="H410" s="553">
        <f t="shared" ca="1" si="152"/>
        <v>2.9393252957447173</v>
      </c>
      <c r="I410" s="553">
        <f t="shared" ca="1" si="153"/>
        <v>7.3293593334254679</v>
      </c>
      <c r="J410" s="553">
        <f t="shared" ca="1" si="154"/>
        <v>2.4861884479402336</v>
      </c>
      <c r="K410" s="553">
        <f t="shared" ca="1" si="155"/>
        <v>7.0180719976839416</v>
      </c>
      <c r="L410" s="553">
        <f t="shared" ca="1" si="156"/>
        <v>2.7782184867704061</v>
      </c>
      <c r="M410" s="553">
        <f t="shared" ca="1" si="156"/>
        <v>5.5050528965732175</v>
      </c>
      <c r="N410" s="553">
        <f t="shared" ca="1" si="156"/>
        <v>3.2359668104046642</v>
      </c>
      <c r="O410" s="553">
        <f t="shared" ca="1" si="156"/>
        <v>4.6747760399020697</v>
      </c>
      <c r="P410" s="553">
        <f t="shared" ca="1" si="156"/>
        <v>1.8305020616986101</v>
      </c>
      <c r="Q410" s="554">
        <f t="shared" ca="1" si="139"/>
        <v>1.0774408995835925</v>
      </c>
      <c r="R410" s="554">
        <f t="shared" ca="1" si="140"/>
        <v>2.5533498966130859</v>
      </c>
      <c r="S410" s="554">
        <f t="shared" ca="1" si="141"/>
        <v>0.66421294043245238</v>
      </c>
      <c r="T410" s="554">
        <f t="shared" ca="1" si="142"/>
        <v>4.8431708854852342</v>
      </c>
      <c r="U410" s="554">
        <f t="shared" ca="1" si="143"/>
        <v>4.2398535109135356</v>
      </c>
      <c r="V410" s="555">
        <f t="shared" ca="1" si="144"/>
        <v>2.2690860861685533</v>
      </c>
      <c r="W410" s="555">
        <f t="shared" ca="1" si="145"/>
        <v>2.8442739782034598</v>
      </c>
      <c r="X410" s="556">
        <f t="shared" ca="1" si="157"/>
        <v>-2.5994335386821321</v>
      </c>
      <c r="Y410" s="557">
        <f t="shared" ca="1" si="146"/>
        <v>1.7739851572592943E-2</v>
      </c>
    </row>
    <row r="411" spans="1:25" x14ac:dyDescent="0.25">
      <c r="A411" s="558" t="s">
        <v>977</v>
      </c>
      <c r="B411" s="553">
        <f t="shared" si="138"/>
        <v>-10</v>
      </c>
      <c r="C411" s="553">
        <f t="shared" ca="1" si="147"/>
        <v>2.7524338700381001</v>
      </c>
      <c r="D411" s="553">
        <f t="shared" ca="1" si="148"/>
        <v>2.0162855357268823</v>
      </c>
      <c r="E411" s="553">
        <f t="shared" ca="1" si="149"/>
        <v>4.0842193236033877</v>
      </c>
      <c r="F411" s="553">
        <f t="shared" ca="1" si="150"/>
        <v>2.1195131306992936</v>
      </c>
      <c r="G411" s="553">
        <f t="shared" ca="1" si="151"/>
        <v>8.0191861013054613</v>
      </c>
      <c r="H411" s="553">
        <f t="shared" ca="1" si="152"/>
        <v>2.5493067894797905</v>
      </c>
      <c r="I411" s="553">
        <f t="shared" ca="1" si="153"/>
        <v>10.178545434815764</v>
      </c>
      <c r="J411" s="553">
        <f t="shared" ca="1" si="154"/>
        <v>2.1406984754441805</v>
      </c>
      <c r="K411" s="553">
        <f t="shared" ca="1" si="155"/>
        <v>14.703419851040307</v>
      </c>
      <c r="L411" s="553">
        <f t="shared" ca="1" si="156"/>
        <v>3.3635000200606973</v>
      </c>
      <c r="M411" s="553">
        <f t="shared" ca="1" si="156"/>
        <v>6.7653976077298417</v>
      </c>
      <c r="N411" s="553">
        <f t="shared" ca="1" si="156"/>
        <v>2.1493121996901645</v>
      </c>
      <c r="O411" s="553">
        <f t="shared" ca="1" si="156"/>
        <v>4.6657108080256169</v>
      </c>
      <c r="P411" s="553">
        <f t="shared" ca="1" si="156"/>
        <v>2.0025775467028168</v>
      </c>
      <c r="Q411" s="554">
        <f t="shared" ca="1" si="139"/>
        <v>0.73614833431121784</v>
      </c>
      <c r="R411" s="554">
        <f t="shared" ca="1" si="140"/>
        <v>1.9647061929040941</v>
      </c>
      <c r="S411" s="554">
        <f t="shared" ca="1" si="141"/>
        <v>5.4698793118256708</v>
      </c>
      <c r="T411" s="554">
        <f t="shared" ca="1" si="142"/>
        <v>8.0378469593715831</v>
      </c>
      <c r="U411" s="554">
        <f t="shared" ca="1" si="143"/>
        <v>11.339919830979611</v>
      </c>
      <c r="V411" s="555">
        <f t="shared" ca="1" si="144"/>
        <v>4.6160854080396767</v>
      </c>
      <c r="W411" s="555">
        <f t="shared" ca="1" si="145"/>
        <v>2.6631332613228</v>
      </c>
      <c r="X411" s="556">
        <f t="shared" ca="1" si="157"/>
        <v>3.423654501066455</v>
      </c>
      <c r="Y411" s="557">
        <f t="shared" ca="1" si="146"/>
        <v>0.53673300464740903</v>
      </c>
    </row>
    <row r="412" spans="1:25" x14ac:dyDescent="0.25">
      <c r="A412" s="558" t="s">
        <v>978</v>
      </c>
      <c r="B412" s="553">
        <f t="shared" si="138"/>
        <v>-10</v>
      </c>
      <c r="C412" s="553">
        <f t="shared" ca="1" si="147"/>
        <v>2.8226653055027713</v>
      </c>
      <c r="D412" s="553">
        <f t="shared" ca="1" si="148"/>
        <v>1.5433955179343555</v>
      </c>
      <c r="E412" s="553">
        <f t="shared" ca="1" si="149"/>
        <v>6.1401458373461066</v>
      </c>
      <c r="F412" s="553">
        <f t="shared" ca="1" si="150"/>
        <v>1.8473762243230996</v>
      </c>
      <c r="G412" s="553">
        <f t="shared" ca="1" si="151"/>
        <v>12.649988032449031</v>
      </c>
      <c r="H412" s="553">
        <f t="shared" ca="1" si="152"/>
        <v>3.5380151894341099</v>
      </c>
      <c r="I412" s="553">
        <f t="shared" ca="1" si="153"/>
        <v>5.811564549642525</v>
      </c>
      <c r="J412" s="553">
        <f t="shared" ca="1" si="154"/>
        <v>3.6391484167733159</v>
      </c>
      <c r="K412" s="553">
        <f t="shared" ca="1" si="155"/>
        <v>3.9289680944062222</v>
      </c>
      <c r="L412" s="553">
        <f t="shared" ca="1" si="156"/>
        <v>3.3540476791643767</v>
      </c>
      <c r="M412" s="553">
        <f t="shared" ca="1" si="156"/>
        <v>4.8733463784614486</v>
      </c>
      <c r="N412" s="553">
        <f t="shared" ca="1" si="156"/>
        <v>3.2491253170378598</v>
      </c>
      <c r="O412" s="553">
        <f t="shared" ca="1" si="156"/>
        <v>3.6608655603069309</v>
      </c>
      <c r="P412" s="553">
        <f t="shared" ca="1" si="156"/>
        <v>2.5907245640359622</v>
      </c>
      <c r="Q412" s="554">
        <f t="shared" ca="1" si="139"/>
        <v>1.2792697875684158</v>
      </c>
      <c r="R412" s="554">
        <f t="shared" ca="1" si="140"/>
        <v>4.2927696130230073</v>
      </c>
      <c r="S412" s="554">
        <f t="shared" ca="1" si="141"/>
        <v>9.1119728430149216</v>
      </c>
      <c r="T412" s="554">
        <f t="shared" ca="1" si="142"/>
        <v>2.1724161328692091</v>
      </c>
      <c r="U412" s="554">
        <f t="shared" ca="1" si="143"/>
        <v>0.57492041524184545</v>
      </c>
      <c r="V412" s="555">
        <f t="shared" ca="1" si="144"/>
        <v>1.6242210614235888</v>
      </c>
      <c r="W412" s="555">
        <f t="shared" ca="1" si="145"/>
        <v>1.0701409962709687</v>
      </c>
      <c r="X412" s="556">
        <f t="shared" ca="1" si="157"/>
        <v>0.16453468668976257</v>
      </c>
      <c r="Y412" s="557">
        <f t="shared" ca="1" si="146"/>
        <v>0.13663934197901376</v>
      </c>
    </row>
    <row r="413" spans="1:25" x14ac:dyDescent="0.25">
      <c r="A413" s="558" t="s">
        <v>979</v>
      </c>
      <c r="B413" s="553">
        <f t="shared" si="138"/>
        <v>-10</v>
      </c>
      <c r="C413" s="553">
        <f t="shared" ca="1" si="147"/>
        <v>4.1370995871562215</v>
      </c>
      <c r="D413" s="553">
        <f t="shared" ca="1" si="148"/>
        <v>2.2286527402279308</v>
      </c>
      <c r="E413" s="553">
        <f t="shared" ca="1" si="149"/>
        <v>6.499111799576589</v>
      </c>
      <c r="F413" s="553">
        <f t="shared" ca="1" si="150"/>
        <v>1.9779500877232317</v>
      </c>
      <c r="G413" s="553">
        <f t="shared" ca="1" si="151"/>
        <v>8.8857855499667391</v>
      </c>
      <c r="H413" s="553">
        <f t="shared" ca="1" si="152"/>
        <v>2.6132813885716573</v>
      </c>
      <c r="I413" s="553">
        <f t="shared" ca="1" si="153"/>
        <v>9.7061067742993465</v>
      </c>
      <c r="J413" s="553">
        <f t="shared" ca="1" si="154"/>
        <v>3.9741844793150536</v>
      </c>
      <c r="K413" s="553">
        <f t="shared" ca="1" si="155"/>
        <v>7.1869869521645295</v>
      </c>
      <c r="L413" s="553">
        <f t="shared" ca="1" si="156"/>
        <v>3.6197271043481343</v>
      </c>
      <c r="M413" s="553">
        <f t="shared" ca="1" si="156"/>
        <v>9.0563422240053253</v>
      </c>
      <c r="N413" s="553">
        <f t="shared" ca="1" si="156"/>
        <v>2.1505094587220288</v>
      </c>
      <c r="O413" s="553">
        <f t="shared" ca="1" si="156"/>
        <v>5.3392403379918356</v>
      </c>
      <c r="P413" s="553">
        <f t="shared" ca="1" si="156"/>
        <v>2.5989848913116709</v>
      </c>
      <c r="Q413" s="554">
        <f t="shared" ca="1" si="139"/>
        <v>1.9084468469282907</v>
      </c>
      <c r="R413" s="554">
        <f t="shared" ca="1" si="140"/>
        <v>4.5211617118533578</v>
      </c>
      <c r="S413" s="554">
        <f t="shared" ca="1" si="141"/>
        <v>6.2725041613950818</v>
      </c>
      <c r="T413" s="554">
        <f t="shared" ca="1" si="142"/>
        <v>5.731922294984293</v>
      </c>
      <c r="U413" s="554">
        <f t="shared" ca="1" si="143"/>
        <v>3.5672598478163953</v>
      </c>
      <c r="V413" s="555">
        <f t="shared" ca="1" si="144"/>
        <v>6.9058327652832965</v>
      </c>
      <c r="W413" s="555">
        <f t="shared" ca="1" si="145"/>
        <v>2.7402554466801647</v>
      </c>
      <c r="X413" s="556">
        <f t="shared" ca="1" si="157"/>
        <v>3.5335340261951522</v>
      </c>
      <c r="Y413" s="557">
        <f t="shared" ca="1" si="146"/>
        <v>0.55260705646838171</v>
      </c>
    </row>
    <row r="414" spans="1:25" x14ac:dyDescent="0.25">
      <c r="A414" s="558" t="s">
        <v>980</v>
      </c>
      <c r="B414" s="553">
        <f t="shared" si="138"/>
        <v>-10</v>
      </c>
      <c r="C414" s="553">
        <f t="shared" ca="1" si="147"/>
        <v>2.4441143730018524</v>
      </c>
      <c r="D414" s="553">
        <f t="shared" ca="1" si="148"/>
        <v>2.2978242145739829</v>
      </c>
      <c r="E414" s="553">
        <f t="shared" ca="1" si="149"/>
        <v>4.1912076572126065</v>
      </c>
      <c r="F414" s="553">
        <f t="shared" ca="1" si="150"/>
        <v>3.0285125914473872</v>
      </c>
      <c r="G414" s="553">
        <f t="shared" ca="1" si="151"/>
        <v>4.2987160372021469</v>
      </c>
      <c r="H414" s="553">
        <f t="shared" ca="1" si="152"/>
        <v>3.5819522176468679</v>
      </c>
      <c r="I414" s="553">
        <f t="shared" ca="1" si="153"/>
        <v>10.11835162796865</v>
      </c>
      <c r="J414" s="553">
        <f t="shared" ca="1" si="154"/>
        <v>1.9469174568220664</v>
      </c>
      <c r="K414" s="553">
        <f t="shared" ca="1" si="155"/>
        <v>13.945061750198233</v>
      </c>
      <c r="L414" s="553">
        <f t="shared" ca="1" si="156"/>
        <v>3.933843436947392</v>
      </c>
      <c r="M414" s="553">
        <f t="shared" ca="1" si="156"/>
        <v>7.6680652609428943</v>
      </c>
      <c r="N414" s="553">
        <f t="shared" ca="1" si="156"/>
        <v>2.0398028506753394</v>
      </c>
      <c r="O414" s="553">
        <f t="shared" ca="1" si="156"/>
        <v>3.2274436530363362</v>
      </c>
      <c r="P414" s="553">
        <f t="shared" ca="1" si="156"/>
        <v>2.1952977973154018</v>
      </c>
      <c r="Q414" s="554">
        <f t="shared" ca="1" si="139"/>
        <v>0.14629015842786952</v>
      </c>
      <c r="R414" s="554">
        <f t="shared" ca="1" si="140"/>
        <v>1.1626950657652193</v>
      </c>
      <c r="S414" s="554">
        <f t="shared" ca="1" si="141"/>
        <v>0.71676381955527901</v>
      </c>
      <c r="T414" s="554">
        <f t="shared" ca="1" si="142"/>
        <v>8.1714341711465828</v>
      </c>
      <c r="U414" s="554">
        <f t="shared" ca="1" si="143"/>
        <v>10.011218313250842</v>
      </c>
      <c r="V414" s="555">
        <f t="shared" ca="1" si="144"/>
        <v>5.6282624102675545</v>
      </c>
      <c r="W414" s="555">
        <f t="shared" ca="1" si="145"/>
        <v>1.0321458557209344</v>
      </c>
      <c r="X414" s="556">
        <f t="shared" ca="1" si="157"/>
        <v>-0.45249260632912147</v>
      </c>
      <c r="Y414" s="557">
        <f t="shared" ca="1" si="146"/>
        <v>9.3348748720304534E-2</v>
      </c>
    </row>
    <row r="415" spans="1:25" x14ac:dyDescent="0.25">
      <c r="A415" s="558" t="s">
        <v>981</v>
      </c>
      <c r="B415" s="553">
        <f t="shared" si="138"/>
        <v>-10</v>
      </c>
      <c r="C415" s="553">
        <f t="shared" ca="1" si="147"/>
        <v>2.2802325339362963</v>
      </c>
      <c r="D415" s="553">
        <f t="shared" ca="1" si="148"/>
        <v>1.3672924866544269</v>
      </c>
      <c r="E415" s="553">
        <f t="shared" ca="1" si="149"/>
        <v>1.8264709008063167</v>
      </c>
      <c r="F415" s="553">
        <f t="shared" ca="1" si="150"/>
        <v>2.2388574889330362</v>
      </c>
      <c r="G415" s="553">
        <f t="shared" ca="1" si="151"/>
        <v>15.744810575652872</v>
      </c>
      <c r="H415" s="553">
        <f t="shared" ca="1" si="152"/>
        <v>3.4105669065950881</v>
      </c>
      <c r="I415" s="553">
        <f t="shared" ca="1" si="153"/>
        <v>8.9402888863406229</v>
      </c>
      <c r="J415" s="553">
        <f t="shared" ca="1" si="154"/>
        <v>3.4372752356498095</v>
      </c>
      <c r="K415" s="553">
        <f t="shared" ca="1" si="155"/>
        <v>10.461879579861467</v>
      </c>
      <c r="L415" s="553">
        <f t="shared" ca="1" si="156"/>
        <v>3.5541171194304084</v>
      </c>
      <c r="M415" s="553">
        <f t="shared" ca="1" si="156"/>
        <v>5.4516063762420428</v>
      </c>
      <c r="N415" s="553">
        <f t="shared" ca="1" si="156"/>
        <v>3.0533128925805419</v>
      </c>
      <c r="O415" s="553">
        <f t="shared" ca="1" si="156"/>
        <v>4.5225624237619941</v>
      </c>
      <c r="P415" s="553">
        <f t="shared" ca="1" si="156"/>
        <v>2.6654072224767571</v>
      </c>
      <c r="Q415" s="554">
        <f t="shared" ca="1" si="139"/>
        <v>0.91294004728186939</v>
      </c>
      <c r="R415" s="554">
        <f t="shared" ca="1" si="140"/>
        <v>-0.41238658812671947</v>
      </c>
      <c r="S415" s="554">
        <f t="shared" ca="1" si="141"/>
        <v>12.334243669057784</v>
      </c>
      <c r="T415" s="554">
        <f t="shared" ca="1" si="142"/>
        <v>5.5030136506908134</v>
      </c>
      <c r="U415" s="554">
        <f t="shared" ca="1" si="143"/>
        <v>6.9077624604310586</v>
      </c>
      <c r="V415" s="555">
        <f t="shared" ca="1" si="144"/>
        <v>2.3982934836615009</v>
      </c>
      <c r="W415" s="555">
        <f t="shared" ca="1" si="145"/>
        <v>1.857155201285237</v>
      </c>
      <c r="X415" s="556">
        <f t="shared" ca="1" si="157"/>
        <v>2.3172992957885192</v>
      </c>
      <c r="Y415" s="557">
        <f t="shared" ca="1" si="146"/>
        <v>0.37790323439487772</v>
      </c>
    </row>
    <row r="416" spans="1:25" x14ac:dyDescent="0.25">
      <c r="A416" s="558" t="s">
        <v>982</v>
      </c>
      <c r="B416" s="553">
        <f t="shared" si="138"/>
        <v>-10</v>
      </c>
      <c r="C416" s="553">
        <f t="shared" ca="1" si="147"/>
        <v>4.0180842814738611</v>
      </c>
      <c r="D416" s="553">
        <f t="shared" ca="1" si="148"/>
        <v>2.1111523532992797</v>
      </c>
      <c r="E416" s="553">
        <f t="shared" ca="1" si="149"/>
        <v>4.1677312694325135</v>
      </c>
      <c r="F416" s="553">
        <f t="shared" ca="1" si="150"/>
        <v>3.0030925237059374</v>
      </c>
      <c r="G416" s="553">
        <f t="shared" ca="1" si="151"/>
        <v>4.5720189642245623</v>
      </c>
      <c r="H416" s="553">
        <f t="shared" ca="1" si="152"/>
        <v>3.5720417290691007</v>
      </c>
      <c r="I416" s="553">
        <f t="shared" ca="1" si="153"/>
        <v>11.776292633561676</v>
      </c>
      <c r="J416" s="553">
        <f t="shared" ca="1" si="154"/>
        <v>2.2172283038689784</v>
      </c>
      <c r="K416" s="553">
        <f t="shared" ca="1" si="155"/>
        <v>8.9528794679946593</v>
      </c>
      <c r="L416" s="553">
        <f t="shared" ca="1" si="156"/>
        <v>4.1575092587928788</v>
      </c>
      <c r="M416" s="553">
        <f t="shared" ca="1" si="156"/>
        <v>4.456785189203627</v>
      </c>
      <c r="N416" s="553">
        <f t="shared" ca="1" si="156"/>
        <v>1.9529504017370469</v>
      </c>
      <c r="O416" s="553">
        <f t="shared" ca="1" si="156"/>
        <v>4.4479037906235614</v>
      </c>
      <c r="P416" s="553">
        <f t="shared" ca="1" si="156"/>
        <v>2.9467152122193618</v>
      </c>
      <c r="Q416" s="554">
        <f t="shared" ca="1" si="139"/>
        <v>1.9069319281745813</v>
      </c>
      <c r="R416" s="554">
        <f t="shared" ca="1" si="140"/>
        <v>1.1646387457265761</v>
      </c>
      <c r="S416" s="554">
        <f t="shared" ca="1" si="141"/>
        <v>0.99997723515546166</v>
      </c>
      <c r="T416" s="554">
        <f t="shared" ca="1" si="142"/>
        <v>9.5590643296926974</v>
      </c>
      <c r="U416" s="554">
        <f t="shared" ca="1" si="143"/>
        <v>4.7953702092017805</v>
      </c>
      <c r="V416" s="555">
        <f t="shared" ca="1" si="144"/>
        <v>2.5038347874665803</v>
      </c>
      <c r="W416" s="555">
        <f t="shared" ca="1" si="145"/>
        <v>1.5011885784041996</v>
      </c>
      <c r="X416" s="556">
        <f t="shared" ca="1" si="157"/>
        <v>-0.75917032671896933</v>
      </c>
      <c r="Y416" s="557">
        <f t="shared" ca="1" si="146"/>
        <v>7.6046547171070344E-2</v>
      </c>
    </row>
    <row r="417" spans="1:25" x14ac:dyDescent="0.25">
      <c r="A417" s="558" t="s">
        <v>983</v>
      </c>
      <c r="B417" s="553">
        <f t="shared" si="138"/>
        <v>-10</v>
      </c>
      <c r="C417" s="553">
        <f t="shared" ca="1" si="147"/>
        <v>3.2049941087967264</v>
      </c>
      <c r="D417" s="553">
        <f t="shared" ca="1" si="148"/>
        <v>1.557186732651042</v>
      </c>
      <c r="E417" s="553">
        <f t="shared" ca="1" si="149"/>
        <v>6.2636343412540896</v>
      </c>
      <c r="F417" s="553">
        <f t="shared" ca="1" si="150"/>
        <v>2.6916423728308287</v>
      </c>
      <c r="G417" s="553">
        <f t="shared" ca="1" si="151"/>
        <v>8.2805975564018972</v>
      </c>
      <c r="H417" s="553">
        <f t="shared" ca="1" si="152"/>
        <v>3.805295615503522</v>
      </c>
      <c r="I417" s="553">
        <f t="shared" ca="1" si="153"/>
        <v>12.868876899778012</v>
      </c>
      <c r="J417" s="553">
        <f t="shared" ca="1" si="154"/>
        <v>2.7808669785331164</v>
      </c>
      <c r="K417" s="553">
        <f t="shared" ca="1" si="155"/>
        <v>8.9287576690605253</v>
      </c>
      <c r="L417" s="553">
        <f t="shared" ca="1" si="156"/>
        <v>2.5471454111638741</v>
      </c>
      <c r="M417" s="553">
        <f t="shared" ca="1" si="156"/>
        <v>6.7288601723305552</v>
      </c>
      <c r="N417" s="553">
        <f t="shared" ca="1" si="156"/>
        <v>2.381257038072436</v>
      </c>
      <c r="O417" s="553">
        <f t="shared" ca="1" si="156"/>
        <v>6.2538628693802067</v>
      </c>
      <c r="P417" s="553">
        <f t="shared" ca="1" si="156"/>
        <v>3.2951520855352934</v>
      </c>
      <c r="Q417" s="554">
        <f t="shared" ca="1" si="139"/>
        <v>1.6478073761456844</v>
      </c>
      <c r="R417" s="554">
        <f t="shared" ca="1" si="140"/>
        <v>3.5719919684232608</v>
      </c>
      <c r="S417" s="554">
        <f t="shared" ca="1" si="141"/>
        <v>4.4753019408983752</v>
      </c>
      <c r="T417" s="554">
        <f t="shared" ca="1" si="142"/>
        <v>10.088009921244897</v>
      </c>
      <c r="U417" s="554">
        <f t="shared" ca="1" si="143"/>
        <v>6.3816122578966512</v>
      </c>
      <c r="V417" s="555">
        <f t="shared" ca="1" si="144"/>
        <v>4.3476031342581187</v>
      </c>
      <c r="W417" s="555">
        <f t="shared" ca="1" si="145"/>
        <v>2.9587107838449134</v>
      </c>
      <c r="X417" s="556">
        <f t="shared" ca="1" si="157"/>
        <v>3.8790356226600409</v>
      </c>
      <c r="Y417" s="557">
        <f t="shared" ca="1" si="146"/>
        <v>0.6018602304435009</v>
      </c>
    </row>
    <row r="418" spans="1:25" x14ac:dyDescent="0.25">
      <c r="A418" s="558" t="s">
        <v>984</v>
      </c>
      <c r="B418" s="553">
        <f t="shared" si="138"/>
        <v>-10</v>
      </c>
      <c r="C418" s="553">
        <f t="shared" ca="1" si="147"/>
        <v>3.743027248769125</v>
      </c>
      <c r="D418" s="553">
        <f t="shared" ca="1" si="148"/>
        <v>2.1601205722377164</v>
      </c>
      <c r="E418" s="553">
        <f t="shared" ca="1" si="149"/>
        <v>7.7530050588587756</v>
      </c>
      <c r="F418" s="553">
        <f t="shared" ca="1" si="150"/>
        <v>2.4317329192759378</v>
      </c>
      <c r="G418" s="553">
        <f t="shared" ca="1" si="151"/>
        <v>13.227971735782642</v>
      </c>
      <c r="H418" s="553">
        <f t="shared" ca="1" si="152"/>
        <v>2.8687048278359781</v>
      </c>
      <c r="I418" s="553">
        <f t="shared" ca="1" si="153"/>
        <v>7.8910080221000936</v>
      </c>
      <c r="J418" s="553">
        <f t="shared" ca="1" si="154"/>
        <v>3.715304007311766</v>
      </c>
      <c r="K418" s="553">
        <f t="shared" ca="1" si="155"/>
        <v>14.363015467025805</v>
      </c>
      <c r="L418" s="553">
        <f t="shared" ref="L418:P433" ca="1" si="158">L$17*(1+$C$10*NORMSINV(RAND()))</f>
        <v>2.6096873693439964</v>
      </c>
      <c r="M418" s="553">
        <f t="shared" ca="1" si="158"/>
        <v>7.6853685592476744</v>
      </c>
      <c r="N418" s="553">
        <f t="shared" ca="1" si="158"/>
        <v>2.6727366047342747</v>
      </c>
      <c r="O418" s="553">
        <f t="shared" ca="1" si="158"/>
        <v>5.3430874151563863</v>
      </c>
      <c r="P418" s="553">
        <f t="shared" ca="1" si="158"/>
        <v>3.4044955842801454</v>
      </c>
      <c r="Q418" s="554">
        <f t="shared" ca="1" si="139"/>
        <v>1.5829066765314086</v>
      </c>
      <c r="R418" s="554">
        <f t="shared" ca="1" si="140"/>
        <v>5.3212721395828382</v>
      </c>
      <c r="S418" s="554">
        <f t="shared" ca="1" si="141"/>
        <v>10.359266907946663</v>
      </c>
      <c r="T418" s="554">
        <f t="shared" ca="1" si="142"/>
        <v>4.1757040147883275</v>
      </c>
      <c r="U418" s="554">
        <f t="shared" ca="1" si="143"/>
        <v>11.753328097681809</v>
      </c>
      <c r="V418" s="555">
        <f t="shared" ca="1" si="144"/>
        <v>5.0126319545133997</v>
      </c>
      <c r="W418" s="555">
        <f t="shared" ca="1" si="145"/>
        <v>1.9385918308762409</v>
      </c>
      <c r="X418" s="556">
        <f t="shared" ca="1" si="157"/>
        <v>7.2581666475470463</v>
      </c>
      <c r="Y418" s="557">
        <f t="shared" ca="1" si="146"/>
        <v>0.93184206217660837</v>
      </c>
    </row>
    <row r="419" spans="1:25" x14ac:dyDescent="0.25">
      <c r="A419" s="558" t="s">
        <v>985</v>
      </c>
      <c r="B419" s="553">
        <f t="shared" si="138"/>
        <v>-10</v>
      </c>
      <c r="C419" s="553">
        <f t="shared" ca="1" si="147"/>
        <v>2.0230405536496523</v>
      </c>
      <c r="D419" s="553">
        <f t="shared" ca="1" si="148"/>
        <v>2.5827497331570743</v>
      </c>
      <c r="E419" s="553">
        <f t="shared" ca="1" si="149"/>
        <v>7.6688260754297275</v>
      </c>
      <c r="F419" s="553">
        <f t="shared" ca="1" si="150"/>
        <v>2.3515974265735577</v>
      </c>
      <c r="G419" s="553">
        <f t="shared" ca="1" si="151"/>
        <v>9.5179956310711304</v>
      </c>
      <c r="H419" s="553">
        <f t="shared" ca="1" si="152"/>
        <v>4.0639113091347454</v>
      </c>
      <c r="I419" s="553">
        <f t="shared" ca="1" si="153"/>
        <v>8.0650313316641444</v>
      </c>
      <c r="J419" s="553">
        <f t="shared" ca="1" si="154"/>
        <v>2.6716128417899765</v>
      </c>
      <c r="K419" s="553">
        <f t="shared" ca="1" si="155"/>
        <v>13.588545047220808</v>
      </c>
      <c r="L419" s="553">
        <f t="shared" ca="1" si="158"/>
        <v>3.9543684878377334</v>
      </c>
      <c r="M419" s="553">
        <f t="shared" ca="1" si="158"/>
        <v>6.672088350128357</v>
      </c>
      <c r="N419" s="553">
        <f t="shared" ca="1" si="158"/>
        <v>2.2272053412454778</v>
      </c>
      <c r="O419" s="553">
        <f t="shared" ca="1" si="158"/>
        <v>7.0288764408714748</v>
      </c>
      <c r="P419" s="553">
        <f t="shared" ca="1" si="158"/>
        <v>2.9860076628564265</v>
      </c>
      <c r="Q419" s="554">
        <f t="shared" ca="1" si="139"/>
        <v>-0.55970917950742205</v>
      </c>
      <c r="R419" s="554">
        <f t="shared" ca="1" si="140"/>
        <v>5.3172286488561697</v>
      </c>
      <c r="S419" s="554">
        <f t="shared" ca="1" si="141"/>
        <v>5.454084321936385</v>
      </c>
      <c r="T419" s="554">
        <f t="shared" ca="1" si="142"/>
        <v>5.3934184898741684</v>
      </c>
      <c r="U419" s="554">
        <f t="shared" ca="1" si="143"/>
        <v>9.634176559383075</v>
      </c>
      <c r="V419" s="555">
        <f t="shared" ca="1" si="144"/>
        <v>4.4448830088828792</v>
      </c>
      <c r="W419" s="555">
        <f t="shared" ca="1" si="145"/>
        <v>4.0428687780150483</v>
      </c>
      <c r="X419" s="556">
        <f t="shared" ca="1" si="157"/>
        <v>3.1268717987603196</v>
      </c>
      <c r="Y419" s="557">
        <f t="shared" ca="1" si="146"/>
        <v>0.49363607953066868</v>
      </c>
    </row>
    <row r="420" spans="1:25" x14ac:dyDescent="0.25">
      <c r="A420" s="558" t="s">
        <v>986</v>
      </c>
      <c r="B420" s="553">
        <f t="shared" si="138"/>
        <v>-10</v>
      </c>
      <c r="C420" s="553">
        <f t="shared" ca="1" si="147"/>
        <v>3.3459734595773041</v>
      </c>
      <c r="D420" s="553">
        <f t="shared" ca="1" si="148"/>
        <v>2.0187469086588168</v>
      </c>
      <c r="E420" s="553">
        <f t="shared" ca="1" si="149"/>
        <v>7.5686605510879748</v>
      </c>
      <c r="F420" s="553">
        <f t="shared" ca="1" si="150"/>
        <v>2.6337329470611199</v>
      </c>
      <c r="G420" s="553">
        <f t="shared" ca="1" si="151"/>
        <v>6.6592943523737889</v>
      </c>
      <c r="H420" s="553">
        <f t="shared" ca="1" si="152"/>
        <v>4.9747023596479449</v>
      </c>
      <c r="I420" s="553">
        <f t="shared" ca="1" si="153"/>
        <v>9.5867497553856413</v>
      </c>
      <c r="J420" s="553">
        <f t="shared" ca="1" si="154"/>
        <v>2.507646493600626</v>
      </c>
      <c r="K420" s="553">
        <f t="shared" ca="1" si="155"/>
        <v>12.292347874877969</v>
      </c>
      <c r="L420" s="553">
        <f t="shared" ca="1" si="158"/>
        <v>3.3096484819032193</v>
      </c>
      <c r="M420" s="553">
        <f t="shared" ca="1" si="158"/>
        <v>5.9352039207272362</v>
      </c>
      <c r="N420" s="553">
        <f t="shared" ca="1" si="158"/>
        <v>2.0420562212574294</v>
      </c>
      <c r="O420" s="553">
        <f t="shared" ca="1" si="158"/>
        <v>6.1349504482727033</v>
      </c>
      <c r="P420" s="553">
        <f t="shared" ca="1" si="158"/>
        <v>3.2362557331606197</v>
      </c>
      <c r="Q420" s="554">
        <f t="shared" ca="1" si="139"/>
        <v>1.3272265509184873</v>
      </c>
      <c r="R420" s="554">
        <f t="shared" ca="1" si="140"/>
        <v>4.9349276040268553</v>
      </c>
      <c r="S420" s="554">
        <f t="shared" ca="1" si="141"/>
        <v>1.6845919927258439</v>
      </c>
      <c r="T420" s="554">
        <f t="shared" ca="1" si="142"/>
        <v>7.0791032617850149</v>
      </c>
      <c r="U420" s="554">
        <f t="shared" ca="1" si="143"/>
        <v>8.9826993929747498</v>
      </c>
      <c r="V420" s="555">
        <f t="shared" ca="1" si="144"/>
        <v>3.8931476994698069</v>
      </c>
      <c r="W420" s="555">
        <f t="shared" ca="1" si="145"/>
        <v>2.8986947151120837</v>
      </c>
      <c r="X420" s="556">
        <f t="shared" ca="1" si="157"/>
        <v>2.5541632931532039</v>
      </c>
      <c r="Y420" s="557">
        <f t="shared" ca="1" si="146"/>
        <v>0.411118051855211</v>
      </c>
    </row>
    <row r="421" spans="1:25" x14ac:dyDescent="0.25">
      <c r="A421" s="558" t="s">
        <v>987</v>
      </c>
      <c r="B421" s="553">
        <f t="shared" si="138"/>
        <v>-10</v>
      </c>
      <c r="C421" s="553">
        <f t="shared" ca="1" si="147"/>
        <v>1.5100182007376952</v>
      </c>
      <c r="D421" s="553">
        <f t="shared" ca="1" si="148"/>
        <v>2.3511462734156292</v>
      </c>
      <c r="E421" s="553">
        <f t="shared" ca="1" si="149"/>
        <v>9.6729280913977576</v>
      </c>
      <c r="F421" s="553">
        <f t="shared" ca="1" si="150"/>
        <v>2.1384234450584221</v>
      </c>
      <c r="G421" s="553">
        <f t="shared" ca="1" si="151"/>
        <v>7.9988664946746448</v>
      </c>
      <c r="H421" s="553">
        <f t="shared" ca="1" si="152"/>
        <v>3.8074079191099268</v>
      </c>
      <c r="I421" s="553">
        <f t="shared" ca="1" si="153"/>
        <v>8.3198137630216209</v>
      </c>
      <c r="J421" s="553">
        <f t="shared" ca="1" si="154"/>
        <v>3.6794948972643153</v>
      </c>
      <c r="K421" s="553">
        <f t="shared" ca="1" si="155"/>
        <v>11.545357520829985</v>
      </c>
      <c r="L421" s="553">
        <f t="shared" ca="1" si="158"/>
        <v>4.4599145340941986</v>
      </c>
      <c r="M421" s="553">
        <f t="shared" ca="1" si="158"/>
        <v>8.0105271345124685</v>
      </c>
      <c r="N421" s="553">
        <f t="shared" ca="1" si="158"/>
        <v>3.5627462300175736</v>
      </c>
      <c r="O421" s="553">
        <f t="shared" ca="1" si="158"/>
        <v>5.7515138927569751</v>
      </c>
      <c r="P421" s="553">
        <f t="shared" ca="1" si="158"/>
        <v>1.8686581743626596</v>
      </c>
      <c r="Q421" s="554">
        <f t="shared" ca="1" si="139"/>
        <v>-0.84112807267793399</v>
      </c>
      <c r="R421" s="554">
        <f t="shared" ca="1" si="140"/>
        <v>7.5345046463393359</v>
      </c>
      <c r="S421" s="554">
        <f t="shared" ca="1" si="141"/>
        <v>4.1914585755647185</v>
      </c>
      <c r="T421" s="554">
        <f t="shared" ca="1" si="142"/>
        <v>4.6403188657573056</v>
      </c>
      <c r="U421" s="554">
        <f t="shared" ca="1" si="143"/>
        <v>7.085442986735786</v>
      </c>
      <c r="V421" s="555">
        <f t="shared" ca="1" si="144"/>
        <v>4.4477809044948948</v>
      </c>
      <c r="W421" s="555">
        <f t="shared" ca="1" si="145"/>
        <v>3.8828557183943158</v>
      </c>
      <c r="X421" s="556">
        <f t="shared" ca="1" si="157"/>
        <v>2.4978928124938555</v>
      </c>
      <c r="Y421" s="557">
        <f t="shared" ca="1" si="146"/>
        <v>0.40315968435937677</v>
      </c>
    </row>
    <row r="422" spans="1:25" x14ac:dyDescent="0.25">
      <c r="A422" s="558" t="s">
        <v>988</v>
      </c>
      <c r="B422" s="553">
        <f t="shared" si="138"/>
        <v>-10</v>
      </c>
      <c r="C422" s="553">
        <f t="shared" ca="1" si="147"/>
        <v>4.7893279566420119</v>
      </c>
      <c r="D422" s="553">
        <f t="shared" ca="1" si="148"/>
        <v>1.3400120253432779</v>
      </c>
      <c r="E422" s="553">
        <f t="shared" ca="1" si="149"/>
        <v>5.3582268229150731</v>
      </c>
      <c r="F422" s="553">
        <f t="shared" ca="1" si="150"/>
        <v>2.1244871321336096</v>
      </c>
      <c r="G422" s="553">
        <f t="shared" ca="1" si="151"/>
        <v>11.225800496501501</v>
      </c>
      <c r="H422" s="553">
        <f t="shared" ca="1" si="152"/>
        <v>3.5259459716692874</v>
      </c>
      <c r="I422" s="553">
        <f t="shared" ca="1" si="153"/>
        <v>10.857266488027008</v>
      </c>
      <c r="J422" s="553">
        <f t="shared" ca="1" si="154"/>
        <v>2.8333910729854184</v>
      </c>
      <c r="K422" s="553">
        <f t="shared" ca="1" si="155"/>
        <v>8.7738196866385962</v>
      </c>
      <c r="L422" s="553">
        <f t="shared" ca="1" si="158"/>
        <v>3.3773799974807694</v>
      </c>
      <c r="M422" s="553">
        <f t="shared" ca="1" si="158"/>
        <v>3.378412786875602</v>
      </c>
      <c r="N422" s="553">
        <f t="shared" ca="1" si="158"/>
        <v>3.4507713300170266</v>
      </c>
      <c r="O422" s="553">
        <f t="shared" ca="1" si="158"/>
        <v>2.96364730079552</v>
      </c>
      <c r="P422" s="553">
        <f t="shared" ca="1" si="158"/>
        <v>2.1658815529348345</v>
      </c>
      <c r="Q422" s="554">
        <f t="shared" ca="1" si="139"/>
        <v>3.449315931298734</v>
      </c>
      <c r="R422" s="554">
        <f t="shared" ca="1" si="140"/>
        <v>3.2337396907814635</v>
      </c>
      <c r="S422" s="554">
        <f t="shared" ca="1" si="141"/>
        <v>7.6998545248322134</v>
      </c>
      <c r="T422" s="554">
        <f t="shared" ca="1" si="142"/>
        <v>8.0238754150415907</v>
      </c>
      <c r="U422" s="554">
        <f t="shared" ca="1" si="143"/>
        <v>5.3964396891578268</v>
      </c>
      <c r="V422" s="555">
        <f t="shared" ca="1" si="144"/>
        <v>-7.2358543141424647E-2</v>
      </c>
      <c r="W422" s="555">
        <f t="shared" ca="1" si="145"/>
        <v>0.79776574786068544</v>
      </c>
      <c r="X422" s="556">
        <f t="shared" ca="1" si="157"/>
        <v>3.9745916366299756</v>
      </c>
      <c r="Y422" s="557">
        <f t="shared" ca="1" si="146"/>
        <v>0.61523485743641526</v>
      </c>
    </row>
    <row r="423" spans="1:25" x14ac:dyDescent="0.25">
      <c r="A423" s="558" t="s">
        <v>989</v>
      </c>
      <c r="B423" s="553">
        <f t="shared" si="138"/>
        <v>-10</v>
      </c>
      <c r="C423" s="553">
        <f t="shared" ca="1" si="147"/>
        <v>2.6874446320260907</v>
      </c>
      <c r="D423" s="553">
        <f t="shared" ca="1" si="148"/>
        <v>2.2164002037614727</v>
      </c>
      <c r="E423" s="553">
        <f t="shared" ca="1" si="149"/>
        <v>11.47530108408511</v>
      </c>
      <c r="F423" s="553">
        <f t="shared" ca="1" si="150"/>
        <v>2.1525987111181157</v>
      </c>
      <c r="G423" s="553">
        <f t="shared" ca="1" si="151"/>
        <v>8.884049636328804</v>
      </c>
      <c r="H423" s="553">
        <f t="shared" ca="1" si="152"/>
        <v>2.8676991690709741</v>
      </c>
      <c r="I423" s="553">
        <f t="shared" ca="1" si="153"/>
        <v>5.6054645496316908</v>
      </c>
      <c r="J423" s="553">
        <f t="shared" ca="1" si="154"/>
        <v>3.5918784752752675</v>
      </c>
      <c r="K423" s="553">
        <f t="shared" ca="1" si="155"/>
        <v>13.785282799755606</v>
      </c>
      <c r="L423" s="553">
        <f t="shared" ca="1" si="158"/>
        <v>3.3504777405138002</v>
      </c>
      <c r="M423" s="553">
        <f t="shared" ca="1" si="158"/>
        <v>6.2804200631026106</v>
      </c>
      <c r="N423" s="553">
        <f t="shared" ca="1" si="158"/>
        <v>2.3016592615286497</v>
      </c>
      <c r="O423" s="553">
        <f t="shared" ca="1" si="158"/>
        <v>6.4211516356579601</v>
      </c>
      <c r="P423" s="553">
        <f t="shared" ca="1" si="158"/>
        <v>2.7857049492071924</v>
      </c>
      <c r="Q423" s="554">
        <f t="shared" ca="1" si="139"/>
        <v>0.47104442826461801</v>
      </c>
      <c r="R423" s="554">
        <f t="shared" ca="1" si="140"/>
        <v>9.3227023729669938</v>
      </c>
      <c r="S423" s="554">
        <f t="shared" ca="1" si="141"/>
        <v>6.0163504672578298</v>
      </c>
      <c r="T423" s="554">
        <f t="shared" ca="1" si="142"/>
        <v>2.0135860743564233</v>
      </c>
      <c r="U423" s="554">
        <f t="shared" ca="1" si="143"/>
        <v>10.434805059241807</v>
      </c>
      <c r="V423" s="555">
        <f t="shared" ca="1" si="144"/>
        <v>3.9787608015739608</v>
      </c>
      <c r="W423" s="555">
        <f t="shared" ca="1" si="145"/>
        <v>3.6354466864507677</v>
      </c>
      <c r="X423" s="556">
        <f t="shared" ca="1" si="157"/>
        <v>5.4731949789214891</v>
      </c>
      <c r="Y423" s="557">
        <f t="shared" ca="1" si="146"/>
        <v>0.79930422990272332</v>
      </c>
    </row>
    <row r="424" spans="1:25" x14ac:dyDescent="0.25">
      <c r="A424" s="558" t="s">
        <v>990</v>
      </c>
      <c r="B424" s="553">
        <f t="shared" si="138"/>
        <v>-10</v>
      </c>
      <c r="C424" s="553">
        <f t="shared" ca="1" si="147"/>
        <v>3.6693828658439687</v>
      </c>
      <c r="D424" s="553">
        <f t="shared" ca="1" si="148"/>
        <v>1.8659729881853904</v>
      </c>
      <c r="E424" s="553">
        <f t="shared" ca="1" si="149"/>
        <v>4.1630631575378807</v>
      </c>
      <c r="F424" s="553">
        <f t="shared" ca="1" si="150"/>
        <v>1.4475739237213492</v>
      </c>
      <c r="G424" s="553">
        <f t="shared" ca="1" si="151"/>
        <v>6.30779302385492</v>
      </c>
      <c r="H424" s="553">
        <f t="shared" ca="1" si="152"/>
        <v>3.1055255169026781</v>
      </c>
      <c r="I424" s="553">
        <f t="shared" ca="1" si="153"/>
        <v>12.60341116043014</v>
      </c>
      <c r="J424" s="553">
        <f t="shared" ca="1" si="154"/>
        <v>3.8572996720152228</v>
      </c>
      <c r="K424" s="553">
        <f t="shared" ca="1" si="155"/>
        <v>9.5840458433250433</v>
      </c>
      <c r="L424" s="553">
        <f t="shared" ca="1" si="158"/>
        <v>3.3163830624718642</v>
      </c>
      <c r="M424" s="553">
        <f t="shared" ca="1" si="158"/>
        <v>5.9625157012912</v>
      </c>
      <c r="N424" s="553">
        <f t="shared" ca="1" si="158"/>
        <v>2.6590537018216232</v>
      </c>
      <c r="O424" s="553">
        <f t="shared" ca="1" si="158"/>
        <v>5.6497388123223526</v>
      </c>
      <c r="P424" s="553">
        <f t="shared" ca="1" si="158"/>
        <v>3.1871449623007524</v>
      </c>
      <c r="Q424" s="554">
        <f t="shared" ca="1" si="139"/>
        <v>1.8034098776585783</v>
      </c>
      <c r="R424" s="554">
        <f t="shared" ca="1" si="140"/>
        <v>2.7154892338165313</v>
      </c>
      <c r="S424" s="554">
        <f t="shared" ca="1" si="141"/>
        <v>3.2022675069522419</v>
      </c>
      <c r="T424" s="554">
        <f t="shared" ca="1" si="142"/>
        <v>8.7461114884149165</v>
      </c>
      <c r="U424" s="554">
        <f t="shared" ca="1" si="143"/>
        <v>6.2676627808531791</v>
      </c>
      <c r="V424" s="555">
        <f t="shared" ca="1" si="144"/>
        <v>3.3034619994695769</v>
      </c>
      <c r="W424" s="555">
        <f t="shared" ca="1" si="145"/>
        <v>2.4625938500216003</v>
      </c>
      <c r="X424" s="556">
        <f t="shared" ca="1" si="157"/>
        <v>1.8388230851787117</v>
      </c>
      <c r="Y424" s="557">
        <f t="shared" ca="1" si="146"/>
        <v>0.31370780024750422</v>
      </c>
    </row>
    <row r="425" spans="1:25" x14ac:dyDescent="0.25">
      <c r="A425" s="558" t="s">
        <v>991</v>
      </c>
      <c r="B425" s="553">
        <f t="shared" si="138"/>
        <v>-10</v>
      </c>
      <c r="C425" s="553">
        <f t="shared" ca="1" si="147"/>
        <v>2.7766466548725308</v>
      </c>
      <c r="D425" s="553">
        <f t="shared" ca="1" si="148"/>
        <v>2.2065600931754528</v>
      </c>
      <c r="E425" s="553">
        <f t="shared" ca="1" si="149"/>
        <v>7.8924741702146601</v>
      </c>
      <c r="F425" s="553">
        <f t="shared" ca="1" si="150"/>
        <v>2.1633273071122696</v>
      </c>
      <c r="G425" s="553">
        <f t="shared" ca="1" si="151"/>
        <v>8.5738872283198084</v>
      </c>
      <c r="H425" s="553">
        <f t="shared" ca="1" si="152"/>
        <v>2.785576777983104</v>
      </c>
      <c r="I425" s="553">
        <f t="shared" ca="1" si="153"/>
        <v>5.7822113820476551</v>
      </c>
      <c r="J425" s="553">
        <f t="shared" ca="1" si="154"/>
        <v>3.2745317791901059</v>
      </c>
      <c r="K425" s="553">
        <f t="shared" ca="1" si="155"/>
        <v>13.114209549081217</v>
      </c>
      <c r="L425" s="553">
        <f t="shared" ca="1" si="158"/>
        <v>2.6388631261654423</v>
      </c>
      <c r="M425" s="553">
        <f t="shared" ca="1" si="158"/>
        <v>7.0440708057196222</v>
      </c>
      <c r="N425" s="553">
        <f t="shared" ca="1" si="158"/>
        <v>3.0975146555130975</v>
      </c>
      <c r="O425" s="553">
        <f t="shared" ca="1" si="158"/>
        <v>2.5200927711383643</v>
      </c>
      <c r="P425" s="553">
        <f t="shared" ca="1" si="158"/>
        <v>2.2222462608087503</v>
      </c>
      <c r="Q425" s="554">
        <f t="shared" ca="1" si="139"/>
        <v>0.57008656169707805</v>
      </c>
      <c r="R425" s="554">
        <f t="shared" ca="1" si="140"/>
        <v>5.7291468631023905</v>
      </c>
      <c r="S425" s="554">
        <f t="shared" ca="1" si="141"/>
        <v>5.788310450336704</v>
      </c>
      <c r="T425" s="554">
        <f t="shared" ca="1" si="142"/>
        <v>2.5076796028575492</v>
      </c>
      <c r="U425" s="554">
        <f t="shared" ca="1" si="143"/>
        <v>10.475346422915774</v>
      </c>
      <c r="V425" s="555">
        <f t="shared" ca="1" si="144"/>
        <v>3.9465561502065247</v>
      </c>
      <c r="W425" s="555">
        <f t="shared" ca="1" si="145"/>
        <v>0.29784651032961396</v>
      </c>
      <c r="X425" s="556">
        <f t="shared" ca="1" si="157"/>
        <v>2.6430742294298941</v>
      </c>
      <c r="Y425" s="557">
        <f t="shared" ca="1" si="146"/>
        <v>0.42376642520061469</v>
      </c>
    </row>
    <row r="426" spans="1:25" x14ac:dyDescent="0.25">
      <c r="A426" s="558" t="s">
        <v>992</v>
      </c>
      <c r="B426" s="553">
        <f t="shared" si="138"/>
        <v>-10</v>
      </c>
      <c r="C426" s="553">
        <f t="shared" ca="1" si="147"/>
        <v>3.9394412480207728</v>
      </c>
      <c r="D426" s="553">
        <f t="shared" ca="1" si="148"/>
        <v>2.0013228114239694</v>
      </c>
      <c r="E426" s="553">
        <f t="shared" ca="1" si="149"/>
        <v>8.3770410324394522</v>
      </c>
      <c r="F426" s="553">
        <f t="shared" ca="1" si="150"/>
        <v>2.2812392895875524</v>
      </c>
      <c r="G426" s="553">
        <f t="shared" ca="1" si="151"/>
        <v>5.4742631148103849</v>
      </c>
      <c r="H426" s="553">
        <f t="shared" ca="1" si="152"/>
        <v>2.9109078218720379</v>
      </c>
      <c r="I426" s="553">
        <f t="shared" ca="1" si="153"/>
        <v>12.173565275834159</v>
      </c>
      <c r="J426" s="553">
        <f t="shared" ca="1" si="154"/>
        <v>3.668408667398003</v>
      </c>
      <c r="K426" s="553">
        <f t="shared" ca="1" si="155"/>
        <v>9.1346670554416285</v>
      </c>
      <c r="L426" s="553">
        <f t="shared" ca="1" si="158"/>
        <v>2.8779136289396736</v>
      </c>
      <c r="M426" s="553">
        <f t="shared" ca="1" si="158"/>
        <v>7.200387805782432</v>
      </c>
      <c r="N426" s="553">
        <f t="shared" ca="1" si="158"/>
        <v>2.5740226301806151</v>
      </c>
      <c r="O426" s="553">
        <f t="shared" ca="1" si="158"/>
        <v>7.5676347767372647</v>
      </c>
      <c r="P426" s="553">
        <f t="shared" ca="1" si="158"/>
        <v>3.0911850131127765</v>
      </c>
      <c r="Q426" s="554">
        <f t="shared" ca="1" si="139"/>
        <v>1.9381184365968034</v>
      </c>
      <c r="R426" s="554">
        <f t="shared" ca="1" si="140"/>
        <v>6.0958017428518998</v>
      </c>
      <c r="S426" s="554">
        <f t="shared" ca="1" si="141"/>
        <v>2.563355292938347</v>
      </c>
      <c r="T426" s="554">
        <f t="shared" ca="1" si="142"/>
        <v>8.5051566084361561</v>
      </c>
      <c r="U426" s="554">
        <f t="shared" ca="1" si="143"/>
        <v>6.2567534265019553</v>
      </c>
      <c r="V426" s="555">
        <f t="shared" ca="1" si="144"/>
        <v>4.6263651756018174</v>
      </c>
      <c r="W426" s="555">
        <f t="shared" ca="1" si="145"/>
        <v>4.4764497636244887</v>
      </c>
      <c r="X426" s="556">
        <f t="shared" ca="1" si="157"/>
        <v>4.4497243143601253</v>
      </c>
      <c r="Y426" s="557">
        <f t="shared" ca="1" si="146"/>
        <v>0.67944455509224855</v>
      </c>
    </row>
    <row r="427" spans="1:25" x14ac:dyDescent="0.25">
      <c r="A427" s="558" t="s">
        <v>993</v>
      </c>
      <c r="B427" s="553">
        <f t="shared" si="138"/>
        <v>-10</v>
      </c>
      <c r="C427" s="553">
        <f t="shared" ca="1" si="147"/>
        <v>4.4518894741182864</v>
      </c>
      <c r="D427" s="553">
        <f t="shared" ca="1" si="148"/>
        <v>2.5607525237970155</v>
      </c>
      <c r="E427" s="553">
        <f t="shared" ca="1" si="149"/>
        <v>6.185479456075532</v>
      </c>
      <c r="F427" s="553">
        <f t="shared" ca="1" si="150"/>
        <v>2.4649666971199458</v>
      </c>
      <c r="G427" s="553">
        <f t="shared" ca="1" si="151"/>
        <v>11.832418533113984</v>
      </c>
      <c r="H427" s="553">
        <f t="shared" ca="1" si="152"/>
        <v>3.0066710255649007</v>
      </c>
      <c r="I427" s="553">
        <f t="shared" ca="1" si="153"/>
        <v>2.1072388724971125</v>
      </c>
      <c r="J427" s="553">
        <f t="shared" ca="1" si="154"/>
        <v>3.8741383157787359</v>
      </c>
      <c r="K427" s="553">
        <f t="shared" ca="1" si="155"/>
        <v>13.089277193015686</v>
      </c>
      <c r="L427" s="553">
        <f t="shared" ca="1" si="158"/>
        <v>3.3762315864547672</v>
      </c>
      <c r="M427" s="553">
        <f t="shared" ca="1" si="158"/>
        <v>3.9887670241344781</v>
      </c>
      <c r="N427" s="553">
        <f t="shared" ca="1" si="158"/>
        <v>2.3964828631086417</v>
      </c>
      <c r="O427" s="553">
        <f t="shared" ca="1" si="158"/>
        <v>4.7777089941890241</v>
      </c>
      <c r="P427" s="553">
        <f t="shared" ca="1" si="158"/>
        <v>2.4810509272569741</v>
      </c>
      <c r="Q427" s="554">
        <f t="shared" ca="1" si="139"/>
        <v>1.8911369503212709</v>
      </c>
      <c r="R427" s="554">
        <f t="shared" ca="1" si="140"/>
        <v>3.7205127589555862</v>
      </c>
      <c r="S427" s="554">
        <f t="shared" ca="1" si="141"/>
        <v>8.8257475075490834</v>
      </c>
      <c r="T427" s="554">
        <f t="shared" ca="1" si="142"/>
        <v>-1.7668994432816234</v>
      </c>
      <c r="U427" s="554">
        <f t="shared" ca="1" si="143"/>
        <v>9.7130456065609181</v>
      </c>
      <c r="V427" s="555">
        <f t="shared" ca="1" si="144"/>
        <v>1.5922841610258365</v>
      </c>
      <c r="W427" s="555">
        <f t="shared" ca="1" si="145"/>
        <v>2.29665806693205</v>
      </c>
      <c r="X427" s="556">
        <f t="shared" ca="1" si="157"/>
        <v>1.7709210671896773</v>
      </c>
      <c r="Y427" s="557">
        <f t="shared" ca="1" si="146"/>
        <v>0.30498588762965528</v>
      </c>
    </row>
    <row r="428" spans="1:25" x14ac:dyDescent="0.25">
      <c r="A428" s="558" t="s">
        <v>994</v>
      </c>
      <c r="B428" s="553">
        <f t="shared" si="138"/>
        <v>-10</v>
      </c>
      <c r="C428" s="553">
        <f t="shared" ca="1" si="147"/>
        <v>4.3898449482950319</v>
      </c>
      <c r="D428" s="553">
        <f t="shared" ca="1" si="148"/>
        <v>1.7533985503269756</v>
      </c>
      <c r="E428" s="553">
        <f t="shared" ca="1" si="149"/>
        <v>9.9146215166467151</v>
      </c>
      <c r="F428" s="553">
        <f t="shared" ca="1" si="150"/>
        <v>2.4444319014339406</v>
      </c>
      <c r="G428" s="553">
        <f t="shared" ca="1" si="151"/>
        <v>10.653637117076688</v>
      </c>
      <c r="H428" s="553">
        <f t="shared" ca="1" si="152"/>
        <v>3.0545232427364457</v>
      </c>
      <c r="I428" s="553">
        <f t="shared" ca="1" si="153"/>
        <v>12.066779146736542</v>
      </c>
      <c r="J428" s="553">
        <f t="shared" ca="1" si="154"/>
        <v>1.1080660910607647</v>
      </c>
      <c r="K428" s="553">
        <f t="shared" ca="1" si="155"/>
        <v>18.972068733126779</v>
      </c>
      <c r="L428" s="553">
        <f t="shared" ca="1" si="158"/>
        <v>3.3711741441316105</v>
      </c>
      <c r="M428" s="553">
        <f t="shared" ca="1" si="158"/>
        <v>6.5815728257512358</v>
      </c>
      <c r="N428" s="553">
        <f t="shared" ca="1" si="158"/>
        <v>2.7310444951387458</v>
      </c>
      <c r="O428" s="553">
        <f t="shared" ca="1" si="158"/>
        <v>3.8447114211335043</v>
      </c>
      <c r="P428" s="553">
        <f t="shared" ca="1" si="158"/>
        <v>1.7051988454668616</v>
      </c>
      <c r="Q428" s="554">
        <f t="shared" ca="1" si="139"/>
        <v>2.6364463979680561</v>
      </c>
      <c r="R428" s="554">
        <f t="shared" ca="1" si="140"/>
        <v>7.4701896152127745</v>
      </c>
      <c r="S428" s="554">
        <f t="shared" ca="1" si="141"/>
        <v>7.599113874340242</v>
      </c>
      <c r="T428" s="554">
        <f t="shared" ca="1" si="142"/>
        <v>10.958713055675776</v>
      </c>
      <c r="U428" s="554">
        <f t="shared" ca="1" si="143"/>
        <v>15.600894588995168</v>
      </c>
      <c r="V428" s="555">
        <f t="shared" ca="1" si="144"/>
        <v>3.85052833061249</v>
      </c>
      <c r="W428" s="555">
        <f t="shared" ca="1" si="145"/>
        <v>2.1395125756666427</v>
      </c>
      <c r="X428" s="556">
        <f t="shared" ca="1" si="157"/>
        <v>11.839695988708087</v>
      </c>
      <c r="Y428" s="557">
        <f t="shared" ca="1" si="146"/>
        <v>0.99920936203708</v>
      </c>
    </row>
    <row r="429" spans="1:25" x14ac:dyDescent="0.25">
      <c r="A429" s="558" t="s">
        <v>995</v>
      </c>
      <c r="B429" s="553">
        <f t="shared" si="138"/>
        <v>-10</v>
      </c>
      <c r="C429" s="553">
        <f t="shared" ca="1" si="147"/>
        <v>2.6662074023121507</v>
      </c>
      <c r="D429" s="553">
        <f t="shared" ca="1" si="148"/>
        <v>2.0606634486692657</v>
      </c>
      <c r="E429" s="553">
        <f t="shared" ca="1" si="149"/>
        <v>6.4035224642245296</v>
      </c>
      <c r="F429" s="553">
        <f t="shared" ca="1" si="150"/>
        <v>2.3931640276502981</v>
      </c>
      <c r="G429" s="553">
        <f t="shared" ca="1" si="151"/>
        <v>12.543944087376191</v>
      </c>
      <c r="H429" s="553">
        <f t="shared" ca="1" si="152"/>
        <v>2.8182956225912146</v>
      </c>
      <c r="I429" s="553">
        <f t="shared" ca="1" si="153"/>
        <v>7.7868934401641754</v>
      </c>
      <c r="J429" s="553">
        <f t="shared" ca="1" si="154"/>
        <v>3.1526715523700366</v>
      </c>
      <c r="K429" s="553">
        <f t="shared" ca="1" si="155"/>
        <v>15.142722143971049</v>
      </c>
      <c r="L429" s="553">
        <f t="shared" ca="1" si="158"/>
        <v>2.6957366494634538</v>
      </c>
      <c r="M429" s="553">
        <f t="shared" ca="1" si="158"/>
        <v>4.8849623964525977</v>
      </c>
      <c r="N429" s="553">
        <f t="shared" ca="1" si="158"/>
        <v>2.4021984522536268</v>
      </c>
      <c r="O429" s="553">
        <f t="shared" ca="1" si="158"/>
        <v>3.5081375024981885</v>
      </c>
      <c r="P429" s="553">
        <f t="shared" ca="1" si="158"/>
        <v>2.7369172147244707</v>
      </c>
      <c r="Q429" s="554">
        <f t="shared" ca="1" si="139"/>
        <v>0.60554395364288505</v>
      </c>
      <c r="R429" s="554">
        <f t="shared" ca="1" si="140"/>
        <v>4.0103584365742311</v>
      </c>
      <c r="S429" s="554">
        <f t="shared" ca="1" si="141"/>
        <v>9.7256484647849764</v>
      </c>
      <c r="T429" s="554">
        <f t="shared" ca="1" si="142"/>
        <v>4.6342218877941388</v>
      </c>
      <c r="U429" s="554">
        <f t="shared" ca="1" si="143"/>
        <v>12.446985494507596</v>
      </c>
      <c r="V429" s="555">
        <f t="shared" ca="1" si="144"/>
        <v>2.4827639441989708</v>
      </c>
      <c r="W429" s="555">
        <f t="shared" ca="1" si="145"/>
        <v>0.77122028777371776</v>
      </c>
      <c r="X429" s="556">
        <f t="shared" ca="1" si="157"/>
        <v>4.819980356655071</v>
      </c>
      <c r="Y429" s="557">
        <f t="shared" ca="1" si="146"/>
        <v>0.72610725694795963</v>
      </c>
    </row>
    <row r="430" spans="1:25" x14ac:dyDescent="0.25">
      <c r="A430" s="558" t="s">
        <v>996</v>
      </c>
      <c r="B430" s="553">
        <f t="shared" si="138"/>
        <v>-10</v>
      </c>
      <c r="C430" s="553">
        <f t="shared" ca="1" si="147"/>
        <v>3.6718727697357765</v>
      </c>
      <c r="D430" s="553">
        <f t="shared" ca="1" si="148"/>
        <v>2.2204506038923935</v>
      </c>
      <c r="E430" s="553">
        <f t="shared" ca="1" si="149"/>
        <v>5.7168387335356545</v>
      </c>
      <c r="F430" s="553">
        <f t="shared" ca="1" si="150"/>
        <v>1.5559416401082635</v>
      </c>
      <c r="G430" s="553">
        <f t="shared" ca="1" si="151"/>
        <v>10.76686795409762</v>
      </c>
      <c r="H430" s="553">
        <f t="shared" ca="1" si="152"/>
        <v>3.5384012342519933</v>
      </c>
      <c r="I430" s="553">
        <f t="shared" ca="1" si="153"/>
        <v>15.77217523536703</v>
      </c>
      <c r="J430" s="553">
        <f t="shared" ca="1" si="154"/>
        <v>3.3373264018889275</v>
      </c>
      <c r="K430" s="553">
        <f t="shared" ca="1" si="155"/>
        <v>13.792940034290879</v>
      </c>
      <c r="L430" s="553">
        <f t="shared" ca="1" si="158"/>
        <v>2.4803114570913651</v>
      </c>
      <c r="M430" s="553">
        <f t="shared" ca="1" si="158"/>
        <v>5.5963252568262085</v>
      </c>
      <c r="N430" s="553">
        <f t="shared" ca="1" si="158"/>
        <v>2.2193784531558598</v>
      </c>
      <c r="O430" s="553">
        <f t="shared" ca="1" si="158"/>
        <v>5.4759863104683362</v>
      </c>
      <c r="P430" s="553">
        <f t="shared" ca="1" si="158"/>
        <v>2.3328606467852415</v>
      </c>
      <c r="Q430" s="554">
        <f t="shared" ca="1" si="139"/>
        <v>1.451422165843383</v>
      </c>
      <c r="R430" s="554">
        <f t="shared" ca="1" si="140"/>
        <v>4.1608970934273906</v>
      </c>
      <c r="S430" s="554">
        <f t="shared" ca="1" si="141"/>
        <v>7.2284667198456267</v>
      </c>
      <c r="T430" s="554">
        <f t="shared" ca="1" si="142"/>
        <v>12.434848833478103</v>
      </c>
      <c r="U430" s="554">
        <f t="shared" ca="1" si="143"/>
        <v>11.312628577199515</v>
      </c>
      <c r="V430" s="555">
        <f t="shared" ca="1" si="144"/>
        <v>3.3769468036703487</v>
      </c>
      <c r="W430" s="555">
        <f t="shared" ca="1" si="145"/>
        <v>3.1431256636830947</v>
      </c>
      <c r="X430" s="556">
        <f t="shared" ca="1" si="157"/>
        <v>7.8697306174843575</v>
      </c>
      <c r="Y430" s="557">
        <f t="shared" ca="1" si="146"/>
        <v>0.95660040768953669</v>
      </c>
    </row>
    <row r="431" spans="1:25" x14ac:dyDescent="0.25">
      <c r="A431" s="558" t="s">
        <v>997</v>
      </c>
      <c r="B431" s="553">
        <f t="shared" si="138"/>
        <v>-10</v>
      </c>
      <c r="C431" s="553">
        <f t="shared" ca="1" si="147"/>
        <v>2.9114747072005644</v>
      </c>
      <c r="D431" s="553">
        <f t="shared" ca="1" si="148"/>
        <v>2.5590159986117005</v>
      </c>
      <c r="E431" s="553">
        <f t="shared" ca="1" si="149"/>
        <v>5.7635865601240432</v>
      </c>
      <c r="F431" s="553">
        <f t="shared" ca="1" si="150"/>
        <v>2.5061773760338726</v>
      </c>
      <c r="G431" s="553">
        <f t="shared" ca="1" si="151"/>
        <v>5.9268056605043391</v>
      </c>
      <c r="H431" s="553">
        <f t="shared" ca="1" si="152"/>
        <v>3.8687671907542631</v>
      </c>
      <c r="I431" s="553">
        <f t="shared" ca="1" si="153"/>
        <v>7.4290480547239994</v>
      </c>
      <c r="J431" s="553">
        <f t="shared" ca="1" si="154"/>
        <v>2.627089269291019</v>
      </c>
      <c r="K431" s="553">
        <f t="shared" ca="1" si="155"/>
        <v>11.092919711649078</v>
      </c>
      <c r="L431" s="553">
        <f t="shared" ca="1" si="158"/>
        <v>2.2527353527426559</v>
      </c>
      <c r="M431" s="553">
        <f t="shared" ca="1" si="158"/>
        <v>6.6224121002650733</v>
      </c>
      <c r="N431" s="553">
        <f t="shared" ca="1" si="158"/>
        <v>2.0456090055654039</v>
      </c>
      <c r="O431" s="553">
        <f t="shared" ca="1" si="158"/>
        <v>5.9503546158399523</v>
      </c>
      <c r="P431" s="553">
        <f t="shared" ca="1" si="158"/>
        <v>2.2637053927969406</v>
      </c>
      <c r="Q431" s="554">
        <f t="shared" ca="1" si="139"/>
        <v>0.35245870858886397</v>
      </c>
      <c r="R431" s="554">
        <f t="shared" ca="1" si="140"/>
        <v>3.2574091840901707</v>
      </c>
      <c r="S431" s="554">
        <f t="shared" ca="1" si="141"/>
        <v>2.058038469750076</v>
      </c>
      <c r="T431" s="554">
        <f t="shared" ca="1" si="142"/>
        <v>4.8019587854329799</v>
      </c>
      <c r="U431" s="554">
        <f t="shared" ca="1" si="143"/>
        <v>8.8401843589064217</v>
      </c>
      <c r="V431" s="555">
        <f t="shared" ca="1" si="144"/>
        <v>4.5768030946996694</v>
      </c>
      <c r="W431" s="555">
        <f t="shared" ca="1" si="145"/>
        <v>3.6866492230430117</v>
      </c>
      <c r="X431" s="556">
        <f t="shared" ca="1" si="157"/>
        <v>0.256986320037905</v>
      </c>
      <c r="Y431" s="557">
        <f t="shared" ca="1" si="146"/>
        <v>0.14415181587752562</v>
      </c>
    </row>
    <row r="432" spans="1:25" x14ac:dyDescent="0.25">
      <c r="A432" s="558" t="s">
        <v>998</v>
      </c>
      <c r="B432" s="553">
        <f t="shared" si="138"/>
        <v>-10</v>
      </c>
      <c r="C432" s="553">
        <f t="shared" ca="1" si="147"/>
        <v>2.888417079789324</v>
      </c>
      <c r="D432" s="553">
        <f t="shared" ca="1" si="148"/>
        <v>1.7449640077155983</v>
      </c>
      <c r="E432" s="553">
        <f t="shared" ca="1" si="149"/>
        <v>7.819875676903254</v>
      </c>
      <c r="F432" s="553">
        <f t="shared" ca="1" si="150"/>
        <v>2.7157264430576</v>
      </c>
      <c r="G432" s="553">
        <f t="shared" ca="1" si="151"/>
        <v>11.209752910594515</v>
      </c>
      <c r="H432" s="553">
        <f t="shared" ca="1" si="152"/>
        <v>4.2613911233757396</v>
      </c>
      <c r="I432" s="553">
        <f t="shared" ca="1" si="153"/>
        <v>5.5983495186001386</v>
      </c>
      <c r="J432" s="553">
        <f t="shared" ca="1" si="154"/>
        <v>2.9120047601276933</v>
      </c>
      <c r="K432" s="553">
        <f t="shared" ca="1" si="155"/>
        <v>6.5332895190566393</v>
      </c>
      <c r="L432" s="553">
        <f t="shared" ca="1" si="158"/>
        <v>3.521461840966257</v>
      </c>
      <c r="M432" s="553">
        <f t="shared" ca="1" si="158"/>
        <v>5.9691954133895369</v>
      </c>
      <c r="N432" s="553">
        <f t="shared" ca="1" si="158"/>
        <v>3.3361147336014985</v>
      </c>
      <c r="O432" s="553">
        <f t="shared" ca="1" si="158"/>
        <v>3.0330380752116519</v>
      </c>
      <c r="P432" s="553">
        <f t="shared" ca="1" si="158"/>
        <v>2.3824883377442991</v>
      </c>
      <c r="Q432" s="554">
        <f t="shared" ca="1" si="139"/>
        <v>1.1434530720737257</v>
      </c>
      <c r="R432" s="554">
        <f t="shared" ca="1" si="140"/>
        <v>5.1041492338456536</v>
      </c>
      <c r="S432" s="554">
        <f t="shared" ca="1" si="141"/>
        <v>6.9483617872187757</v>
      </c>
      <c r="T432" s="554">
        <f t="shared" ca="1" si="142"/>
        <v>2.6863447584724454</v>
      </c>
      <c r="U432" s="554">
        <f t="shared" ca="1" si="143"/>
        <v>3.0118276780903823</v>
      </c>
      <c r="V432" s="555">
        <f t="shared" ca="1" si="144"/>
        <v>2.6330806797880384</v>
      </c>
      <c r="W432" s="555">
        <f t="shared" ca="1" si="145"/>
        <v>0.65054973746735278</v>
      </c>
      <c r="X432" s="556">
        <f t="shared" ca="1" si="157"/>
        <v>0.65289817902845115</v>
      </c>
      <c r="Y432" s="557">
        <f t="shared" ca="1" si="146"/>
        <v>0.17942340542113905</v>
      </c>
    </row>
    <row r="433" spans="1:25" x14ac:dyDescent="0.25">
      <c r="A433" s="558" t="s">
        <v>999</v>
      </c>
      <c r="B433" s="553">
        <f t="shared" si="138"/>
        <v>-10</v>
      </c>
      <c r="C433" s="553">
        <f t="shared" ca="1" si="147"/>
        <v>3.5893073702925298</v>
      </c>
      <c r="D433" s="553">
        <f t="shared" ca="1" si="148"/>
        <v>1.9688806317475873</v>
      </c>
      <c r="E433" s="553">
        <f t="shared" ca="1" si="149"/>
        <v>7.3344564083949866</v>
      </c>
      <c r="F433" s="553">
        <f t="shared" ca="1" si="150"/>
        <v>2.7830584025661267</v>
      </c>
      <c r="G433" s="553">
        <f t="shared" ca="1" si="151"/>
        <v>9.9062834991691613</v>
      </c>
      <c r="H433" s="553">
        <f t="shared" ca="1" si="152"/>
        <v>2.5237980885809272</v>
      </c>
      <c r="I433" s="553">
        <f t="shared" ca="1" si="153"/>
        <v>9.0299913166003591</v>
      </c>
      <c r="J433" s="553">
        <f t="shared" ca="1" si="154"/>
        <v>1.6412747986503455</v>
      </c>
      <c r="K433" s="553">
        <f t="shared" ca="1" si="155"/>
        <v>7.0800493883175761</v>
      </c>
      <c r="L433" s="553">
        <f t="shared" ca="1" si="158"/>
        <v>3.1633585068314707</v>
      </c>
      <c r="M433" s="553">
        <f t="shared" ca="1" si="158"/>
        <v>5.6794808069942375</v>
      </c>
      <c r="N433" s="553">
        <f t="shared" ca="1" si="158"/>
        <v>2.0427102951209344</v>
      </c>
      <c r="O433" s="553">
        <f t="shared" ca="1" si="158"/>
        <v>5.1283555967518417</v>
      </c>
      <c r="P433" s="553">
        <f t="shared" ca="1" si="158"/>
        <v>2.2283162754362644</v>
      </c>
      <c r="Q433" s="554">
        <f t="shared" ca="1" si="139"/>
        <v>1.6204267385449425</v>
      </c>
      <c r="R433" s="554">
        <f t="shared" ca="1" si="140"/>
        <v>4.5513980058288599</v>
      </c>
      <c r="S433" s="554">
        <f t="shared" ca="1" si="141"/>
        <v>7.3824854105882345</v>
      </c>
      <c r="T433" s="554">
        <f t="shared" ca="1" si="142"/>
        <v>7.3887165179500141</v>
      </c>
      <c r="U433" s="554">
        <f t="shared" ca="1" si="143"/>
        <v>3.9166908814861054</v>
      </c>
      <c r="V433" s="555">
        <f t="shared" ca="1" si="144"/>
        <v>3.6367705118733031</v>
      </c>
      <c r="W433" s="555">
        <f t="shared" ca="1" si="145"/>
        <v>2.9000393213155773</v>
      </c>
      <c r="X433" s="556">
        <f t="shared" ca="1" si="157"/>
        <v>3.8604480939273689</v>
      </c>
      <c r="Y433" s="557">
        <f t="shared" ca="1" si="146"/>
        <v>0.59924409546177881</v>
      </c>
    </row>
    <row r="434" spans="1:25" x14ac:dyDescent="0.25">
      <c r="A434" s="558" t="s">
        <v>1000</v>
      </c>
      <c r="B434" s="553">
        <f t="shared" si="138"/>
        <v>-10</v>
      </c>
      <c r="C434" s="553">
        <f t="shared" ca="1" si="147"/>
        <v>2.6224306781374227</v>
      </c>
      <c r="D434" s="553">
        <f t="shared" ca="1" si="148"/>
        <v>1.9935295100474295</v>
      </c>
      <c r="E434" s="553">
        <f t="shared" ca="1" si="149"/>
        <v>8.8525119852272631</v>
      </c>
      <c r="F434" s="553">
        <f t="shared" ca="1" si="150"/>
        <v>3.3857180342392734</v>
      </c>
      <c r="G434" s="553">
        <f t="shared" ca="1" si="151"/>
        <v>7.5060274069730992</v>
      </c>
      <c r="H434" s="553">
        <f t="shared" ca="1" si="152"/>
        <v>3.2227537473367871</v>
      </c>
      <c r="I434" s="553">
        <f t="shared" ca="1" si="153"/>
        <v>8.1646096758877871</v>
      </c>
      <c r="J434" s="553">
        <f t="shared" ca="1" si="154"/>
        <v>3.4270409091741207</v>
      </c>
      <c r="K434" s="553">
        <f t="shared" ca="1" si="155"/>
        <v>9.553978958037245</v>
      </c>
      <c r="L434" s="553">
        <f t="shared" ref="L434:P449" ca="1" si="159">L$17*(1+$C$10*NORMSINV(RAND()))</f>
        <v>3.3055093888977849</v>
      </c>
      <c r="M434" s="553">
        <f t="shared" ca="1" si="159"/>
        <v>6.776362265934802</v>
      </c>
      <c r="N434" s="553">
        <f t="shared" ca="1" si="159"/>
        <v>2.0939476560314425</v>
      </c>
      <c r="O434" s="553">
        <f t="shared" ca="1" si="159"/>
        <v>5.7622127084251122</v>
      </c>
      <c r="P434" s="553">
        <f t="shared" ca="1" si="159"/>
        <v>2.6014118343544097</v>
      </c>
      <c r="Q434" s="554">
        <f t="shared" ca="1" si="139"/>
        <v>0.62890116808999319</v>
      </c>
      <c r="R434" s="554">
        <f t="shared" ca="1" si="140"/>
        <v>5.4667939509879897</v>
      </c>
      <c r="S434" s="554">
        <f t="shared" ca="1" si="141"/>
        <v>4.2832736596363121</v>
      </c>
      <c r="T434" s="554">
        <f t="shared" ca="1" si="142"/>
        <v>4.7375687667136663</v>
      </c>
      <c r="U434" s="554">
        <f t="shared" ca="1" si="143"/>
        <v>6.2484695691394601</v>
      </c>
      <c r="V434" s="555">
        <f t="shared" ca="1" si="144"/>
        <v>4.6824146099033594</v>
      </c>
      <c r="W434" s="555">
        <f t="shared" ca="1" si="145"/>
        <v>3.1608008740707025</v>
      </c>
      <c r="X434" s="556">
        <f t="shared" ca="1" si="157"/>
        <v>2.0732467350640551</v>
      </c>
      <c r="Y434" s="557">
        <f t="shared" ca="1" si="146"/>
        <v>0.34460236706375469</v>
      </c>
    </row>
    <row r="435" spans="1:25" x14ac:dyDescent="0.25">
      <c r="A435" s="558" t="s">
        <v>1001</v>
      </c>
      <c r="B435" s="553">
        <f t="shared" si="138"/>
        <v>-10</v>
      </c>
      <c r="C435" s="553">
        <f t="shared" ca="1" si="147"/>
        <v>1.7306855287252241</v>
      </c>
      <c r="D435" s="553">
        <f t="shared" ca="1" si="148"/>
        <v>1.8161244463027275</v>
      </c>
      <c r="E435" s="553">
        <f t="shared" ca="1" si="149"/>
        <v>3.3482382845221594</v>
      </c>
      <c r="F435" s="553">
        <f t="shared" ca="1" si="150"/>
        <v>2.3907457502106939</v>
      </c>
      <c r="G435" s="553">
        <f t="shared" ca="1" si="151"/>
        <v>8.4419720731919945</v>
      </c>
      <c r="H435" s="553">
        <f t="shared" ca="1" si="152"/>
        <v>2.5602512358981837</v>
      </c>
      <c r="I435" s="553">
        <f t="shared" ca="1" si="153"/>
        <v>9.247548355908302</v>
      </c>
      <c r="J435" s="553">
        <f t="shared" ca="1" si="154"/>
        <v>2.8940078298503216</v>
      </c>
      <c r="K435" s="553">
        <f t="shared" ca="1" si="155"/>
        <v>9.6425470575312779</v>
      </c>
      <c r="L435" s="553">
        <f t="shared" ca="1" si="159"/>
        <v>3.669441246189129</v>
      </c>
      <c r="M435" s="553">
        <f t="shared" ca="1" si="159"/>
        <v>5.7583257584265661</v>
      </c>
      <c r="N435" s="553">
        <f t="shared" ca="1" si="159"/>
        <v>2.4882450905314752</v>
      </c>
      <c r="O435" s="553">
        <f t="shared" ca="1" si="159"/>
        <v>4.1434341221715272</v>
      </c>
      <c r="P435" s="553">
        <f t="shared" ca="1" si="159"/>
        <v>1.3835291185321383</v>
      </c>
      <c r="Q435" s="554">
        <f t="shared" ca="1" si="139"/>
        <v>-8.5438917577503437E-2</v>
      </c>
      <c r="R435" s="554">
        <f t="shared" ca="1" si="140"/>
        <v>0.95749253431146553</v>
      </c>
      <c r="S435" s="554">
        <f t="shared" ca="1" si="141"/>
        <v>5.8817208372938108</v>
      </c>
      <c r="T435" s="554">
        <f t="shared" ca="1" si="142"/>
        <v>6.35354052605798</v>
      </c>
      <c r="U435" s="554">
        <f t="shared" ca="1" si="143"/>
        <v>5.9731058113421494</v>
      </c>
      <c r="V435" s="555">
        <f t="shared" ca="1" si="144"/>
        <v>3.2700806678950909</v>
      </c>
      <c r="W435" s="555">
        <f t="shared" ca="1" si="145"/>
        <v>2.7599050036393891</v>
      </c>
      <c r="X435" s="556">
        <f t="shared" ca="1" si="157"/>
        <v>-0.44841127525036306</v>
      </c>
      <c r="Y435" s="557">
        <f t="shared" ca="1" si="146"/>
        <v>9.3597158864990315E-2</v>
      </c>
    </row>
    <row r="436" spans="1:25" x14ac:dyDescent="0.25">
      <c r="A436" s="558" t="s">
        <v>1002</v>
      </c>
      <c r="B436" s="553">
        <f t="shared" si="138"/>
        <v>-10</v>
      </c>
      <c r="C436" s="553">
        <f t="shared" ca="1" si="147"/>
        <v>2.9465928529566514</v>
      </c>
      <c r="D436" s="553">
        <f t="shared" ca="1" si="148"/>
        <v>2.4155798065982901</v>
      </c>
      <c r="E436" s="553">
        <f t="shared" ca="1" si="149"/>
        <v>3.6699194170621769</v>
      </c>
      <c r="F436" s="553">
        <f t="shared" ca="1" si="150"/>
        <v>1.9526232552216372</v>
      </c>
      <c r="G436" s="553">
        <f t="shared" ca="1" si="151"/>
        <v>5.8180307733518628</v>
      </c>
      <c r="H436" s="553">
        <f t="shared" ca="1" si="152"/>
        <v>2.4590218716561116</v>
      </c>
      <c r="I436" s="553">
        <f t="shared" ca="1" si="153"/>
        <v>8.8400972346710898</v>
      </c>
      <c r="J436" s="553">
        <f t="shared" ca="1" si="154"/>
        <v>3.6509734256643194</v>
      </c>
      <c r="K436" s="553">
        <f t="shared" ca="1" si="155"/>
        <v>14.265452687342844</v>
      </c>
      <c r="L436" s="553">
        <f t="shared" ca="1" si="159"/>
        <v>3.4372210097361284</v>
      </c>
      <c r="M436" s="553">
        <f t="shared" ca="1" si="159"/>
        <v>5.785127061764987</v>
      </c>
      <c r="N436" s="553">
        <f t="shared" ca="1" si="159"/>
        <v>2.3038787084526686</v>
      </c>
      <c r="O436" s="553">
        <f t="shared" ca="1" si="159"/>
        <v>4.6411772656275971</v>
      </c>
      <c r="P436" s="553">
        <f t="shared" ca="1" si="159"/>
        <v>2.9430449312418898</v>
      </c>
      <c r="Q436" s="554">
        <f t="shared" ca="1" si="139"/>
        <v>0.53101304635836133</v>
      </c>
      <c r="R436" s="554">
        <f t="shared" ca="1" si="140"/>
        <v>1.7172961618405398</v>
      </c>
      <c r="S436" s="554">
        <f t="shared" ca="1" si="141"/>
        <v>3.3590089016957512</v>
      </c>
      <c r="T436" s="554">
        <f t="shared" ca="1" si="142"/>
        <v>5.1891238090067704</v>
      </c>
      <c r="U436" s="554">
        <f t="shared" ca="1" si="143"/>
        <v>10.828231677606716</v>
      </c>
      <c r="V436" s="555">
        <f t="shared" ca="1" si="144"/>
        <v>3.4812483533123184</v>
      </c>
      <c r="W436" s="555">
        <f t="shared" ca="1" si="145"/>
        <v>1.6981323343857073</v>
      </c>
      <c r="X436" s="556">
        <f t="shared" ca="1" si="157"/>
        <v>0.18606513708307304</v>
      </c>
      <c r="Y436" s="557">
        <f t="shared" ca="1" si="146"/>
        <v>0.13836449619926391</v>
      </c>
    </row>
    <row r="437" spans="1:25" x14ac:dyDescent="0.25">
      <c r="A437" s="558" t="s">
        <v>1003</v>
      </c>
      <c r="B437" s="553">
        <f t="shared" si="138"/>
        <v>-10</v>
      </c>
      <c r="C437" s="553">
        <f t="shared" ca="1" si="147"/>
        <v>2.7125536010546476</v>
      </c>
      <c r="D437" s="553">
        <f t="shared" ca="1" si="148"/>
        <v>1.3928615866360152</v>
      </c>
      <c r="E437" s="553">
        <f t="shared" ca="1" si="149"/>
        <v>7.3354131856035059</v>
      </c>
      <c r="F437" s="553">
        <f t="shared" ca="1" si="150"/>
        <v>1.2793712415893572</v>
      </c>
      <c r="G437" s="553">
        <f t="shared" ca="1" si="151"/>
        <v>14.721017784091753</v>
      </c>
      <c r="H437" s="553">
        <f t="shared" ca="1" si="152"/>
        <v>2.6473806303514085</v>
      </c>
      <c r="I437" s="553">
        <f t="shared" ca="1" si="153"/>
        <v>14.26291325926911</v>
      </c>
      <c r="J437" s="553">
        <f t="shared" ca="1" si="154"/>
        <v>1.9257789425545719</v>
      </c>
      <c r="K437" s="553">
        <f t="shared" ca="1" si="155"/>
        <v>17.502432873184645</v>
      </c>
      <c r="L437" s="553">
        <f t="shared" ca="1" si="159"/>
        <v>2.6296904593905488</v>
      </c>
      <c r="M437" s="553">
        <f t="shared" ca="1" si="159"/>
        <v>6.2792927309672342</v>
      </c>
      <c r="N437" s="553">
        <f t="shared" ca="1" si="159"/>
        <v>2.2698956734791924</v>
      </c>
      <c r="O437" s="553">
        <f t="shared" ca="1" si="159"/>
        <v>6.4741940410939183</v>
      </c>
      <c r="P437" s="553">
        <f t="shared" ca="1" si="159"/>
        <v>1.7810762166394878</v>
      </c>
      <c r="Q437" s="554">
        <f t="shared" ca="1" si="139"/>
        <v>1.3196920144186324</v>
      </c>
      <c r="R437" s="554">
        <f t="shared" ca="1" si="140"/>
        <v>6.0560419440141491</v>
      </c>
      <c r="S437" s="554">
        <f t="shared" ca="1" si="141"/>
        <v>12.073637153740345</v>
      </c>
      <c r="T437" s="554">
        <f t="shared" ca="1" si="142"/>
        <v>12.337134316714538</v>
      </c>
      <c r="U437" s="554">
        <f t="shared" ca="1" si="143"/>
        <v>14.872742413794096</v>
      </c>
      <c r="V437" s="555">
        <f t="shared" ca="1" si="144"/>
        <v>4.0093970574880418</v>
      </c>
      <c r="W437" s="555">
        <f t="shared" ca="1" si="145"/>
        <v>4.6931178244544309</v>
      </c>
      <c r="X437" s="556">
        <f t="shared" ca="1" si="157"/>
        <v>13.075370654114515</v>
      </c>
      <c r="Y437" s="557">
        <f t="shared" ca="1" si="146"/>
        <v>0.9998467045589039</v>
      </c>
    </row>
    <row r="438" spans="1:25" x14ac:dyDescent="0.25">
      <c r="A438" s="558" t="s">
        <v>1004</v>
      </c>
      <c r="B438" s="553">
        <f t="shared" si="138"/>
        <v>-10</v>
      </c>
      <c r="C438" s="553">
        <f t="shared" ca="1" si="147"/>
        <v>3.0691965501152958</v>
      </c>
      <c r="D438" s="553">
        <f t="shared" ca="1" si="148"/>
        <v>1.9688554030707406</v>
      </c>
      <c r="E438" s="553">
        <f t="shared" ca="1" si="149"/>
        <v>3.1324406689828148</v>
      </c>
      <c r="F438" s="553">
        <f t="shared" ca="1" si="150"/>
        <v>1.9400780523432188</v>
      </c>
      <c r="G438" s="553">
        <f t="shared" ca="1" si="151"/>
        <v>15.39970592644462</v>
      </c>
      <c r="H438" s="553">
        <f t="shared" ca="1" si="152"/>
        <v>3.2139513277168912</v>
      </c>
      <c r="I438" s="553">
        <f t="shared" ca="1" si="153"/>
        <v>7.2337972681956568</v>
      </c>
      <c r="J438" s="553">
        <f t="shared" ca="1" si="154"/>
        <v>3.1413974406232636</v>
      </c>
      <c r="K438" s="553">
        <f t="shared" ca="1" si="155"/>
        <v>11.088988463578723</v>
      </c>
      <c r="L438" s="553">
        <f t="shared" ca="1" si="159"/>
        <v>2.4317597359036913</v>
      </c>
      <c r="M438" s="553">
        <f t="shared" ca="1" si="159"/>
        <v>5.4115154516825648</v>
      </c>
      <c r="N438" s="553">
        <f t="shared" ca="1" si="159"/>
        <v>2.554408675566874</v>
      </c>
      <c r="O438" s="553">
        <f t="shared" ca="1" si="159"/>
        <v>5.5943579710591891</v>
      </c>
      <c r="P438" s="553">
        <f t="shared" ca="1" si="159"/>
        <v>3.2481948013534967</v>
      </c>
      <c r="Q438" s="554">
        <f t="shared" ca="1" si="139"/>
        <v>1.1003411470445552</v>
      </c>
      <c r="R438" s="554">
        <f t="shared" ca="1" si="140"/>
        <v>1.192362616639596</v>
      </c>
      <c r="S438" s="554">
        <f t="shared" ca="1" si="141"/>
        <v>12.185754598727728</v>
      </c>
      <c r="T438" s="554">
        <f t="shared" ca="1" si="142"/>
        <v>4.0923998275723932</v>
      </c>
      <c r="U438" s="554">
        <f t="shared" ca="1" si="143"/>
        <v>8.6572287276750313</v>
      </c>
      <c r="V438" s="555">
        <f t="shared" ca="1" si="144"/>
        <v>2.8571067761156907</v>
      </c>
      <c r="W438" s="555">
        <f t="shared" ca="1" si="145"/>
        <v>2.3461631697056924</v>
      </c>
      <c r="X438" s="556">
        <f t="shared" ca="1" si="157"/>
        <v>3.6365385027773218</v>
      </c>
      <c r="Y438" s="557">
        <f t="shared" ca="1" si="146"/>
        <v>0.56741222579362016</v>
      </c>
    </row>
    <row r="439" spans="1:25" x14ac:dyDescent="0.25">
      <c r="A439" s="558" t="s">
        <v>1005</v>
      </c>
      <c r="B439" s="553">
        <f t="shared" si="138"/>
        <v>-10</v>
      </c>
      <c r="C439" s="553">
        <f t="shared" ca="1" si="147"/>
        <v>3.8237245352390845</v>
      </c>
      <c r="D439" s="553">
        <f t="shared" ca="1" si="148"/>
        <v>1.7269553334019532</v>
      </c>
      <c r="E439" s="553">
        <f t="shared" ca="1" si="149"/>
        <v>5.1169387512113929</v>
      </c>
      <c r="F439" s="553">
        <f t="shared" ca="1" si="150"/>
        <v>1.8338195931858514</v>
      </c>
      <c r="G439" s="553">
        <f t="shared" ca="1" si="151"/>
        <v>7.1902115169059355</v>
      </c>
      <c r="H439" s="553">
        <f t="shared" ca="1" si="152"/>
        <v>2.8184706734637697</v>
      </c>
      <c r="I439" s="553">
        <f t="shared" ca="1" si="153"/>
        <v>6.0993489186849281</v>
      </c>
      <c r="J439" s="553">
        <f t="shared" ca="1" si="154"/>
        <v>3.2302867962281763</v>
      </c>
      <c r="K439" s="553">
        <f t="shared" ca="1" si="155"/>
        <v>7.5465236864226686</v>
      </c>
      <c r="L439" s="553">
        <f t="shared" ca="1" si="159"/>
        <v>3.2876180109672051</v>
      </c>
      <c r="M439" s="553">
        <f t="shared" ca="1" si="159"/>
        <v>5.3905550089164409</v>
      </c>
      <c r="N439" s="553">
        <f t="shared" ca="1" si="159"/>
        <v>2.9918743739972364</v>
      </c>
      <c r="O439" s="553">
        <f t="shared" ca="1" si="159"/>
        <v>5.0936306696537343</v>
      </c>
      <c r="P439" s="553">
        <f t="shared" ca="1" si="159"/>
        <v>2.0220666496984476</v>
      </c>
      <c r="Q439" s="554">
        <f t="shared" ca="1" si="139"/>
        <v>2.0967692018371311</v>
      </c>
      <c r="R439" s="554">
        <f t="shared" ca="1" si="140"/>
        <v>3.2831191580255412</v>
      </c>
      <c r="S439" s="554">
        <f t="shared" ca="1" si="141"/>
        <v>4.3717408434421658</v>
      </c>
      <c r="T439" s="554">
        <f t="shared" ca="1" si="142"/>
        <v>2.8690621224567519</v>
      </c>
      <c r="U439" s="554">
        <f t="shared" ca="1" si="143"/>
        <v>4.2589056754554635</v>
      </c>
      <c r="V439" s="555">
        <f t="shared" ca="1" si="144"/>
        <v>2.3986806349192045</v>
      </c>
      <c r="W439" s="555">
        <f t="shared" ca="1" si="145"/>
        <v>3.0715640199552867</v>
      </c>
      <c r="X439" s="556">
        <f t="shared" ca="1" si="157"/>
        <v>-0.13937760934204135</v>
      </c>
      <c r="Y439" s="557">
        <f t="shared" ca="1" si="146"/>
        <v>0.11385077527266826</v>
      </c>
    </row>
    <row r="440" spans="1:25" x14ac:dyDescent="0.25">
      <c r="A440" s="558" t="s">
        <v>1006</v>
      </c>
      <c r="B440" s="553">
        <f t="shared" si="138"/>
        <v>-10</v>
      </c>
      <c r="C440" s="553">
        <f t="shared" ca="1" si="147"/>
        <v>5.4761158105973138</v>
      </c>
      <c r="D440" s="553">
        <f t="shared" ca="1" si="148"/>
        <v>1.5997089953230512</v>
      </c>
      <c r="E440" s="553">
        <f t="shared" ca="1" si="149"/>
        <v>6.5868895027805419</v>
      </c>
      <c r="F440" s="553">
        <f t="shared" ca="1" si="150"/>
        <v>3.366449534576637</v>
      </c>
      <c r="G440" s="553">
        <f t="shared" ca="1" si="151"/>
        <v>8.5612486692147467</v>
      </c>
      <c r="H440" s="553">
        <f t="shared" ca="1" si="152"/>
        <v>3.0027364619942656</v>
      </c>
      <c r="I440" s="553">
        <f t="shared" ca="1" si="153"/>
        <v>12.816639572566956</v>
      </c>
      <c r="J440" s="553">
        <f t="shared" ca="1" si="154"/>
        <v>3.0365984879325794</v>
      </c>
      <c r="K440" s="553">
        <f t="shared" ca="1" si="155"/>
        <v>11.495308632716391</v>
      </c>
      <c r="L440" s="553">
        <f t="shared" ca="1" si="159"/>
        <v>2.8530724542110244</v>
      </c>
      <c r="M440" s="553">
        <f t="shared" ca="1" si="159"/>
        <v>6.4637477969730757</v>
      </c>
      <c r="N440" s="553">
        <f t="shared" ca="1" si="159"/>
        <v>1.8143309450177507</v>
      </c>
      <c r="O440" s="553">
        <f t="shared" ca="1" si="159"/>
        <v>3.5940061183957681</v>
      </c>
      <c r="P440" s="553">
        <f t="shared" ca="1" si="159"/>
        <v>2.8623670373581356</v>
      </c>
      <c r="Q440" s="554">
        <f t="shared" ca="1" si="139"/>
        <v>3.8764068152742626</v>
      </c>
      <c r="R440" s="554">
        <f t="shared" ca="1" si="140"/>
        <v>3.2204399682039049</v>
      </c>
      <c r="S440" s="554">
        <f t="shared" ca="1" si="141"/>
        <v>5.5585122072204811</v>
      </c>
      <c r="T440" s="554">
        <f t="shared" ca="1" si="142"/>
        <v>9.7800410846343766</v>
      </c>
      <c r="U440" s="554">
        <f t="shared" ca="1" si="143"/>
        <v>8.6422361785053674</v>
      </c>
      <c r="V440" s="555">
        <f t="shared" ca="1" si="144"/>
        <v>4.6494168519553245</v>
      </c>
      <c r="W440" s="555">
        <f t="shared" ca="1" si="145"/>
        <v>0.73163908103763253</v>
      </c>
      <c r="X440" s="556">
        <f t="shared" ca="1" si="157"/>
        <v>6.218210628652276</v>
      </c>
      <c r="Y440" s="557">
        <f t="shared" ca="1" si="146"/>
        <v>0.86664074687561832</v>
      </c>
    </row>
    <row r="441" spans="1:25" x14ac:dyDescent="0.25">
      <c r="A441" s="558" t="s">
        <v>1007</v>
      </c>
      <c r="B441" s="553">
        <f t="shared" si="138"/>
        <v>-10</v>
      </c>
      <c r="C441" s="553">
        <f t="shared" ca="1" si="147"/>
        <v>2.6623818867068589</v>
      </c>
      <c r="D441" s="553">
        <f t="shared" ca="1" si="148"/>
        <v>2.5502636068656672</v>
      </c>
      <c r="E441" s="553">
        <f t="shared" ca="1" si="149"/>
        <v>7.6581165090526975</v>
      </c>
      <c r="F441" s="553">
        <f t="shared" ca="1" si="150"/>
        <v>2.1248835141330025</v>
      </c>
      <c r="G441" s="553">
        <f t="shared" ca="1" si="151"/>
        <v>6.3150545485351151</v>
      </c>
      <c r="H441" s="553">
        <f t="shared" ca="1" si="152"/>
        <v>3.645582267863122</v>
      </c>
      <c r="I441" s="553">
        <f t="shared" ca="1" si="153"/>
        <v>11.065943990476812</v>
      </c>
      <c r="J441" s="553">
        <f t="shared" ca="1" si="154"/>
        <v>3.3077873304196661</v>
      </c>
      <c r="K441" s="553">
        <f t="shared" ca="1" si="155"/>
        <v>13.045905457479758</v>
      </c>
      <c r="L441" s="553">
        <f t="shared" ca="1" si="159"/>
        <v>3.2705279229270214</v>
      </c>
      <c r="M441" s="553">
        <f t="shared" ca="1" si="159"/>
        <v>4.5860773282703127</v>
      </c>
      <c r="N441" s="553">
        <f t="shared" ca="1" si="159"/>
        <v>2.8724872572577143</v>
      </c>
      <c r="O441" s="553">
        <f t="shared" ca="1" si="159"/>
        <v>4.7651619388207953</v>
      </c>
      <c r="P441" s="553">
        <f t="shared" ca="1" si="159"/>
        <v>2.8645319943116516</v>
      </c>
      <c r="Q441" s="554">
        <f t="shared" ca="1" si="139"/>
        <v>0.11211827984119171</v>
      </c>
      <c r="R441" s="554">
        <f t="shared" ca="1" si="140"/>
        <v>5.533232994919695</v>
      </c>
      <c r="S441" s="554">
        <f t="shared" ca="1" si="141"/>
        <v>2.669472280671993</v>
      </c>
      <c r="T441" s="554">
        <f t="shared" ca="1" si="142"/>
        <v>7.7581566600571463</v>
      </c>
      <c r="U441" s="554">
        <f t="shared" ca="1" si="143"/>
        <v>9.7753775345527369</v>
      </c>
      <c r="V441" s="555">
        <f t="shared" ca="1" si="144"/>
        <v>1.7135900710125984</v>
      </c>
      <c r="W441" s="555">
        <f t="shared" ca="1" si="145"/>
        <v>1.9006299445091437</v>
      </c>
      <c r="X441" s="556">
        <f t="shared" ca="1" si="157"/>
        <v>2.2264685713215187</v>
      </c>
      <c r="Y441" s="557">
        <f t="shared" ca="1" si="146"/>
        <v>0.36538759041858787</v>
      </c>
    </row>
    <row r="442" spans="1:25" x14ac:dyDescent="0.25">
      <c r="A442" s="558" t="s">
        <v>1008</v>
      </c>
      <c r="B442" s="553">
        <f t="shared" si="138"/>
        <v>-10</v>
      </c>
      <c r="C442" s="553">
        <f t="shared" ca="1" si="147"/>
        <v>2.938612114801852</v>
      </c>
      <c r="D442" s="553">
        <f t="shared" ca="1" si="148"/>
        <v>2.5500077565372563</v>
      </c>
      <c r="E442" s="553">
        <f t="shared" ca="1" si="149"/>
        <v>4.0567858257335558</v>
      </c>
      <c r="F442" s="553">
        <f t="shared" ca="1" si="150"/>
        <v>2.2364517219714317</v>
      </c>
      <c r="G442" s="553">
        <f t="shared" ca="1" si="151"/>
        <v>8.3620017097374397</v>
      </c>
      <c r="H442" s="553">
        <f t="shared" ca="1" si="152"/>
        <v>2.9699378137299881</v>
      </c>
      <c r="I442" s="553">
        <f t="shared" ca="1" si="153"/>
        <v>7.0973936823088639</v>
      </c>
      <c r="J442" s="553">
        <f t="shared" ca="1" si="154"/>
        <v>3.3691937108653995</v>
      </c>
      <c r="K442" s="553">
        <f t="shared" ca="1" si="155"/>
        <v>6.4482482106872441</v>
      </c>
      <c r="L442" s="553">
        <f t="shared" ca="1" si="159"/>
        <v>2.2175049090175225</v>
      </c>
      <c r="M442" s="553">
        <f t="shared" ca="1" si="159"/>
        <v>6.6391502324381273</v>
      </c>
      <c r="N442" s="553">
        <f t="shared" ca="1" si="159"/>
        <v>2.4673267435572606</v>
      </c>
      <c r="O442" s="553">
        <f t="shared" ca="1" si="159"/>
        <v>5.4511839546427918</v>
      </c>
      <c r="P442" s="553">
        <f t="shared" ca="1" si="159"/>
        <v>1.6111114016864816</v>
      </c>
      <c r="Q442" s="554">
        <f t="shared" ca="1" si="139"/>
        <v>0.38860435826459572</v>
      </c>
      <c r="R442" s="554">
        <f t="shared" ca="1" si="140"/>
        <v>1.8203341037621241</v>
      </c>
      <c r="S442" s="554">
        <f t="shared" ca="1" si="141"/>
        <v>5.3920638960074516</v>
      </c>
      <c r="T442" s="554">
        <f t="shared" ca="1" si="142"/>
        <v>3.7281999714434644</v>
      </c>
      <c r="U442" s="554">
        <f t="shared" ca="1" si="143"/>
        <v>4.2307433016697216</v>
      </c>
      <c r="V442" s="555">
        <f t="shared" ca="1" si="144"/>
        <v>4.1718234888808663</v>
      </c>
      <c r="W442" s="555">
        <f t="shared" ca="1" si="145"/>
        <v>3.8400725529563102</v>
      </c>
      <c r="X442" s="556">
        <f t="shared" ca="1" si="157"/>
        <v>-0.95102521870344248</v>
      </c>
      <c r="Y442" s="557">
        <f t="shared" ca="1" si="146"/>
        <v>6.6536075837710776E-2</v>
      </c>
    </row>
    <row r="443" spans="1:25" x14ac:dyDescent="0.25">
      <c r="A443" s="558" t="s">
        <v>1009</v>
      </c>
      <c r="B443" s="553">
        <f t="shared" si="138"/>
        <v>-10</v>
      </c>
      <c r="C443" s="553">
        <f t="shared" ca="1" si="147"/>
        <v>2.5325409120405613</v>
      </c>
      <c r="D443" s="553">
        <f t="shared" ca="1" si="148"/>
        <v>2.3048561125902625</v>
      </c>
      <c r="E443" s="553">
        <f t="shared" ca="1" si="149"/>
        <v>4.6824484512849116</v>
      </c>
      <c r="F443" s="553">
        <f t="shared" ca="1" si="150"/>
        <v>2.3229195539843821</v>
      </c>
      <c r="G443" s="553">
        <f t="shared" ca="1" si="151"/>
        <v>7.8355310607626301</v>
      </c>
      <c r="H443" s="553">
        <f t="shared" ca="1" si="152"/>
        <v>2.7483730276551892</v>
      </c>
      <c r="I443" s="553">
        <f t="shared" ca="1" si="153"/>
        <v>12.213446838825522</v>
      </c>
      <c r="J443" s="553">
        <f t="shared" ca="1" si="154"/>
        <v>3.5482334383604277</v>
      </c>
      <c r="K443" s="553">
        <f t="shared" ca="1" si="155"/>
        <v>13.129914215565748</v>
      </c>
      <c r="L443" s="553">
        <f t="shared" ca="1" si="159"/>
        <v>2.112770516037255</v>
      </c>
      <c r="M443" s="553">
        <f t="shared" ca="1" si="159"/>
        <v>6.0908565371161139</v>
      </c>
      <c r="N443" s="553">
        <f t="shared" ca="1" si="159"/>
        <v>2.645244617672204</v>
      </c>
      <c r="O443" s="553">
        <f t="shared" ca="1" si="159"/>
        <v>5.3325321275303503</v>
      </c>
      <c r="P443" s="553">
        <f t="shared" ca="1" si="159"/>
        <v>2.7942900262916353</v>
      </c>
      <c r="Q443" s="554">
        <f t="shared" ca="1" si="139"/>
        <v>0.22768479945029885</v>
      </c>
      <c r="R443" s="554">
        <f t="shared" ca="1" si="140"/>
        <v>2.3595288973005295</v>
      </c>
      <c r="S443" s="554">
        <f t="shared" ca="1" si="141"/>
        <v>5.0871580331074409</v>
      </c>
      <c r="T443" s="554">
        <f t="shared" ca="1" si="142"/>
        <v>8.6652134004650954</v>
      </c>
      <c r="U443" s="554">
        <f t="shared" ca="1" si="143"/>
        <v>11.017143699528493</v>
      </c>
      <c r="V443" s="555">
        <f t="shared" ca="1" si="144"/>
        <v>3.4456119194439099</v>
      </c>
      <c r="W443" s="555">
        <f t="shared" ca="1" si="145"/>
        <v>2.5382421012387151</v>
      </c>
      <c r="X443" s="556">
        <f t="shared" ca="1" si="157"/>
        <v>2.8917947439959875</v>
      </c>
      <c r="Y443" s="557">
        <f t="shared" ca="1" si="146"/>
        <v>0.45952761822610766</v>
      </c>
    </row>
    <row r="444" spans="1:25" x14ac:dyDescent="0.25">
      <c r="A444" s="558" t="s">
        <v>1010</v>
      </c>
      <c r="B444" s="553">
        <f t="shared" si="138"/>
        <v>-10</v>
      </c>
      <c r="C444" s="553">
        <f t="shared" ca="1" si="147"/>
        <v>2.6545338170158437</v>
      </c>
      <c r="D444" s="553">
        <f t="shared" ca="1" si="148"/>
        <v>1.5603983759677784</v>
      </c>
      <c r="E444" s="553">
        <f t="shared" ca="1" si="149"/>
        <v>8.7233615457093912</v>
      </c>
      <c r="F444" s="553">
        <f t="shared" ca="1" si="150"/>
        <v>2.6090592790644278</v>
      </c>
      <c r="G444" s="553">
        <f t="shared" ca="1" si="151"/>
        <v>7.841281130886677</v>
      </c>
      <c r="H444" s="553">
        <f t="shared" ca="1" si="152"/>
        <v>2.8744201296531138</v>
      </c>
      <c r="I444" s="553">
        <f t="shared" ca="1" si="153"/>
        <v>8.8220218871755627</v>
      </c>
      <c r="J444" s="553">
        <f t="shared" ca="1" si="154"/>
        <v>3.7814804600206759</v>
      </c>
      <c r="K444" s="553">
        <f t="shared" ca="1" si="155"/>
        <v>6.8650801534953114</v>
      </c>
      <c r="L444" s="553">
        <f t="shared" ca="1" si="159"/>
        <v>3.6687624423816088</v>
      </c>
      <c r="M444" s="553">
        <f t="shared" ca="1" si="159"/>
        <v>9.1707086129251589</v>
      </c>
      <c r="N444" s="553">
        <f t="shared" ca="1" si="159"/>
        <v>2.1516193355358411</v>
      </c>
      <c r="O444" s="553">
        <f t="shared" ca="1" si="159"/>
        <v>7.1779748859514463</v>
      </c>
      <c r="P444" s="553">
        <f t="shared" ca="1" si="159"/>
        <v>2.3235982428471535</v>
      </c>
      <c r="Q444" s="554">
        <f t="shared" ca="1" si="139"/>
        <v>1.0941354410480653</v>
      </c>
      <c r="R444" s="554">
        <f t="shared" ca="1" si="140"/>
        <v>6.1143022666449633</v>
      </c>
      <c r="S444" s="554">
        <f t="shared" ca="1" si="141"/>
        <v>4.9668610012335632</v>
      </c>
      <c r="T444" s="554">
        <f t="shared" ca="1" si="142"/>
        <v>5.0405414271548867</v>
      </c>
      <c r="U444" s="554">
        <f t="shared" ca="1" si="143"/>
        <v>3.1963177111137027</v>
      </c>
      <c r="V444" s="555">
        <f t="shared" ca="1" si="144"/>
        <v>7.0190892773893179</v>
      </c>
      <c r="W444" s="555">
        <f t="shared" ca="1" si="145"/>
        <v>4.8543766431042927</v>
      </c>
      <c r="X444" s="556">
        <f t="shared" ca="1" si="157"/>
        <v>3.3015185003790837</v>
      </c>
      <c r="Y444" s="557">
        <f t="shared" ca="1" si="146"/>
        <v>0.51902049135204331</v>
      </c>
    </row>
    <row r="445" spans="1:25" x14ac:dyDescent="0.25">
      <c r="A445" s="558" t="s">
        <v>1011</v>
      </c>
      <c r="B445" s="553">
        <f t="shared" si="138"/>
        <v>-10</v>
      </c>
      <c r="C445" s="553">
        <f t="shared" ca="1" si="147"/>
        <v>3.6105981520389747</v>
      </c>
      <c r="D445" s="553">
        <f t="shared" ca="1" si="148"/>
        <v>1.5502776662693034</v>
      </c>
      <c r="E445" s="553">
        <f t="shared" ca="1" si="149"/>
        <v>5.6771615676464364</v>
      </c>
      <c r="F445" s="553">
        <f t="shared" ca="1" si="150"/>
        <v>3.3725884387364524</v>
      </c>
      <c r="G445" s="553">
        <f t="shared" ca="1" si="151"/>
        <v>8.6016250115351802</v>
      </c>
      <c r="H445" s="553">
        <f t="shared" ca="1" si="152"/>
        <v>2.7036131533268652</v>
      </c>
      <c r="I445" s="553">
        <f t="shared" ca="1" si="153"/>
        <v>8.8995601578987156</v>
      </c>
      <c r="J445" s="553">
        <f t="shared" ca="1" si="154"/>
        <v>1.5740914306400802</v>
      </c>
      <c r="K445" s="553">
        <f t="shared" ca="1" si="155"/>
        <v>13.717131807274466</v>
      </c>
      <c r="L445" s="553">
        <f t="shared" ca="1" si="159"/>
        <v>2.7699294271053554</v>
      </c>
      <c r="M445" s="553">
        <f t="shared" ca="1" si="159"/>
        <v>6.1489582910630904</v>
      </c>
      <c r="N445" s="553">
        <f t="shared" ca="1" si="159"/>
        <v>2.0304639823658146</v>
      </c>
      <c r="O445" s="553">
        <f t="shared" ca="1" si="159"/>
        <v>3.4164981628213442</v>
      </c>
      <c r="P445" s="553">
        <f t="shared" ca="1" si="159"/>
        <v>2.6776802095054615</v>
      </c>
      <c r="Q445" s="554">
        <f t="shared" ca="1" si="139"/>
        <v>2.0603204857696715</v>
      </c>
      <c r="R445" s="554">
        <f t="shared" ca="1" si="140"/>
        <v>2.304573128909984</v>
      </c>
      <c r="S445" s="554">
        <f t="shared" ca="1" si="141"/>
        <v>5.8980118582083154</v>
      </c>
      <c r="T445" s="554">
        <f t="shared" ca="1" si="142"/>
        <v>7.3254687272586354</v>
      </c>
      <c r="U445" s="554">
        <f t="shared" ca="1" si="143"/>
        <v>10.947202380169111</v>
      </c>
      <c r="V445" s="555">
        <f t="shared" ca="1" si="144"/>
        <v>4.1184943086972758</v>
      </c>
      <c r="W445" s="555">
        <f t="shared" ca="1" si="145"/>
        <v>0.73881795331588274</v>
      </c>
      <c r="X445" s="556">
        <f t="shared" ca="1" si="157"/>
        <v>3.9652364560421063</v>
      </c>
      <c r="Y445" s="557">
        <f t="shared" ca="1" si="146"/>
        <v>0.61393120313021154</v>
      </c>
    </row>
    <row r="446" spans="1:25" x14ac:dyDescent="0.25">
      <c r="A446" s="558" t="s">
        <v>1012</v>
      </c>
      <c r="B446" s="553">
        <f t="shared" si="138"/>
        <v>-10</v>
      </c>
      <c r="C446" s="553">
        <f t="shared" ca="1" si="147"/>
        <v>3.9049537936006682</v>
      </c>
      <c r="D446" s="553">
        <f t="shared" ca="1" si="148"/>
        <v>2.1543932694038972</v>
      </c>
      <c r="E446" s="553">
        <f t="shared" ca="1" si="149"/>
        <v>2.6984759071543563</v>
      </c>
      <c r="F446" s="553">
        <f t="shared" ca="1" si="150"/>
        <v>3.2011342112052188</v>
      </c>
      <c r="G446" s="553">
        <f t="shared" ca="1" si="151"/>
        <v>4.081256572643932</v>
      </c>
      <c r="H446" s="553">
        <f t="shared" ca="1" si="152"/>
        <v>3.880633010192561</v>
      </c>
      <c r="I446" s="553">
        <f t="shared" ca="1" si="153"/>
        <v>6.7327328421129202</v>
      </c>
      <c r="J446" s="553">
        <f t="shared" ca="1" si="154"/>
        <v>2.6934910230077032</v>
      </c>
      <c r="K446" s="553">
        <f t="shared" ca="1" si="155"/>
        <v>12.664054427780851</v>
      </c>
      <c r="L446" s="553">
        <f t="shared" ca="1" si="159"/>
        <v>2.4657647851617992</v>
      </c>
      <c r="M446" s="553">
        <f t="shared" ca="1" si="159"/>
        <v>7.6306442613900494</v>
      </c>
      <c r="N446" s="553">
        <f t="shared" ca="1" si="159"/>
        <v>2.9103372566544543</v>
      </c>
      <c r="O446" s="553">
        <f t="shared" ca="1" si="159"/>
        <v>5.0673347801672817</v>
      </c>
      <c r="P446" s="553">
        <f t="shared" ca="1" si="159"/>
        <v>2.1513327029323643</v>
      </c>
      <c r="Q446" s="554">
        <f t="shared" ca="1" si="139"/>
        <v>1.750560524196771</v>
      </c>
      <c r="R446" s="554">
        <f t="shared" ca="1" si="140"/>
        <v>-0.50265830405086254</v>
      </c>
      <c r="S446" s="554">
        <f t="shared" ca="1" si="141"/>
        <v>0.20062356245137103</v>
      </c>
      <c r="T446" s="554">
        <f t="shared" ca="1" si="142"/>
        <v>4.0392418191052171</v>
      </c>
      <c r="U446" s="554">
        <f t="shared" ca="1" si="143"/>
        <v>10.198289642619052</v>
      </c>
      <c r="V446" s="555">
        <f t="shared" ca="1" si="144"/>
        <v>4.7203070047355951</v>
      </c>
      <c r="W446" s="555">
        <f t="shared" ca="1" si="145"/>
        <v>2.9160020772349173</v>
      </c>
      <c r="X446" s="556">
        <f t="shared" ca="1" si="157"/>
        <v>-1.9733545137839812</v>
      </c>
      <c r="Y446" s="557">
        <f t="shared" ca="1" si="146"/>
        <v>3.0418853043361591E-2</v>
      </c>
    </row>
    <row r="447" spans="1:25" x14ac:dyDescent="0.25">
      <c r="A447" s="558" t="s">
        <v>1013</v>
      </c>
      <c r="B447" s="553">
        <f t="shared" si="138"/>
        <v>-10</v>
      </c>
      <c r="C447" s="553">
        <f t="shared" ca="1" si="147"/>
        <v>3.7418119038043542</v>
      </c>
      <c r="D447" s="553">
        <f t="shared" ca="1" si="148"/>
        <v>1.6921430704776788</v>
      </c>
      <c r="E447" s="553">
        <f t="shared" ca="1" si="149"/>
        <v>7.0701064053861007</v>
      </c>
      <c r="F447" s="553">
        <f t="shared" ca="1" si="150"/>
        <v>3.3570150147255067</v>
      </c>
      <c r="G447" s="553">
        <f t="shared" ca="1" si="151"/>
        <v>17.276521409336091</v>
      </c>
      <c r="H447" s="553">
        <f t="shared" ca="1" si="152"/>
        <v>3.4022927710721413</v>
      </c>
      <c r="I447" s="553">
        <f t="shared" ca="1" si="153"/>
        <v>9.6051396378967571</v>
      </c>
      <c r="J447" s="553">
        <f t="shared" ca="1" si="154"/>
        <v>3.2152852863751216</v>
      </c>
      <c r="K447" s="553">
        <f t="shared" ca="1" si="155"/>
        <v>8.0556385615647805</v>
      </c>
      <c r="L447" s="553">
        <f t="shared" ca="1" si="159"/>
        <v>1.7997626168137284</v>
      </c>
      <c r="M447" s="553">
        <f t="shared" ca="1" si="159"/>
        <v>4.7133504740364049</v>
      </c>
      <c r="N447" s="553">
        <f t="shared" ca="1" si="159"/>
        <v>2.4746338785855237</v>
      </c>
      <c r="O447" s="553">
        <f t="shared" ca="1" si="159"/>
        <v>3.9362420571798462</v>
      </c>
      <c r="P447" s="553">
        <f t="shared" ca="1" si="159"/>
        <v>2.8540989905770386</v>
      </c>
      <c r="Q447" s="554">
        <f t="shared" ca="1" si="139"/>
        <v>2.0496688333266757</v>
      </c>
      <c r="R447" s="554">
        <f t="shared" ca="1" si="140"/>
        <v>3.713091390660594</v>
      </c>
      <c r="S447" s="554">
        <f t="shared" ca="1" si="141"/>
        <v>13.874228638263951</v>
      </c>
      <c r="T447" s="554">
        <f t="shared" ca="1" si="142"/>
        <v>6.3898543515216355</v>
      </c>
      <c r="U447" s="554">
        <f t="shared" ca="1" si="143"/>
        <v>6.2558759447510521</v>
      </c>
      <c r="V447" s="555">
        <f t="shared" ca="1" si="144"/>
        <v>2.2387165954508812</v>
      </c>
      <c r="W447" s="555">
        <f t="shared" ca="1" si="145"/>
        <v>1.0821430666028076</v>
      </c>
      <c r="X447" s="556">
        <f t="shared" ca="1" si="157"/>
        <v>6.6007363642736472</v>
      </c>
      <c r="Y447" s="557">
        <f t="shared" ca="1" si="146"/>
        <v>0.8943609016151145</v>
      </c>
    </row>
    <row r="448" spans="1:25" x14ac:dyDescent="0.25">
      <c r="A448" s="558" t="s">
        <v>1014</v>
      </c>
      <c r="B448" s="553">
        <f t="shared" si="138"/>
        <v>-10</v>
      </c>
      <c r="C448" s="553">
        <f t="shared" ca="1" si="147"/>
        <v>2.9712611039968144</v>
      </c>
      <c r="D448" s="553">
        <f t="shared" ca="1" si="148"/>
        <v>1.130480772358097</v>
      </c>
      <c r="E448" s="553">
        <f t="shared" ca="1" si="149"/>
        <v>4.8144733303952059</v>
      </c>
      <c r="F448" s="553">
        <f t="shared" ca="1" si="150"/>
        <v>2.2690546490456089</v>
      </c>
      <c r="G448" s="553">
        <f t="shared" ca="1" si="151"/>
        <v>10.798847110742678</v>
      </c>
      <c r="H448" s="553">
        <f t="shared" ca="1" si="152"/>
        <v>2.54294591356039</v>
      </c>
      <c r="I448" s="553">
        <f t="shared" ca="1" si="153"/>
        <v>9.1771280622366032</v>
      </c>
      <c r="J448" s="553">
        <f t="shared" ca="1" si="154"/>
        <v>3.0109412003436842</v>
      </c>
      <c r="K448" s="553">
        <f t="shared" ca="1" si="155"/>
        <v>2.5809609066191053</v>
      </c>
      <c r="L448" s="553">
        <f t="shared" ca="1" si="159"/>
        <v>3.3468799845577788</v>
      </c>
      <c r="M448" s="553">
        <f t="shared" ca="1" si="159"/>
        <v>5.2640791361786965</v>
      </c>
      <c r="N448" s="553">
        <f t="shared" ca="1" si="159"/>
        <v>3.0101161390925633</v>
      </c>
      <c r="O448" s="553">
        <f t="shared" ca="1" si="159"/>
        <v>4.3659935181671585</v>
      </c>
      <c r="P448" s="553">
        <f t="shared" ca="1" si="159"/>
        <v>2.2689233129639867</v>
      </c>
      <c r="Q448" s="554">
        <f t="shared" ca="1" si="139"/>
        <v>1.8407803316387175</v>
      </c>
      <c r="R448" s="554">
        <f t="shared" ca="1" si="140"/>
        <v>2.5454186813495969</v>
      </c>
      <c r="S448" s="554">
        <f t="shared" ca="1" si="141"/>
        <v>8.255901197182288</v>
      </c>
      <c r="T448" s="554">
        <f t="shared" ca="1" si="142"/>
        <v>6.1661868618929194</v>
      </c>
      <c r="U448" s="554">
        <f t="shared" ca="1" si="143"/>
        <v>-0.76591907793867353</v>
      </c>
      <c r="V448" s="555">
        <f t="shared" ca="1" si="144"/>
        <v>2.2539629970861332</v>
      </c>
      <c r="W448" s="555">
        <f t="shared" ca="1" si="145"/>
        <v>2.0970702052031718</v>
      </c>
      <c r="X448" s="556">
        <f t="shared" ca="1" si="157"/>
        <v>0.63405778291081205</v>
      </c>
      <c r="Y448" s="557">
        <f t="shared" ca="1" si="146"/>
        <v>0.1776310163123821</v>
      </c>
    </row>
    <row r="449" spans="1:25" x14ac:dyDescent="0.25">
      <c r="A449" s="558" t="s">
        <v>1015</v>
      </c>
      <c r="B449" s="553">
        <f t="shared" si="138"/>
        <v>-10</v>
      </c>
      <c r="C449" s="553">
        <f t="shared" ca="1" si="147"/>
        <v>3.7605368509596926</v>
      </c>
      <c r="D449" s="553">
        <f t="shared" ca="1" si="148"/>
        <v>2.6131799456593781</v>
      </c>
      <c r="E449" s="553">
        <f t="shared" ca="1" si="149"/>
        <v>5.1650087767744539</v>
      </c>
      <c r="F449" s="553">
        <f t="shared" ca="1" si="150"/>
        <v>2.7385615346473653</v>
      </c>
      <c r="G449" s="553">
        <f t="shared" ca="1" si="151"/>
        <v>9.9504999559296117</v>
      </c>
      <c r="H449" s="553">
        <f t="shared" ca="1" si="152"/>
        <v>3.0968262140101155</v>
      </c>
      <c r="I449" s="553">
        <f t="shared" ca="1" si="153"/>
        <v>9.7726123543898353</v>
      </c>
      <c r="J449" s="553">
        <f t="shared" ca="1" si="154"/>
        <v>2.7563641542303747</v>
      </c>
      <c r="K449" s="553">
        <f t="shared" ca="1" si="155"/>
        <v>12.371307523869337</v>
      </c>
      <c r="L449" s="553">
        <f t="shared" ca="1" si="159"/>
        <v>3.4879083178539307</v>
      </c>
      <c r="M449" s="553">
        <f t="shared" ca="1" si="159"/>
        <v>7.2109949954312444</v>
      </c>
      <c r="N449" s="553">
        <f t="shared" ca="1" si="159"/>
        <v>2.2361465862624366</v>
      </c>
      <c r="O449" s="553">
        <f t="shared" ca="1" si="159"/>
        <v>4.054476453548955</v>
      </c>
      <c r="P449" s="553">
        <f t="shared" ca="1" si="159"/>
        <v>2.1695116517356734</v>
      </c>
      <c r="Q449" s="554">
        <f t="shared" ca="1" si="139"/>
        <v>1.1473569053003145</v>
      </c>
      <c r="R449" s="554">
        <f t="shared" ca="1" si="140"/>
        <v>2.4264472421270886</v>
      </c>
      <c r="S449" s="554">
        <f t="shared" ca="1" si="141"/>
        <v>6.8536737419194962</v>
      </c>
      <c r="T449" s="554">
        <f t="shared" ca="1" si="142"/>
        <v>7.0162482001594606</v>
      </c>
      <c r="U449" s="554">
        <f t="shared" ca="1" si="143"/>
        <v>8.8833992060154063</v>
      </c>
      <c r="V449" s="555">
        <f t="shared" ca="1" si="144"/>
        <v>4.9748484091688079</v>
      </c>
      <c r="W449" s="555">
        <f t="shared" ca="1" si="145"/>
        <v>1.8849648018132816</v>
      </c>
      <c r="X449" s="556">
        <f t="shared" ca="1" si="157"/>
        <v>3.4640926614551937</v>
      </c>
      <c r="Y449" s="557">
        <f t="shared" ca="1" si="146"/>
        <v>0.54258318345897394</v>
      </c>
    </row>
    <row r="450" spans="1:25" x14ac:dyDescent="0.25">
      <c r="A450" s="558" t="s">
        <v>1016</v>
      </c>
      <c r="B450" s="553">
        <f t="shared" si="138"/>
        <v>-10</v>
      </c>
      <c r="C450" s="553">
        <f t="shared" ca="1" si="147"/>
        <v>3.8358284817970372</v>
      </c>
      <c r="D450" s="553">
        <f t="shared" ca="1" si="148"/>
        <v>2.19614011444621</v>
      </c>
      <c r="E450" s="553">
        <f t="shared" ca="1" si="149"/>
        <v>6.0325077057226135</v>
      </c>
      <c r="F450" s="553">
        <f t="shared" ca="1" si="150"/>
        <v>2.6527876749278452</v>
      </c>
      <c r="G450" s="553">
        <f t="shared" ca="1" si="151"/>
        <v>10.848862585992569</v>
      </c>
      <c r="H450" s="553">
        <f t="shared" ca="1" si="152"/>
        <v>1.6792737946977148</v>
      </c>
      <c r="I450" s="553">
        <f t="shared" ca="1" si="153"/>
        <v>9.3241908744203776</v>
      </c>
      <c r="J450" s="553">
        <f t="shared" ca="1" si="154"/>
        <v>2.8448413674050057</v>
      </c>
      <c r="K450" s="553">
        <f t="shared" ca="1" si="155"/>
        <v>4.008318537478301</v>
      </c>
      <c r="L450" s="553">
        <f t="shared" ref="L450:P465" ca="1" si="160">L$17*(1+$C$10*NORMSINV(RAND()))</f>
        <v>3.2112069011196778</v>
      </c>
      <c r="M450" s="553">
        <f t="shared" ca="1" si="160"/>
        <v>9.384343585882668</v>
      </c>
      <c r="N450" s="553">
        <f t="shared" ca="1" si="160"/>
        <v>3.1828798532340095</v>
      </c>
      <c r="O450" s="553">
        <f t="shared" ca="1" si="160"/>
        <v>5.388225379925907</v>
      </c>
      <c r="P450" s="553">
        <f t="shared" ca="1" si="160"/>
        <v>2.3595520410683961</v>
      </c>
      <c r="Q450" s="554">
        <f t="shared" ca="1" si="139"/>
        <v>1.6396883673508271</v>
      </c>
      <c r="R450" s="554">
        <f t="shared" ca="1" si="140"/>
        <v>3.3797200307947683</v>
      </c>
      <c r="S450" s="554">
        <f t="shared" ca="1" si="141"/>
        <v>9.1695887912948546</v>
      </c>
      <c r="T450" s="554">
        <f t="shared" ca="1" si="142"/>
        <v>6.4793495070153719</v>
      </c>
      <c r="U450" s="554">
        <f t="shared" ca="1" si="143"/>
        <v>0.79711163635862325</v>
      </c>
      <c r="V450" s="555">
        <f t="shared" ca="1" si="144"/>
        <v>6.2014637326486586</v>
      </c>
      <c r="W450" s="555">
        <f t="shared" ca="1" si="145"/>
        <v>3.0286733388575109</v>
      </c>
      <c r="X450" s="556">
        <f t="shared" ca="1" si="157"/>
        <v>3.3455754175323911</v>
      </c>
      <c r="Y450" s="557">
        <f t="shared" ca="1" si="146"/>
        <v>0.52541592341802967</v>
      </c>
    </row>
    <row r="451" spans="1:25" x14ac:dyDescent="0.25">
      <c r="A451" s="558" t="s">
        <v>1017</v>
      </c>
      <c r="B451" s="553">
        <f t="shared" si="138"/>
        <v>-10</v>
      </c>
      <c r="C451" s="553">
        <f t="shared" ca="1" si="147"/>
        <v>3.3529162664093661</v>
      </c>
      <c r="D451" s="553">
        <f t="shared" ca="1" si="148"/>
        <v>2.1312590524853396</v>
      </c>
      <c r="E451" s="553">
        <f t="shared" ca="1" si="149"/>
        <v>4.2516983552629108</v>
      </c>
      <c r="F451" s="553">
        <f t="shared" ca="1" si="150"/>
        <v>2.4997572250879379</v>
      </c>
      <c r="G451" s="553">
        <f t="shared" ca="1" si="151"/>
        <v>6.5091147083461287</v>
      </c>
      <c r="H451" s="553">
        <f t="shared" ca="1" si="152"/>
        <v>2.4223349646150671</v>
      </c>
      <c r="I451" s="553">
        <f t="shared" ca="1" si="153"/>
        <v>9.6237065036948959</v>
      </c>
      <c r="J451" s="553">
        <f t="shared" ca="1" si="154"/>
        <v>3.4512542024267789</v>
      </c>
      <c r="K451" s="553">
        <f t="shared" ca="1" si="155"/>
        <v>7.9616485148643603</v>
      </c>
      <c r="L451" s="553">
        <f t="shared" ca="1" si="160"/>
        <v>3.1014942961585037</v>
      </c>
      <c r="M451" s="553">
        <f t="shared" ca="1" si="160"/>
        <v>5.4276132319321828</v>
      </c>
      <c r="N451" s="553">
        <f t="shared" ca="1" si="160"/>
        <v>2.9514315748159725</v>
      </c>
      <c r="O451" s="553">
        <f t="shared" ca="1" si="160"/>
        <v>4.4355382839121518</v>
      </c>
      <c r="P451" s="553">
        <f t="shared" ca="1" si="160"/>
        <v>2.8884888457978435</v>
      </c>
      <c r="Q451" s="554">
        <f t="shared" ca="1" si="139"/>
        <v>1.2216572139240265</v>
      </c>
      <c r="R451" s="554">
        <f t="shared" ca="1" si="140"/>
        <v>1.751941130174973</v>
      </c>
      <c r="S451" s="554">
        <f t="shared" ca="1" si="141"/>
        <v>4.0867797437310616</v>
      </c>
      <c r="T451" s="554">
        <f t="shared" ca="1" si="142"/>
        <v>6.1724523012681169</v>
      </c>
      <c r="U451" s="554">
        <f t="shared" ca="1" si="143"/>
        <v>4.8601542187058566</v>
      </c>
      <c r="V451" s="555">
        <f t="shared" ca="1" si="144"/>
        <v>2.4761816571162103</v>
      </c>
      <c r="W451" s="555">
        <f t="shared" ca="1" si="145"/>
        <v>1.5470494381143083</v>
      </c>
      <c r="X451" s="556">
        <f t="shared" ca="1" si="157"/>
        <v>-0.71463293312643472</v>
      </c>
      <c r="Y451" s="557">
        <f t="shared" ca="1" si="146"/>
        <v>7.839564053995908E-2</v>
      </c>
    </row>
    <row r="452" spans="1:25" x14ac:dyDescent="0.25">
      <c r="A452" s="558" t="s">
        <v>1018</v>
      </c>
      <c r="B452" s="553">
        <f t="shared" si="138"/>
        <v>-10</v>
      </c>
      <c r="C452" s="553">
        <f t="shared" ca="1" si="147"/>
        <v>2.7474248608113792</v>
      </c>
      <c r="D452" s="553">
        <f t="shared" ca="1" si="148"/>
        <v>2.3165934158372865</v>
      </c>
      <c r="E452" s="553">
        <f t="shared" ca="1" si="149"/>
        <v>2.4571714256343551</v>
      </c>
      <c r="F452" s="553">
        <f t="shared" ca="1" si="150"/>
        <v>2.1997749945648999</v>
      </c>
      <c r="G452" s="553">
        <f t="shared" ca="1" si="151"/>
        <v>11.227988955229424</v>
      </c>
      <c r="H452" s="553">
        <f t="shared" ca="1" si="152"/>
        <v>3.7541309523355975</v>
      </c>
      <c r="I452" s="553">
        <f t="shared" ca="1" si="153"/>
        <v>9.8863693782395181</v>
      </c>
      <c r="J452" s="553">
        <f t="shared" ca="1" si="154"/>
        <v>3.6176733261755123</v>
      </c>
      <c r="K452" s="553">
        <f t="shared" ca="1" si="155"/>
        <v>9.4181525530709091</v>
      </c>
      <c r="L452" s="553">
        <f t="shared" ca="1" si="160"/>
        <v>2.5439019205845717</v>
      </c>
      <c r="M452" s="553">
        <f t="shared" ca="1" si="160"/>
        <v>7.385074642782671</v>
      </c>
      <c r="N452" s="553">
        <f t="shared" ca="1" si="160"/>
        <v>2.4728717521132957</v>
      </c>
      <c r="O452" s="553">
        <f t="shared" ca="1" si="160"/>
        <v>5.9556501597522482</v>
      </c>
      <c r="P452" s="553">
        <f t="shared" ca="1" si="160"/>
        <v>1.4322934119939683</v>
      </c>
      <c r="Q452" s="554">
        <f t="shared" ca="1" si="139"/>
        <v>0.43083144497409265</v>
      </c>
      <c r="R452" s="554">
        <f t="shared" ca="1" si="140"/>
        <v>0.2573964310694552</v>
      </c>
      <c r="S452" s="554">
        <f t="shared" ca="1" si="141"/>
        <v>7.4738580028938273</v>
      </c>
      <c r="T452" s="554">
        <f t="shared" ca="1" si="142"/>
        <v>6.2686960520640058</v>
      </c>
      <c r="U452" s="554">
        <f t="shared" ca="1" si="143"/>
        <v>6.8742506324863371</v>
      </c>
      <c r="V452" s="555">
        <f t="shared" ca="1" si="144"/>
        <v>4.9122028906693753</v>
      </c>
      <c r="W452" s="555">
        <f t="shared" ca="1" si="145"/>
        <v>4.5233567477582799</v>
      </c>
      <c r="X452" s="556">
        <f t="shared" ca="1" si="157"/>
        <v>1.3925476991230124</v>
      </c>
      <c r="Y452" s="557">
        <f t="shared" ca="1" si="146"/>
        <v>0.25848998802451817</v>
      </c>
    </row>
    <row r="453" spans="1:25" x14ac:dyDescent="0.25">
      <c r="A453" s="558" t="s">
        <v>1019</v>
      </c>
      <c r="B453" s="553">
        <f t="shared" si="138"/>
        <v>-10</v>
      </c>
      <c r="C453" s="553">
        <f t="shared" ca="1" si="147"/>
        <v>3.8247476828408802</v>
      </c>
      <c r="D453" s="553">
        <f t="shared" ca="1" si="148"/>
        <v>2.1529986913216828</v>
      </c>
      <c r="E453" s="553">
        <f t="shared" ca="1" si="149"/>
        <v>3.3351384834944429</v>
      </c>
      <c r="F453" s="553">
        <f t="shared" ca="1" si="150"/>
        <v>2.8166518088310832</v>
      </c>
      <c r="G453" s="553">
        <f t="shared" ca="1" si="151"/>
        <v>11.233142830213595</v>
      </c>
      <c r="H453" s="553">
        <f t="shared" ca="1" si="152"/>
        <v>2.7011979843933225</v>
      </c>
      <c r="I453" s="553">
        <f t="shared" ca="1" si="153"/>
        <v>8.1336192366185927</v>
      </c>
      <c r="J453" s="553">
        <f t="shared" ca="1" si="154"/>
        <v>3.8971066523444757</v>
      </c>
      <c r="K453" s="553">
        <f t="shared" ca="1" si="155"/>
        <v>11.044102967007987</v>
      </c>
      <c r="L453" s="553">
        <f t="shared" ca="1" si="160"/>
        <v>3.0976862221227028</v>
      </c>
      <c r="M453" s="553">
        <f t="shared" ca="1" si="160"/>
        <v>5.205627660271519</v>
      </c>
      <c r="N453" s="553">
        <f t="shared" ca="1" si="160"/>
        <v>2.4302304514033342</v>
      </c>
      <c r="O453" s="553">
        <f t="shared" ca="1" si="160"/>
        <v>7.0002860139671172</v>
      </c>
      <c r="P453" s="553">
        <f t="shared" ca="1" si="160"/>
        <v>2.1827039279678799</v>
      </c>
      <c r="Q453" s="554">
        <f t="shared" ca="1" si="139"/>
        <v>1.6717489915191974</v>
      </c>
      <c r="R453" s="554">
        <f t="shared" ca="1" si="140"/>
        <v>0.51848667466335963</v>
      </c>
      <c r="S453" s="554">
        <f t="shared" ca="1" si="141"/>
        <v>8.5319448458202718</v>
      </c>
      <c r="T453" s="554">
        <f t="shared" ca="1" si="142"/>
        <v>4.2365125842741165</v>
      </c>
      <c r="U453" s="554">
        <f t="shared" ca="1" si="143"/>
        <v>7.9464167448852843</v>
      </c>
      <c r="V453" s="555">
        <f t="shared" ca="1" si="144"/>
        <v>2.7753972088681849</v>
      </c>
      <c r="W453" s="555">
        <f t="shared" ca="1" si="145"/>
        <v>4.8175820859992378</v>
      </c>
      <c r="X453" s="556">
        <f t="shared" ca="1" si="157"/>
        <v>2.1146177361458633</v>
      </c>
      <c r="Y453" s="557">
        <f t="shared" ca="1" si="146"/>
        <v>0.35017155785054521</v>
      </c>
    </row>
    <row r="454" spans="1:25" x14ac:dyDescent="0.25">
      <c r="A454" s="558" t="s">
        <v>1020</v>
      </c>
      <c r="B454" s="553">
        <f t="shared" si="138"/>
        <v>-10</v>
      </c>
      <c r="C454" s="553">
        <f t="shared" ca="1" si="147"/>
        <v>3.0142038186891034</v>
      </c>
      <c r="D454" s="553">
        <f t="shared" ca="1" si="148"/>
        <v>2.439970999983081</v>
      </c>
      <c r="E454" s="553">
        <f t="shared" ca="1" si="149"/>
        <v>4.8984129759067603</v>
      </c>
      <c r="F454" s="553">
        <f t="shared" ca="1" si="150"/>
        <v>2.300302194561969</v>
      </c>
      <c r="G454" s="553">
        <f t="shared" ca="1" si="151"/>
        <v>8.1041492684791674</v>
      </c>
      <c r="H454" s="553">
        <f t="shared" ca="1" si="152"/>
        <v>3.3353924741924423</v>
      </c>
      <c r="I454" s="553">
        <f t="shared" ca="1" si="153"/>
        <v>10.225661016514589</v>
      </c>
      <c r="J454" s="553">
        <f t="shared" ca="1" si="154"/>
        <v>2.8887532777746037</v>
      </c>
      <c r="K454" s="553">
        <f t="shared" ca="1" si="155"/>
        <v>12.615318956528734</v>
      </c>
      <c r="L454" s="553">
        <f t="shared" ca="1" si="160"/>
        <v>3.185164409342164</v>
      </c>
      <c r="M454" s="553">
        <f t="shared" ca="1" si="160"/>
        <v>6.2156912827171684</v>
      </c>
      <c r="N454" s="553">
        <f t="shared" ca="1" si="160"/>
        <v>3.2018242074128023</v>
      </c>
      <c r="O454" s="553">
        <f t="shared" ca="1" si="160"/>
        <v>3.9519056521805505</v>
      </c>
      <c r="P454" s="553">
        <f t="shared" ca="1" si="160"/>
        <v>1.8176418398764826</v>
      </c>
      <c r="Q454" s="554">
        <f t="shared" ca="1" si="139"/>
        <v>0.57423281870602239</v>
      </c>
      <c r="R454" s="554">
        <f t="shared" ca="1" si="140"/>
        <v>2.5981107813447912</v>
      </c>
      <c r="S454" s="554">
        <f t="shared" ca="1" si="141"/>
        <v>4.7687567942867251</v>
      </c>
      <c r="T454" s="554">
        <f t="shared" ca="1" si="142"/>
        <v>7.3369077387399857</v>
      </c>
      <c r="U454" s="554">
        <f t="shared" ca="1" si="143"/>
        <v>9.4301545471865698</v>
      </c>
      <c r="V454" s="555">
        <f t="shared" ca="1" si="144"/>
        <v>3.0138670753043661</v>
      </c>
      <c r="W454" s="555">
        <f t="shared" ca="1" si="145"/>
        <v>2.1342638123040678</v>
      </c>
      <c r="X454" s="556">
        <f t="shared" ca="1" si="157"/>
        <v>1.8967058183489804</v>
      </c>
      <c r="Y454" s="557">
        <f t="shared" ca="1" si="146"/>
        <v>0.32122611872235746</v>
      </c>
    </row>
    <row r="455" spans="1:25" x14ac:dyDescent="0.25">
      <c r="A455" s="558" t="s">
        <v>1021</v>
      </c>
      <c r="B455" s="553">
        <f t="shared" si="138"/>
        <v>-10</v>
      </c>
      <c r="C455" s="553">
        <f t="shared" ca="1" si="147"/>
        <v>3.8988365894125381</v>
      </c>
      <c r="D455" s="553">
        <f t="shared" ca="1" si="148"/>
        <v>2.1357566410751474</v>
      </c>
      <c r="E455" s="553">
        <f t="shared" ca="1" si="149"/>
        <v>6.2247852011646163</v>
      </c>
      <c r="F455" s="553">
        <f t="shared" ca="1" si="150"/>
        <v>3.0436673299205141</v>
      </c>
      <c r="G455" s="553">
        <f t="shared" ca="1" si="151"/>
        <v>10.210783085100664</v>
      </c>
      <c r="H455" s="553">
        <f t="shared" ca="1" si="152"/>
        <v>3.7353978208249772</v>
      </c>
      <c r="I455" s="553">
        <f t="shared" ca="1" si="153"/>
        <v>7.1482079336436115</v>
      </c>
      <c r="J455" s="553">
        <f t="shared" ca="1" si="154"/>
        <v>2.3687524847503272</v>
      </c>
      <c r="K455" s="553">
        <f t="shared" ca="1" si="155"/>
        <v>5.8908889559577933</v>
      </c>
      <c r="L455" s="553">
        <f t="shared" ca="1" si="160"/>
        <v>2.351283869231342</v>
      </c>
      <c r="M455" s="553">
        <f t="shared" ca="1" si="160"/>
        <v>6.8982339754083668</v>
      </c>
      <c r="N455" s="553">
        <f t="shared" ca="1" si="160"/>
        <v>2.647147034541097</v>
      </c>
      <c r="O455" s="553">
        <f t="shared" ca="1" si="160"/>
        <v>4.3853649476985179</v>
      </c>
      <c r="P455" s="553">
        <f t="shared" ca="1" si="160"/>
        <v>2.3814072816990035</v>
      </c>
      <c r="Q455" s="554">
        <f t="shared" ca="1" si="139"/>
        <v>1.7630799483373907</v>
      </c>
      <c r="R455" s="554">
        <f t="shared" ca="1" si="140"/>
        <v>3.1811178712441022</v>
      </c>
      <c r="S455" s="554">
        <f t="shared" ca="1" si="141"/>
        <v>6.4753852642756868</v>
      </c>
      <c r="T455" s="554">
        <f t="shared" ca="1" si="142"/>
        <v>4.7794554488932839</v>
      </c>
      <c r="U455" s="554">
        <f t="shared" ca="1" si="143"/>
        <v>3.5396050867264512</v>
      </c>
      <c r="V455" s="555">
        <f t="shared" ca="1" si="144"/>
        <v>4.2510869408672693</v>
      </c>
      <c r="W455" s="555">
        <f t="shared" ca="1" si="145"/>
        <v>2.0039576659995144</v>
      </c>
      <c r="X455" s="556">
        <f t="shared" ca="1" si="157"/>
        <v>1.4139567160038347</v>
      </c>
      <c r="Y455" s="557">
        <f t="shared" ca="1" si="146"/>
        <v>0.26101953178980392</v>
      </c>
    </row>
    <row r="456" spans="1:25" x14ac:dyDescent="0.25">
      <c r="A456" s="558" t="s">
        <v>1022</v>
      </c>
      <c r="B456" s="553">
        <f t="shared" si="138"/>
        <v>-10</v>
      </c>
      <c r="C456" s="553">
        <f t="shared" ca="1" si="147"/>
        <v>2.9707871092680596</v>
      </c>
      <c r="D456" s="553">
        <f t="shared" ca="1" si="148"/>
        <v>2.1191883600917638</v>
      </c>
      <c r="E456" s="553">
        <f t="shared" ca="1" si="149"/>
        <v>5.5280768176388895</v>
      </c>
      <c r="F456" s="553">
        <f t="shared" ca="1" si="150"/>
        <v>1.4545363898650643</v>
      </c>
      <c r="G456" s="553">
        <f t="shared" ca="1" si="151"/>
        <v>12.400462059709611</v>
      </c>
      <c r="H456" s="553">
        <f t="shared" ca="1" si="152"/>
        <v>3.7324042483722253</v>
      </c>
      <c r="I456" s="553">
        <f t="shared" ca="1" si="153"/>
        <v>14.316000263175487</v>
      </c>
      <c r="J456" s="553">
        <f t="shared" ca="1" si="154"/>
        <v>3.0717922397834432</v>
      </c>
      <c r="K456" s="553">
        <f t="shared" ca="1" si="155"/>
        <v>9.6565648231199379</v>
      </c>
      <c r="L456" s="553">
        <f t="shared" ca="1" si="160"/>
        <v>4.1156569895194401</v>
      </c>
      <c r="M456" s="553">
        <f t="shared" ca="1" si="160"/>
        <v>5.8776277984795309</v>
      </c>
      <c r="N456" s="553">
        <f t="shared" ca="1" si="160"/>
        <v>2.2167636573262297</v>
      </c>
      <c r="O456" s="553">
        <f t="shared" ca="1" si="160"/>
        <v>5.3808806596359657</v>
      </c>
      <c r="P456" s="553">
        <f t="shared" ca="1" si="160"/>
        <v>2.4218877088369508</v>
      </c>
      <c r="Q456" s="554">
        <f t="shared" ca="1" si="139"/>
        <v>0.85159874917629574</v>
      </c>
      <c r="R456" s="554">
        <f t="shared" ca="1" si="140"/>
        <v>4.0735404277738247</v>
      </c>
      <c r="S456" s="554">
        <f t="shared" ca="1" si="141"/>
        <v>8.6680578113373858</v>
      </c>
      <c r="T456" s="554">
        <f t="shared" ca="1" si="142"/>
        <v>11.244208023392044</v>
      </c>
      <c r="U456" s="554">
        <f t="shared" ca="1" si="143"/>
        <v>5.5409078336004978</v>
      </c>
      <c r="V456" s="555">
        <f t="shared" ca="1" si="144"/>
        <v>3.6608641411533012</v>
      </c>
      <c r="W456" s="555">
        <f t="shared" ca="1" si="145"/>
        <v>2.9589929507990149</v>
      </c>
      <c r="X456" s="556">
        <f t="shared" ca="1" si="157"/>
        <v>5.7278821257105133</v>
      </c>
      <c r="Y456" s="557">
        <f t="shared" ca="1" si="146"/>
        <v>0.82432049126211426</v>
      </c>
    </row>
    <row r="457" spans="1:25" x14ac:dyDescent="0.25">
      <c r="A457" s="558" t="s">
        <v>1023</v>
      </c>
      <c r="B457" s="553">
        <f t="shared" si="138"/>
        <v>-10</v>
      </c>
      <c r="C457" s="553">
        <f t="shared" ca="1" si="147"/>
        <v>4.3286296737463719</v>
      </c>
      <c r="D457" s="553">
        <f t="shared" ca="1" si="148"/>
        <v>2.1502787541521804</v>
      </c>
      <c r="E457" s="553">
        <f t="shared" ca="1" si="149"/>
        <v>5.7768957898634028</v>
      </c>
      <c r="F457" s="553">
        <f t="shared" ca="1" si="150"/>
        <v>2.5647853978064616</v>
      </c>
      <c r="G457" s="553">
        <f t="shared" ca="1" si="151"/>
        <v>6.6012183895033028</v>
      </c>
      <c r="H457" s="553">
        <f t="shared" ca="1" si="152"/>
        <v>3.7028419766785508</v>
      </c>
      <c r="I457" s="553">
        <f t="shared" ca="1" si="153"/>
        <v>7.2264672476084701</v>
      </c>
      <c r="J457" s="553">
        <f t="shared" ca="1" si="154"/>
        <v>2.5428455680276918</v>
      </c>
      <c r="K457" s="553">
        <f t="shared" ca="1" si="155"/>
        <v>17.765649348858268</v>
      </c>
      <c r="L457" s="553">
        <f t="shared" ca="1" si="160"/>
        <v>3.63915623829562</v>
      </c>
      <c r="M457" s="553">
        <f t="shared" ca="1" si="160"/>
        <v>4.8702465113389328</v>
      </c>
      <c r="N457" s="553">
        <f t="shared" ca="1" si="160"/>
        <v>2.3735475552387877</v>
      </c>
      <c r="O457" s="553">
        <f t="shared" ca="1" si="160"/>
        <v>3.9600619431927853</v>
      </c>
      <c r="P457" s="553">
        <f t="shared" ca="1" si="160"/>
        <v>2.6972429549347843</v>
      </c>
      <c r="Q457" s="554">
        <f t="shared" ca="1" si="139"/>
        <v>2.1783509195941915</v>
      </c>
      <c r="R457" s="554">
        <f t="shared" ca="1" si="140"/>
        <v>3.2121103920569412</v>
      </c>
      <c r="S457" s="554">
        <f t="shared" ca="1" si="141"/>
        <v>2.898376412824752</v>
      </c>
      <c r="T457" s="554">
        <f t="shared" ca="1" si="142"/>
        <v>4.6836216795807779</v>
      </c>
      <c r="U457" s="554">
        <f t="shared" ca="1" si="143"/>
        <v>14.126493110562649</v>
      </c>
      <c r="V457" s="555">
        <f t="shared" ca="1" si="144"/>
        <v>2.4966989561001451</v>
      </c>
      <c r="W457" s="555">
        <f t="shared" ca="1" si="145"/>
        <v>1.262818988258001</v>
      </c>
      <c r="X457" s="556">
        <f t="shared" ca="1" si="157"/>
        <v>2.7491078002177645</v>
      </c>
      <c r="Y457" s="557">
        <f t="shared" ca="1" si="146"/>
        <v>0.43895289875037696</v>
      </c>
    </row>
    <row r="458" spans="1:25" x14ac:dyDescent="0.25">
      <c r="A458" s="558" t="s">
        <v>1024</v>
      </c>
      <c r="B458" s="553">
        <f t="shared" si="138"/>
        <v>-10</v>
      </c>
      <c r="C458" s="553">
        <f t="shared" ca="1" si="147"/>
        <v>2.863405073568674</v>
      </c>
      <c r="D458" s="553">
        <f t="shared" ca="1" si="148"/>
        <v>1.8270130801886801</v>
      </c>
      <c r="E458" s="553">
        <f t="shared" ca="1" si="149"/>
        <v>9.1181651766440837</v>
      </c>
      <c r="F458" s="553">
        <f t="shared" ca="1" si="150"/>
        <v>2.1289125540886382</v>
      </c>
      <c r="G458" s="553">
        <f t="shared" ca="1" si="151"/>
        <v>7.6858886314262502</v>
      </c>
      <c r="H458" s="553">
        <f t="shared" ca="1" si="152"/>
        <v>2.747404697892939</v>
      </c>
      <c r="I458" s="553">
        <f t="shared" ca="1" si="153"/>
        <v>9.5845730908992834</v>
      </c>
      <c r="J458" s="553">
        <f t="shared" ca="1" si="154"/>
        <v>4.0763604179849189</v>
      </c>
      <c r="K458" s="553">
        <f t="shared" ca="1" si="155"/>
        <v>12.078039583254069</v>
      </c>
      <c r="L458" s="553">
        <f t="shared" ca="1" si="160"/>
        <v>3.4271766094673675</v>
      </c>
      <c r="M458" s="553">
        <f t="shared" ca="1" si="160"/>
        <v>4.6706740540427667</v>
      </c>
      <c r="N458" s="553">
        <f t="shared" ca="1" si="160"/>
        <v>3.0278279518032933</v>
      </c>
      <c r="O458" s="553">
        <f t="shared" ca="1" si="160"/>
        <v>4.7530979537936515</v>
      </c>
      <c r="P458" s="553">
        <f t="shared" ca="1" si="160"/>
        <v>3.1226472098467917</v>
      </c>
      <c r="Q458" s="554">
        <f t="shared" ca="1" si="139"/>
        <v>1.0363919933799939</v>
      </c>
      <c r="R458" s="554">
        <f t="shared" ca="1" si="140"/>
        <v>6.9892526225554459</v>
      </c>
      <c r="S458" s="554">
        <f t="shared" ca="1" si="141"/>
        <v>4.9384839335333108</v>
      </c>
      <c r="T458" s="554">
        <f t="shared" ca="1" si="142"/>
        <v>5.5082126729143646</v>
      </c>
      <c r="U458" s="554">
        <f t="shared" ca="1" si="143"/>
        <v>8.6508629737867011</v>
      </c>
      <c r="V458" s="555">
        <f t="shared" ca="1" si="144"/>
        <v>1.6428461022394734</v>
      </c>
      <c r="W458" s="555">
        <f t="shared" ca="1" si="145"/>
        <v>1.6304507439468598</v>
      </c>
      <c r="X458" s="556">
        <f t="shared" ca="1" si="157"/>
        <v>3.6942102896671152</v>
      </c>
      <c r="Y458" s="557">
        <f t="shared" ca="1" si="146"/>
        <v>0.57566179825477626</v>
      </c>
    </row>
    <row r="459" spans="1:25" x14ac:dyDescent="0.25">
      <c r="A459" s="558" t="s">
        <v>1025</v>
      </c>
      <c r="B459" s="553">
        <f t="shared" si="138"/>
        <v>-10</v>
      </c>
      <c r="C459" s="553">
        <f t="shared" ca="1" si="147"/>
        <v>4.3668384392952406</v>
      </c>
      <c r="D459" s="553">
        <f t="shared" ca="1" si="148"/>
        <v>1.6350726896179861</v>
      </c>
      <c r="E459" s="553">
        <f t="shared" ca="1" si="149"/>
        <v>7.2157772554888568</v>
      </c>
      <c r="F459" s="553">
        <f t="shared" ca="1" si="150"/>
        <v>2.8583082554346051</v>
      </c>
      <c r="G459" s="553">
        <f t="shared" ca="1" si="151"/>
        <v>15.427996604966317</v>
      </c>
      <c r="H459" s="553">
        <f t="shared" ca="1" si="152"/>
        <v>3.344484727774296</v>
      </c>
      <c r="I459" s="553">
        <f t="shared" ca="1" si="153"/>
        <v>14.274377376369554</v>
      </c>
      <c r="J459" s="553">
        <f t="shared" ca="1" si="154"/>
        <v>1.8934390855341718</v>
      </c>
      <c r="K459" s="553">
        <f t="shared" ca="1" si="155"/>
        <v>12.03787292743934</v>
      </c>
      <c r="L459" s="553">
        <f t="shared" ca="1" si="160"/>
        <v>2.9921189075611565</v>
      </c>
      <c r="M459" s="553">
        <f t="shared" ca="1" si="160"/>
        <v>6.432586857784429</v>
      </c>
      <c r="N459" s="553">
        <f t="shared" ca="1" si="160"/>
        <v>2.7593728002879558</v>
      </c>
      <c r="O459" s="553">
        <f t="shared" ca="1" si="160"/>
        <v>5.4453861570263005</v>
      </c>
      <c r="P459" s="553">
        <f t="shared" ca="1" si="160"/>
        <v>2.9849596478269613</v>
      </c>
      <c r="Q459" s="554">
        <f t="shared" ca="1" si="139"/>
        <v>2.7317657496772547</v>
      </c>
      <c r="R459" s="554">
        <f t="shared" ca="1" si="140"/>
        <v>4.3574690000542518</v>
      </c>
      <c r="S459" s="554">
        <f t="shared" ca="1" si="141"/>
        <v>12.083511877192022</v>
      </c>
      <c r="T459" s="554">
        <f t="shared" ca="1" si="142"/>
        <v>12.380938290835381</v>
      </c>
      <c r="U459" s="554">
        <f t="shared" ca="1" si="143"/>
        <v>9.0457540198781832</v>
      </c>
      <c r="V459" s="555">
        <f t="shared" ca="1" si="144"/>
        <v>3.6732140574964731</v>
      </c>
      <c r="W459" s="555">
        <f t="shared" ca="1" si="145"/>
        <v>2.4604265091993391</v>
      </c>
      <c r="X459" s="556">
        <f t="shared" ca="1" si="157"/>
        <v>10.675195705409088</v>
      </c>
      <c r="Y459" s="557">
        <f t="shared" ca="1" si="146"/>
        <v>0.99688050869656641</v>
      </c>
    </row>
    <row r="460" spans="1:25" x14ac:dyDescent="0.25">
      <c r="A460" s="558" t="s">
        <v>1026</v>
      </c>
      <c r="B460" s="553">
        <f t="shared" si="138"/>
        <v>-10</v>
      </c>
      <c r="C460" s="553">
        <f t="shared" ca="1" si="147"/>
        <v>2.9966191469927845</v>
      </c>
      <c r="D460" s="553">
        <f t="shared" ca="1" si="148"/>
        <v>2.0450910760575849</v>
      </c>
      <c r="E460" s="553">
        <f t="shared" ca="1" si="149"/>
        <v>5.7566485974849968</v>
      </c>
      <c r="F460" s="553">
        <f t="shared" ca="1" si="150"/>
        <v>2.7168520574349104</v>
      </c>
      <c r="G460" s="553">
        <f t="shared" ca="1" si="151"/>
        <v>9.3163276923186462</v>
      </c>
      <c r="H460" s="553">
        <f t="shared" ca="1" si="152"/>
        <v>2.5224483490190908</v>
      </c>
      <c r="I460" s="553">
        <f t="shared" ca="1" si="153"/>
        <v>11.490563746870952</v>
      </c>
      <c r="J460" s="553">
        <f t="shared" ca="1" si="154"/>
        <v>3.1866906447362617</v>
      </c>
      <c r="K460" s="553">
        <f t="shared" ca="1" si="155"/>
        <v>11.965242829297116</v>
      </c>
      <c r="L460" s="553">
        <f t="shared" ca="1" si="160"/>
        <v>2.9800950886394837</v>
      </c>
      <c r="M460" s="553">
        <f t="shared" ca="1" si="160"/>
        <v>5.3099024372338608</v>
      </c>
      <c r="N460" s="553">
        <f t="shared" ca="1" si="160"/>
        <v>2.1272453809674232</v>
      </c>
      <c r="O460" s="553">
        <f t="shared" ca="1" si="160"/>
        <v>3.6508005262109524</v>
      </c>
      <c r="P460" s="553">
        <f t="shared" ca="1" si="160"/>
        <v>1.7654988824224453</v>
      </c>
      <c r="Q460" s="554">
        <f t="shared" ca="1" si="139"/>
        <v>0.95152807093519964</v>
      </c>
      <c r="R460" s="554">
        <f t="shared" ca="1" si="140"/>
        <v>3.0397965400500864</v>
      </c>
      <c r="S460" s="554">
        <f t="shared" ca="1" si="141"/>
        <v>6.7938793432995555</v>
      </c>
      <c r="T460" s="554">
        <f t="shared" ca="1" si="142"/>
        <v>8.3038731021346912</v>
      </c>
      <c r="U460" s="554">
        <f t="shared" ca="1" si="143"/>
        <v>8.9851477406576326</v>
      </c>
      <c r="V460" s="555">
        <f t="shared" ca="1" si="144"/>
        <v>3.1826570562664376</v>
      </c>
      <c r="W460" s="555">
        <f t="shared" ca="1" si="145"/>
        <v>1.8853016437885071</v>
      </c>
      <c r="X460" s="556">
        <f t="shared" ca="1" si="157"/>
        <v>3.7603689630879948</v>
      </c>
      <c r="Y460" s="557">
        <f t="shared" ca="1" si="146"/>
        <v>0.58508449172073207</v>
      </c>
    </row>
    <row r="461" spans="1:25" x14ac:dyDescent="0.25">
      <c r="A461" s="558" t="s">
        <v>1027</v>
      </c>
      <c r="B461" s="553">
        <f t="shared" si="138"/>
        <v>-10</v>
      </c>
      <c r="C461" s="553">
        <f t="shared" ca="1" si="147"/>
        <v>2.6195190060161981</v>
      </c>
      <c r="D461" s="553">
        <f t="shared" ca="1" si="148"/>
        <v>2.4592736363759755</v>
      </c>
      <c r="E461" s="553">
        <f t="shared" ca="1" si="149"/>
        <v>4.1020957096490012</v>
      </c>
      <c r="F461" s="553">
        <f t="shared" ca="1" si="150"/>
        <v>3.4418518223321835</v>
      </c>
      <c r="G461" s="553">
        <f t="shared" ca="1" si="151"/>
        <v>5.8717361011787688</v>
      </c>
      <c r="H461" s="553">
        <f t="shared" ca="1" si="152"/>
        <v>2.8118953153274355</v>
      </c>
      <c r="I461" s="553">
        <f t="shared" ca="1" si="153"/>
        <v>11.752075778695499</v>
      </c>
      <c r="J461" s="553">
        <f t="shared" ca="1" si="154"/>
        <v>2.6300370880634398</v>
      </c>
      <c r="K461" s="553">
        <f t="shared" ca="1" si="155"/>
        <v>9.4643103838461027</v>
      </c>
      <c r="L461" s="553">
        <f t="shared" ca="1" si="160"/>
        <v>2.961995742381871</v>
      </c>
      <c r="M461" s="553">
        <f t="shared" ca="1" si="160"/>
        <v>7.1445491471859857</v>
      </c>
      <c r="N461" s="553">
        <f t="shared" ca="1" si="160"/>
        <v>2.6482820070558875</v>
      </c>
      <c r="O461" s="553">
        <f t="shared" ca="1" si="160"/>
        <v>3.0700717420168031</v>
      </c>
      <c r="P461" s="553">
        <f t="shared" ca="1" si="160"/>
        <v>3.0659156617759149</v>
      </c>
      <c r="Q461" s="554">
        <f t="shared" ca="1" si="139"/>
        <v>0.16024536964022262</v>
      </c>
      <c r="R461" s="554">
        <f t="shared" ca="1" si="140"/>
        <v>0.66024388731681771</v>
      </c>
      <c r="S461" s="554">
        <f t="shared" ca="1" si="141"/>
        <v>3.0598407858513332</v>
      </c>
      <c r="T461" s="554">
        <f t="shared" ca="1" si="142"/>
        <v>9.1220386906320599</v>
      </c>
      <c r="U461" s="554">
        <f t="shared" ca="1" si="143"/>
        <v>6.5023146414642312</v>
      </c>
      <c r="V461" s="555">
        <f t="shared" ca="1" si="144"/>
        <v>4.4962671401300982</v>
      </c>
      <c r="W461" s="555">
        <f t="shared" ca="1" si="145"/>
        <v>4.1560802408882047E-3</v>
      </c>
      <c r="X461" s="556">
        <f t="shared" ca="1" si="157"/>
        <v>-0.83600257827008662</v>
      </c>
      <c r="Y461" s="557">
        <f t="shared" ca="1" si="146"/>
        <v>7.2120589930283419E-2</v>
      </c>
    </row>
    <row r="462" spans="1:25" x14ac:dyDescent="0.25">
      <c r="A462" s="558" t="s">
        <v>1028</v>
      </c>
      <c r="B462" s="553">
        <f t="shared" si="138"/>
        <v>-10</v>
      </c>
      <c r="C462" s="553">
        <f t="shared" ca="1" si="147"/>
        <v>4.1040947744723049</v>
      </c>
      <c r="D462" s="553">
        <f t="shared" ca="1" si="148"/>
        <v>1.8443149420176763</v>
      </c>
      <c r="E462" s="553">
        <f t="shared" ca="1" si="149"/>
        <v>3.4676886491159884</v>
      </c>
      <c r="F462" s="553">
        <f t="shared" ca="1" si="150"/>
        <v>2.0710013362308217</v>
      </c>
      <c r="G462" s="553">
        <f t="shared" ca="1" si="151"/>
        <v>9.2654706628808512</v>
      </c>
      <c r="H462" s="553">
        <f t="shared" ca="1" si="152"/>
        <v>2.9304910923442229</v>
      </c>
      <c r="I462" s="553">
        <f t="shared" ca="1" si="153"/>
        <v>12.128780071992175</v>
      </c>
      <c r="J462" s="553">
        <f t="shared" ca="1" si="154"/>
        <v>1.9400008022094797</v>
      </c>
      <c r="K462" s="553">
        <f t="shared" ca="1" si="155"/>
        <v>7.8488926934380228</v>
      </c>
      <c r="L462" s="553">
        <f t="shared" ca="1" si="160"/>
        <v>2.7965854022044181</v>
      </c>
      <c r="M462" s="553">
        <f t="shared" ca="1" si="160"/>
        <v>6.2330906396130921</v>
      </c>
      <c r="N462" s="553">
        <f t="shared" ca="1" si="160"/>
        <v>2.5191887805662421</v>
      </c>
      <c r="O462" s="553">
        <f t="shared" ca="1" si="160"/>
        <v>6.1249516086306608</v>
      </c>
      <c r="P462" s="553">
        <f t="shared" ca="1" si="160"/>
        <v>3.0905251304141137</v>
      </c>
      <c r="Q462" s="554">
        <f t="shared" ca="1" si="139"/>
        <v>2.2597798324546288</v>
      </c>
      <c r="R462" s="554">
        <f t="shared" ca="1" si="140"/>
        <v>1.3966873128851667</v>
      </c>
      <c r="S462" s="554">
        <f t="shared" ca="1" si="141"/>
        <v>6.3349795705366283</v>
      </c>
      <c r="T462" s="554">
        <f t="shared" ca="1" si="142"/>
        <v>10.188779269782696</v>
      </c>
      <c r="U462" s="554">
        <f t="shared" ca="1" si="143"/>
        <v>5.0523072912336051</v>
      </c>
      <c r="V462" s="555">
        <f t="shared" ca="1" si="144"/>
        <v>3.71390185904685</v>
      </c>
      <c r="W462" s="555">
        <f t="shared" ca="1" si="145"/>
        <v>3.0344264782165471</v>
      </c>
      <c r="X462" s="556">
        <f t="shared" ca="1" si="157"/>
        <v>3.3840197731218407</v>
      </c>
      <c r="Y462" s="557">
        <f t="shared" ca="1" si="146"/>
        <v>0.53099133072182014</v>
      </c>
    </row>
    <row r="463" spans="1:25" x14ac:dyDescent="0.25">
      <c r="A463" s="558" t="s">
        <v>1029</v>
      </c>
      <c r="B463" s="553">
        <f t="shared" si="138"/>
        <v>-10</v>
      </c>
      <c r="C463" s="553">
        <f t="shared" ca="1" si="147"/>
        <v>4.6319862908038729</v>
      </c>
      <c r="D463" s="553">
        <f t="shared" ca="1" si="148"/>
        <v>1.2595776329064985</v>
      </c>
      <c r="E463" s="553">
        <f t="shared" ca="1" si="149"/>
        <v>4.9349233319761359</v>
      </c>
      <c r="F463" s="553">
        <f t="shared" ca="1" si="150"/>
        <v>3.1025928307823829</v>
      </c>
      <c r="G463" s="553">
        <f t="shared" ca="1" si="151"/>
        <v>11.877421433245425</v>
      </c>
      <c r="H463" s="553">
        <f t="shared" ca="1" si="152"/>
        <v>3.5586161691108043</v>
      </c>
      <c r="I463" s="553">
        <f t="shared" ca="1" si="153"/>
        <v>12.320261381434863</v>
      </c>
      <c r="J463" s="553">
        <f t="shared" ca="1" si="154"/>
        <v>2.4020659138730767</v>
      </c>
      <c r="K463" s="553">
        <f t="shared" ca="1" si="155"/>
        <v>7.6033785261510003</v>
      </c>
      <c r="L463" s="553">
        <f t="shared" ca="1" si="160"/>
        <v>3.1391055822498437</v>
      </c>
      <c r="M463" s="553">
        <f t="shared" ca="1" si="160"/>
        <v>4.9487381014961578</v>
      </c>
      <c r="N463" s="553">
        <f t="shared" ca="1" si="160"/>
        <v>2.3345335476770619</v>
      </c>
      <c r="O463" s="553">
        <f t="shared" ca="1" si="160"/>
        <v>4.4363569805166758</v>
      </c>
      <c r="P463" s="553">
        <f t="shared" ca="1" si="160"/>
        <v>2.3278467795832527</v>
      </c>
      <c r="Q463" s="554">
        <f t="shared" ca="1" si="139"/>
        <v>3.3724086578973744</v>
      </c>
      <c r="R463" s="554">
        <f t="shared" ca="1" si="140"/>
        <v>1.832330501193753</v>
      </c>
      <c r="S463" s="554">
        <f t="shared" ca="1" si="141"/>
        <v>8.3188052641346211</v>
      </c>
      <c r="T463" s="554">
        <f t="shared" ca="1" si="142"/>
        <v>9.9181954675617856</v>
      </c>
      <c r="U463" s="554">
        <f t="shared" ca="1" si="143"/>
        <v>4.4642729439011566</v>
      </c>
      <c r="V463" s="555">
        <f t="shared" ca="1" si="144"/>
        <v>2.6142045538190959</v>
      </c>
      <c r="W463" s="555">
        <f t="shared" ca="1" si="145"/>
        <v>2.1085102009334231</v>
      </c>
      <c r="X463" s="556">
        <f t="shared" ca="1" si="157"/>
        <v>4.7826772411368133</v>
      </c>
      <c r="Y463" s="557">
        <f t="shared" ca="1" si="146"/>
        <v>0.72156170240463169</v>
      </c>
    </row>
    <row r="464" spans="1:25" x14ac:dyDescent="0.25">
      <c r="A464" s="558" t="s">
        <v>1030</v>
      </c>
      <c r="B464" s="553">
        <f t="shared" si="138"/>
        <v>-10</v>
      </c>
      <c r="C464" s="553">
        <f t="shared" ca="1" si="147"/>
        <v>2.3355940170642429</v>
      </c>
      <c r="D464" s="553">
        <f t="shared" ca="1" si="148"/>
        <v>2.5705160793253068</v>
      </c>
      <c r="E464" s="553">
        <f t="shared" ca="1" si="149"/>
        <v>2.9924896879595968</v>
      </c>
      <c r="F464" s="553">
        <f t="shared" ca="1" si="150"/>
        <v>3.6029517105385525</v>
      </c>
      <c r="G464" s="553">
        <f t="shared" ca="1" si="151"/>
        <v>10.759398907954836</v>
      </c>
      <c r="H464" s="553">
        <f t="shared" ca="1" si="152"/>
        <v>2.7275034099035311</v>
      </c>
      <c r="I464" s="553">
        <f t="shared" ca="1" si="153"/>
        <v>11.218427837617098</v>
      </c>
      <c r="J464" s="553">
        <f t="shared" ca="1" si="154"/>
        <v>4.4585096041594561</v>
      </c>
      <c r="K464" s="553">
        <f t="shared" ca="1" si="155"/>
        <v>13.426503511634655</v>
      </c>
      <c r="L464" s="553">
        <f t="shared" ca="1" si="160"/>
        <v>3.3407301318374922</v>
      </c>
      <c r="M464" s="553">
        <f t="shared" ca="1" si="160"/>
        <v>6.6898651741463704</v>
      </c>
      <c r="N464" s="553">
        <f t="shared" ca="1" si="160"/>
        <v>1.9883378578389936</v>
      </c>
      <c r="O464" s="553">
        <f t="shared" ca="1" si="160"/>
        <v>5.695767093484343</v>
      </c>
      <c r="P464" s="553">
        <f t="shared" ca="1" si="160"/>
        <v>2.4560314932833518</v>
      </c>
      <c r="Q464" s="554">
        <f t="shared" ca="1" si="139"/>
        <v>-0.23492206226106394</v>
      </c>
      <c r="R464" s="554">
        <f t="shared" ca="1" si="140"/>
        <v>-0.61046202257895565</v>
      </c>
      <c r="S464" s="554">
        <f t="shared" ca="1" si="141"/>
        <v>8.0318954980513055</v>
      </c>
      <c r="T464" s="554">
        <f t="shared" ca="1" si="142"/>
        <v>6.7599182334576415</v>
      </c>
      <c r="U464" s="554">
        <f t="shared" ca="1" si="143"/>
        <v>10.085773379797162</v>
      </c>
      <c r="V464" s="555">
        <f t="shared" ca="1" si="144"/>
        <v>4.7015273163073772</v>
      </c>
      <c r="W464" s="555">
        <f t="shared" ca="1" si="145"/>
        <v>3.2397356002009912</v>
      </c>
      <c r="X464" s="556">
        <f t="shared" ca="1" si="157"/>
        <v>1.5193648564084228</v>
      </c>
      <c r="Y464" s="557">
        <f t="shared" ca="1" si="146"/>
        <v>0.27365676803894545</v>
      </c>
    </row>
    <row r="465" spans="1:25" x14ac:dyDescent="0.25">
      <c r="A465" s="558" t="s">
        <v>1031</v>
      </c>
      <c r="B465" s="553">
        <f t="shared" ref="B465:B528" si="161">-$C$7</f>
        <v>-10</v>
      </c>
      <c r="C465" s="553">
        <f t="shared" ca="1" si="147"/>
        <v>2.5130607290979086</v>
      </c>
      <c r="D465" s="553">
        <f t="shared" ca="1" si="148"/>
        <v>2.3917264534810569</v>
      </c>
      <c r="E465" s="553">
        <f t="shared" ca="1" si="149"/>
        <v>7.1663183672666779</v>
      </c>
      <c r="F465" s="553">
        <f t="shared" ca="1" si="150"/>
        <v>1.733365162430482</v>
      </c>
      <c r="G465" s="553">
        <f t="shared" ca="1" si="151"/>
        <v>9.6104786319350826</v>
      </c>
      <c r="H465" s="553">
        <f t="shared" ca="1" si="152"/>
        <v>3.5076131188223751</v>
      </c>
      <c r="I465" s="553">
        <f t="shared" ca="1" si="153"/>
        <v>13.02939801850966</v>
      </c>
      <c r="J465" s="553">
        <f t="shared" ca="1" si="154"/>
        <v>1.8002861372758916</v>
      </c>
      <c r="K465" s="553">
        <f t="shared" ca="1" si="155"/>
        <v>7.0734395865999335</v>
      </c>
      <c r="L465" s="553">
        <f t="shared" ca="1" si="160"/>
        <v>2.6603366105844266</v>
      </c>
      <c r="M465" s="553">
        <f t="shared" ca="1" si="160"/>
        <v>8.2263409139980652</v>
      </c>
      <c r="N465" s="553">
        <f t="shared" ca="1" si="160"/>
        <v>2.3758381848089303</v>
      </c>
      <c r="O465" s="553">
        <f t="shared" ca="1" si="160"/>
        <v>7.6864165442349242</v>
      </c>
      <c r="P465" s="553">
        <f t="shared" ca="1" si="160"/>
        <v>2.2741232625985246</v>
      </c>
      <c r="Q465" s="554">
        <f t="shared" ref="Q465:Q528" ca="1" si="162">C465-D465</f>
        <v>0.12133427561685162</v>
      </c>
      <c r="R465" s="554">
        <f t="shared" ref="R465:R528" ca="1" si="163">E465-F465</f>
        <v>5.4329532048361955</v>
      </c>
      <c r="S465" s="554">
        <f t="shared" ref="S465:S528" ca="1" si="164">G465-H465</f>
        <v>6.1028655131127074</v>
      </c>
      <c r="T465" s="554">
        <f t="shared" ref="T465:T528" ca="1" si="165">I465-J465</f>
        <v>11.229111881233768</v>
      </c>
      <c r="U465" s="554">
        <f t="shared" ref="U465:U528" ca="1" si="166">K465-L465</f>
        <v>4.4131029760155069</v>
      </c>
      <c r="V465" s="555">
        <f t="shared" ref="V465:V528" ca="1" si="167">M465-N465</f>
        <v>5.8505027291891345</v>
      </c>
      <c r="W465" s="555">
        <f t="shared" ref="W465:W528" ca="1" si="168">O465-P465</f>
        <v>5.4122932816363996</v>
      </c>
      <c r="X465" s="556">
        <f t="shared" ca="1" si="157"/>
        <v>5.4130687794940542</v>
      </c>
      <c r="Y465" s="557">
        <f t="shared" ref="Y465:Y528" ca="1" si="169">NORMDIST(X465,$H$7,$H$8,$C$13)</f>
        <v>0.79310043489100668</v>
      </c>
    </row>
    <row r="466" spans="1:25" x14ac:dyDescent="0.25">
      <c r="A466" s="558" t="s">
        <v>1032</v>
      </c>
      <c r="B466" s="553">
        <f t="shared" si="161"/>
        <v>-10</v>
      </c>
      <c r="C466" s="553">
        <f t="shared" ref="C466:C529" ca="1" si="170">C$17*(1+$C$8*NORMSINV(RAND()))</f>
        <v>2.734343519283613</v>
      </c>
      <c r="D466" s="553">
        <f t="shared" ref="D466:D529" ca="1" si="171">D$17*(1+$C$10*NORMSINV(RAND()))</f>
        <v>2.0508689226370724</v>
      </c>
      <c r="E466" s="553">
        <f t="shared" ref="E466:E529" ca="1" si="172">E$17*(1+$C$8*NORMSINV(RAND()))</f>
        <v>4.2288944488178251</v>
      </c>
      <c r="F466" s="553">
        <f t="shared" ref="F466:F529" ca="1" si="173">F$17*(1+$C$10*NORMSINV(RAND()))</f>
        <v>2.7768580097144389</v>
      </c>
      <c r="G466" s="553">
        <f t="shared" ref="G466:G529" ca="1" si="174">G$17*(1+$C$8*NORMSINV(RAND()))</f>
        <v>8.6215967298334348</v>
      </c>
      <c r="H466" s="553">
        <f t="shared" ref="H466:H529" ca="1" si="175">H$17*(1+$C$10*NORMSINV(RAND()))</f>
        <v>2.7945516903297691</v>
      </c>
      <c r="I466" s="553">
        <f t="shared" ref="I466:I529" ca="1" si="176">I$17*(1+$C$8*NORMSINV(RAND()))</f>
        <v>9.4635522450795584</v>
      </c>
      <c r="J466" s="553">
        <f t="shared" ref="J466:J529" ca="1" si="177">J$17*(1+$C$10*NORMSINV(RAND()))</f>
        <v>3.3709156096264619</v>
      </c>
      <c r="K466" s="553">
        <f t="shared" ref="K466:K529" ca="1" si="178">K$17*(1+$C$8*NORMSINV(RAND()))</f>
        <v>15.394930907760781</v>
      </c>
      <c r="L466" s="553">
        <f t="shared" ref="L466:P481" ca="1" si="179">L$17*(1+$C$10*NORMSINV(RAND()))</f>
        <v>2.9295098107178541</v>
      </c>
      <c r="M466" s="553">
        <f t="shared" ca="1" si="179"/>
        <v>5.5449196568218371</v>
      </c>
      <c r="N466" s="553">
        <f t="shared" ca="1" si="179"/>
        <v>2.3815846939607188</v>
      </c>
      <c r="O466" s="553">
        <f t="shared" ca="1" si="179"/>
        <v>4.9100653636905029</v>
      </c>
      <c r="P466" s="553">
        <f t="shared" ca="1" si="179"/>
        <v>1.9205297031792483</v>
      </c>
      <c r="Q466" s="554">
        <f t="shared" ca="1" si="162"/>
        <v>0.68347459664654053</v>
      </c>
      <c r="R466" s="554">
        <f t="shared" ca="1" si="163"/>
        <v>1.4520364391033862</v>
      </c>
      <c r="S466" s="554">
        <f t="shared" ca="1" si="164"/>
        <v>5.8270450395036661</v>
      </c>
      <c r="T466" s="554">
        <f t="shared" ca="1" si="165"/>
        <v>6.092636635453097</v>
      </c>
      <c r="U466" s="554">
        <f t="shared" ca="1" si="166"/>
        <v>12.465421097042928</v>
      </c>
      <c r="V466" s="555">
        <f t="shared" ca="1" si="167"/>
        <v>3.1633349628611183</v>
      </c>
      <c r="W466" s="555">
        <f t="shared" ca="1" si="168"/>
        <v>2.9895356605112546</v>
      </c>
      <c r="X466" s="556">
        <f t="shared" ref="X466:X529" ca="1" si="180">NPV($C$9,Q466:W466)-$C$7</f>
        <v>2.4959435589854078</v>
      </c>
      <c r="Y466" s="557">
        <f t="shared" ca="1" si="169"/>
        <v>0.40288469742313082</v>
      </c>
    </row>
    <row r="467" spans="1:25" x14ac:dyDescent="0.25">
      <c r="A467" s="558" t="s">
        <v>1033</v>
      </c>
      <c r="B467" s="553">
        <f t="shared" si="161"/>
        <v>-10</v>
      </c>
      <c r="C467" s="553">
        <f t="shared" ca="1" si="170"/>
        <v>3.533764239847065</v>
      </c>
      <c r="D467" s="553">
        <f t="shared" ca="1" si="171"/>
        <v>2.0143970696805469</v>
      </c>
      <c r="E467" s="553">
        <f t="shared" ca="1" si="172"/>
        <v>7.1448548858789929</v>
      </c>
      <c r="F467" s="553">
        <f t="shared" ca="1" si="173"/>
        <v>3.0246140464368825</v>
      </c>
      <c r="G467" s="553">
        <f t="shared" ca="1" si="174"/>
        <v>12.247872992412365</v>
      </c>
      <c r="H467" s="553">
        <f t="shared" ca="1" si="175"/>
        <v>2.4796446670216685</v>
      </c>
      <c r="I467" s="553">
        <f t="shared" ca="1" si="176"/>
        <v>10.99712834011023</v>
      </c>
      <c r="J467" s="553">
        <f t="shared" ca="1" si="177"/>
        <v>3.0373209669022083</v>
      </c>
      <c r="K467" s="553">
        <f t="shared" ca="1" si="178"/>
        <v>8.9952362344329693</v>
      </c>
      <c r="L467" s="553">
        <f t="shared" ca="1" si="179"/>
        <v>3.6069152010806267</v>
      </c>
      <c r="M467" s="553">
        <f t="shared" ca="1" si="179"/>
        <v>5.8359242046434332</v>
      </c>
      <c r="N467" s="553">
        <f t="shared" ca="1" si="179"/>
        <v>2.4884923317195904</v>
      </c>
      <c r="O467" s="553">
        <f t="shared" ca="1" si="179"/>
        <v>5.193680185041659</v>
      </c>
      <c r="P467" s="553">
        <f t="shared" ca="1" si="179"/>
        <v>2.6436204709635436</v>
      </c>
      <c r="Q467" s="554">
        <f t="shared" ca="1" si="162"/>
        <v>1.5193671701665181</v>
      </c>
      <c r="R467" s="554">
        <f t="shared" ca="1" si="163"/>
        <v>4.1202408394421104</v>
      </c>
      <c r="S467" s="554">
        <f t="shared" ca="1" si="164"/>
        <v>9.7682283253906963</v>
      </c>
      <c r="T467" s="554">
        <f t="shared" ca="1" si="165"/>
        <v>7.9598073732080215</v>
      </c>
      <c r="U467" s="554">
        <f t="shared" ca="1" si="166"/>
        <v>5.3883210333523426</v>
      </c>
      <c r="V467" s="555">
        <f t="shared" ca="1" si="167"/>
        <v>3.3474318729238428</v>
      </c>
      <c r="W467" s="555">
        <f t="shared" ca="1" si="168"/>
        <v>2.5500597140781154</v>
      </c>
      <c r="X467" s="556">
        <f t="shared" ca="1" si="180"/>
        <v>5.2920583760966853</v>
      </c>
      <c r="Y467" s="557">
        <f t="shared" ca="1" si="169"/>
        <v>0.78027591050524248</v>
      </c>
    </row>
    <row r="468" spans="1:25" x14ac:dyDescent="0.25">
      <c r="A468" s="558" t="s">
        <v>1034</v>
      </c>
      <c r="B468" s="553">
        <f t="shared" si="161"/>
        <v>-10</v>
      </c>
      <c r="C468" s="553">
        <f t="shared" ca="1" si="170"/>
        <v>3.2566614097759548</v>
      </c>
      <c r="D468" s="553">
        <f t="shared" ca="1" si="171"/>
        <v>1.7646803968220071</v>
      </c>
      <c r="E468" s="553">
        <f t="shared" ca="1" si="172"/>
        <v>7.858680324918403</v>
      </c>
      <c r="F468" s="553">
        <f t="shared" ca="1" si="173"/>
        <v>2.6489689325191486</v>
      </c>
      <c r="G468" s="553">
        <f t="shared" ca="1" si="174"/>
        <v>7.6974270360708905</v>
      </c>
      <c r="H468" s="553">
        <f t="shared" ca="1" si="175"/>
        <v>1.7236652914711752</v>
      </c>
      <c r="I468" s="553">
        <f t="shared" ca="1" si="176"/>
        <v>10.492651460236306</v>
      </c>
      <c r="J468" s="553">
        <f t="shared" ca="1" si="177"/>
        <v>1.781396349973015</v>
      </c>
      <c r="K468" s="553">
        <f t="shared" ca="1" si="178"/>
        <v>14.179151817478708</v>
      </c>
      <c r="L468" s="553">
        <f t="shared" ca="1" si="179"/>
        <v>3.3419767241790064</v>
      </c>
      <c r="M468" s="553">
        <f t="shared" ca="1" si="179"/>
        <v>4.8168314575901992</v>
      </c>
      <c r="N468" s="553">
        <f t="shared" ca="1" si="179"/>
        <v>2.2700061280462833</v>
      </c>
      <c r="O468" s="553">
        <f t="shared" ca="1" si="179"/>
        <v>4.533107119961894</v>
      </c>
      <c r="P468" s="553">
        <f t="shared" ca="1" si="179"/>
        <v>2.1979479760490204</v>
      </c>
      <c r="Q468" s="554">
        <f t="shared" ca="1" si="162"/>
        <v>1.4919810129539477</v>
      </c>
      <c r="R468" s="554">
        <f t="shared" ca="1" si="163"/>
        <v>5.2097113923992548</v>
      </c>
      <c r="S468" s="554">
        <f t="shared" ca="1" si="164"/>
        <v>5.9737617445997149</v>
      </c>
      <c r="T468" s="554">
        <f t="shared" ca="1" si="165"/>
        <v>8.7112551102632914</v>
      </c>
      <c r="U468" s="554">
        <f t="shared" ca="1" si="166"/>
        <v>10.837175093299702</v>
      </c>
      <c r="V468" s="555">
        <f t="shared" ca="1" si="167"/>
        <v>2.5468253295439158</v>
      </c>
      <c r="W468" s="555">
        <f t="shared" ca="1" si="168"/>
        <v>2.3351591439128736</v>
      </c>
      <c r="X468" s="556">
        <f t="shared" ca="1" si="180"/>
        <v>5.8629750885555048</v>
      </c>
      <c r="Y468" s="557">
        <f t="shared" ca="1" si="169"/>
        <v>0.83675037388352025</v>
      </c>
    </row>
    <row r="469" spans="1:25" x14ac:dyDescent="0.25">
      <c r="A469" s="558" t="s">
        <v>1035</v>
      </c>
      <c r="B469" s="553">
        <f t="shared" si="161"/>
        <v>-10</v>
      </c>
      <c r="C469" s="553">
        <f t="shared" ca="1" si="170"/>
        <v>3.3692757129099569</v>
      </c>
      <c r="D469" s="553">
        <f t="shared" ca="1" si="171"/>
        <v>1.6194312473762307</v>
      </c>
      <c r="E469" s="553">
        <f t="shared" ca="1" si="172"/>
        <v>4.4513379485368967</v>
      </c>
      <c r="F469" s="553">
        <f t="shared" ca="1" si="173"/>
        <v>2.4503900864168915</v>
      </c>
      <c r="G469" s="553">
        <f t="shared" ca="1" si="174"/>
        <v>9.7578750492798161</v>
      </c>
      <c r="H469" s="553">
        <f t="shared" ca="1" si="175"/>
        <v>3.4908702344739142</v>
      </c>
      <c r="I469" s="553">
        <f t="shared" ca="1" si="176"/>
        <v>9.5327356584404193</v>
      </c>
      <c r="J469" s="553">
        <f t="shared" ca="1" si="177"/>
        <v>2.4738428110700568</v>
      </c>
      <c r="K469" s="553">
        <f t="shared" ca="1" si="178"/>
        <v>8.8678822240786097</v>
      </c>
      <c r="L469" s="553">
        <f t="shared" ca="1" si="179"/>
        <v>4.2591803999652083</v>
      </c>
      <c r="M469" s="553">
        <f t="shared" ca="1" si="179"/>
        <v>7.958602588985876</v>
      </c>
      <c r="N469" s="553">
        <f t="shared" ca="1" si="179"/>
        <v>2.6257100011402077</v>
      </c>
      <c r="O469" s="553">
        <f t="shared" ca="1" si="179"/>
        <v>5.1437894877651367</v>
      </c>
      <c r="P469" s="553">
        <f t="shared" ca="1" si="179"/>
        <v>2.101271270883287</v>
      </c>
      <c r="Q469" s="554">
        <f t="shared" ca="1" si="162"/>
        <v>1.7498444655337262</v>
      </c>
      <c r="R469" s="554">
        <f t="shared" ca="1" si="163"/>
        <v>2.0009478621200052</v>
      </c>
      <c r="S469" s="554">
        <f t="shared" ca="1" si="164"/>
        <v>6.2670048148059019</v>
      </c>
      <c r="T469" s="554">
        <f t="shared" ca="1" si="165"/>
        <v>7.0588928473703625</v>
      </c>
      <c r="U469" s="554">
        <f t="shared" ca="1" si="166"/>
        <v>4.6087018241134015</v>
      </c>
      <c r="V469" s="555">
        <f t="shared" ca="1" si="167"/>
        <v>5.3328925878456683</v>
      </c>
      <c r="W469" s="555">
        <f t="shared" ca="1" si="168"/>
        <v>3.0425182168818496</v>
      </c>
      <c r="X469" s="556">
        <f t="shared" ca="1" si="180"/>
        <v>2.3267387042780232</v>
      </c>
      <c r="Y469" s="557">
        <f t="shared" ca="1" si="169"/>
        <v>0.37921154028740695</v>
      </c>
    </row>
    <row r="470" spans="1:25" x14ac:dyDescent="0.25">
      <c r="A470" s="558" t="s">
        <v>1036</v>
      </c>
      <c r="B470" s="553">
        <f t="shared" si="161"/>
        <v>-10</v>
      </c>
      <c r="C470" s="553">
        <f t="shared" ca="1" si="170"/>
        <v>3.3751372881015795</v>
      </c>
      <c r="D470" s="553">
        <f t="shared" ca="1" si="171"/>
        <v>2.038843052808514</v>
      </c>
      <c r="E470" s="553">
        <f t="shared" ca="1" si="172"/>
        <v>6.8836418499455716</v>
      </c>
      <c r="F470" s="553">
        <f t="shared" ca="1" si="173"/>
        <v>2.7555187061211543</v>
      </c>
      <c r="G470" s="553">
        <f t="shared" ca="1" si="174"/>
        <v>7.9848035157717012</v>
      </c>
      <c r="H470" s="553">
        <f t="shared" ca="1" si="175"/>
        <v>2.8212245723184366</v>
      </c>
      <c r="I470" s="553">
        <f t="shared" ca="1" si="176"/>
        <v>2.8638032720650939</v>
      </c>
      <c r="J470" s="553">
        <f t="shared" ca="1" si="177"/>
        <v>3.5757734476538587</v>
      </c>
      <c r="K470" s="553">
        <f t="shared" ca="1" si="178"/>
        <v>13.469609029811831</v>
      </c>
      <c r="L470" s="553">
        <f t="shared" ca="1" si="179"/>
        <v>2.2130286883032486</v>
      </c>
      <c r="M470" s="553">
        <f t="shared" ca="1" si="179"/>
        <v>7.4324627737813955</v>
      </c>
      <c r="N470" s="553">
        <f t="shared" ca="1" si="179"/>
        <v>2.6141408207612917</v>
      </c>
      <c r="O470" s="553">
        <f t="shared" ca="1" si="179"/>
        <v>4.2980062721237875</v>
      </c>
      <c r="P470" s="553">
        <f t="shared" ca="1" si="179"/>
        <v>1.9171942226696501</v>
      </c>
      <c r="Q470" s="554">
        <f t="shared" ca="1" si="162"/>
        <v>1.3362942352930656</v>
      </c>
      <c r="R470" s="554">
        <f t="shared" ca="1" si="163"/>
        <v>4.1281231438244177</v>
      </c>
      <c r="S470" s="554">
        <f t="shared" ca="1" si="164"/>
        <v>5.1635789434532651</v>
      </c>
      <c r="T470" s="554">
        <f t="shared" ca="1" si="165"/>
        <v>-0.71197017558876485</v>
      </c>
      <c r="U470" s="554">
        <f t="shared" ca="1" si="166"/>
        <v>11.256580341508583</v>
      </c>
      <c r="V470" s="555">
        <f t="shared" ca="1" si="167"/>
        <v>4.8183219530201038</v>
      </c>
      <c r="W470" s="555">
        <f t="shared" ca="1" si="168"/>
        <v>2.3808120494541374</v>
      </c>
      <c r="X470" s="556">
        <f t="shared" ca="1" si="180"/>
        <v>1.5141065468807113</v>
      </c>
      <c r="Y470" s="557">
        <f t="shared" ca="1" si="169"/>
        <v>0.27301925379349146</v>
      </c>
    </row>
    <row r="471" spans="1:25" x14ac:dyDescent="0.25">
      <c r="A471" s="558" t="s">
        <v>1037</v>
      </c>
      <c r="B471" s="553">
        <f t="shared" si="161"/>
        <v>-10</v>
      </c>
      <c r="C471" s="553">
        <f t="shared" ca="1" si="170"/>
        <v>1.8716871474436827</v>
      </c>
      <c r="D471" s="553">
        <f t="shared" ca="1" si="171"/>
        <v>1.5907510335627855</v>
      </c>
      <c r="E471" s="553">
        <f t="shared" ca="1" si="172"/>
        <v>4.4799415329391534</v>
      </c>
      <c r="F471" s="553">
        <f t="shared" ca="1" si="173"/>
        <v>2.7866244664819022</v>
      </c>
      <c r="G471" s="553">
        <f t="shared" ca="1" si="174"/>
        <v>11.150691438249357</v>
      </c>
      <c r="H471" s="553">
        <f t="shared" ca="1" si="175"/>
        <v>4.0897794788021962</v>
      </c>
      <c r="I471" s="553">
        <f t="shared" ca="1" si="176"/>
        <v>14.580688354326956</v>
      </c>
      <c r="J471" s="553">
        <f t="shared" ca="1" si="177"/>
        <v>3.9231447193304976</v>
      </c>
      <c r="K471" s="553">
        <f t="shared" ca="1" si="178"/>
        <v>12.850040520758563</v>
      </c>
      <c r="L471" s="553">
        <f t="shared" ca="1" si="179"/>
        <v>3.7749396765310133</v>
      </c>
      <c r="M471" s="553">
        <f t="shared" ca="1" si="179"/>
        <v>7.5413084471160508</v>
      </c>
      <c r="N471" s="553">
        <f t="shared" ca="1" si="179"/>
        <v>1.7873375126086044</v>
      </c>
      <c r="O471" s="553">
        <f t="shared" ca="1" si="179"/>
        <v>3.8117486153252003</v>
      </c>
      <c r="P471" s="553">
        <f t="shared" ca="1" si="179"/>
        <v>1.9137694982221942</v>
      </c>
      <c r="Q471" s="554">
        <f t="shared" ca="1" si="162"/>
        <v>0.28093611388089723</v>
      </c>
      <c r="R471" s="554">
        <f t="shared" ca="1" si="163"/>
        <v>1.6933170664572512</v>
      </c>
      <c r="S471" s="554">
        <f t="shared" ca="1" si="164"/>
        <v>7.0609119594471608</v>
      </c>
      <c r="T471" s="554">
        <f t="shared" ca="1" si="165"/>
        <v>10.657543634996458</v>
      </c>
      <c r="U471" s="554">
        <f t="shared" ca="1" si="166"/>
        <v>9.0751008442275491</v>
      </c>
      <c r="V471" s="555">
        <f t="shared" ca="1" si="167"/>
        <v>5.7539709345074463</v>
      </c>
      <c r="W471" s="555">
        <f t="shared" ca="1" si="168"/>
        <v>1.897979117103006</v>
      </c>
      <c r="X471" s="556">
        <f t="shared" ca="1" si="180"/>
        <v>4.1691216811999361</v>
      </c>
      <c r="Y471" s="557">
        <f t="shared" ca="1" si="169"/>
        <v>0.64202755634544184</v>
      </c>
    </row>
    <row r="472" spans="1:25" x14ac:dyDescent="0.25">
      <c r="A472" s="558" t="s">
        <v>1038</v>
      </c>
      <c r="B472" s="553">
        <f t="shared" si="161"/>
        <v>-10</v>
      </c>
      <c r="C472" s="553">
        <f t="shared" ca="1" si="170"/>
        <v>2.367384789892236</v>
      </c>
      <c r="D472" s="553">
        <f t="shared" ca="1" si="171"/>
        <v>1.838341294624692</v>
      </c>
      <c r="E472" s="553">
        <f t="shared" ca="1" si="172"/>
        <v>1.9854421477071116</v>
      </c>
      <c r="F472" s="553">
        <f t="shared" ca="1" si="173"/>
        <v>2.003205936277292</v>
      </c>
      <c r="G472" s="553">
        <f t="shared" ca="1" si="174"/>
        <v>4.7651658146270321</v>
      </c>
      <c r="H472" s="553">
        <f t="shared" ca="1" si="175"/>
        <v>3.7741025902055907</v>
      </c>
      <c r="I472" s="553">
        <f t="shared" ca="1" si="176"/>
        <v>8.4964947682756424</v>
      </c>
      <c r="J472" s="553">
        <f t="shared" ca="1" si="177"/>
        <v>3.1190679682712412</v>
      </c>
      <c r="K472" s="553">
        <f t="shared" ca="1" si="178"/>
        <v>10.158856116627463</v>
      </c>
      <c r="L472" s="553">
        <f t="shared" ca="1" si="179"/>
        <v>3.9333066167443036</v>
      </c>
      <c r="M472" s="553">
        <f t="shared" ca="1" si="179"/>
        <v>5.8759422510291159</v>
      </c>
      <c r="N472" s="553">
        <f t="shared" ca="1" si="179"/>
        <v>2.5272219323202565</v>
      </c>
      <c r="O472" s="553">
        <f t="shared" ca="1" si="179"/>
        <v>3.7080519656253652</v>
      </c>
      <c r="P472" s="553">
        <f t="shared" ca="1" si="179"/>
        <v>3.0548090878802703</v>
      </c>
      <c r="Q472" s="554">
        <f t="shared" ca="1" si="162"/>
        <v>0.52904349526754402</v>
      </c>
      <c r="R472" s="554">
        <f t="shared" ca="1" si="163"/>
        <v>-1.7763788570180461E-2</v>
      </c>
      <c r="S472" s="554">
        <f t="shared" ca="1" si="164"/>
        <v>0.99106322442144146</v>
      </c>
      <c r="T472" s="554">
        <f t="shared" ca="1" si="165"/>
        <v>5.3774268000044012</v>
      </c>
      <c r="U472" s="554">
        <f t="shared" ca="1" si="166"/>
        <v>6.2255494998831598</v>
      </c>
      <c r="V472" s="555">
        <f t="shared" ca="1" si="167"/>
        <v>3.3487203187088594</v>
      </c>
      <c r="W472" s="555">
        <f t="shared" ca="1" si="168"/>
        <v>0.65324287774509493</v>
      </c>
      <c r="X472" s="556">
        <f t="shared" ca="1" si="180"/>
        <v>-3.8232856801810815</v>
      </c>
      <c r="Y472" s="557">
        <f t="shared" ca="1" si="169"/>
        <v>5.4037859811626393E-3</v>
      </c>
    </row>
    <row r="473" spans="1:25" x14ac:dyDescent="0.25">
      <c r="A473" s="558" t="s">
        <v>1039</v>
      </c>
      <c r="B473" s="553">
        <f t="shared" si="161"/>
        <v>-10</v>
      </c>
      <c r="C473" s="553">
        <f t="shared" ca="1" si="170"/>
        <v>4.6462284571738452</v>
      </c>
      <c r="D473" s="553">
        <f t="shared" ca="1" si="171"/>
        <v>2.0307082791296462</v>
      </c>
      <c r="E473" s="553">
        <f t="shared" ca="1" si="172"/>
        <v>2.9133038183004221</v>
      </c>
      <c r="F473" s="553">
        <f t="shared" ca="1" si="173"/>
        <v>1.2257287468164078</v>
      </c>
      <c r="G473" s="553">
        <f t="shared" ca="1" si="174"/>
        <v>14.967597949265354</v>
      </c>
      <c r="H473" s="553">
        <f t="shared" ca="1" si="175"/>
        <v>3.6191607424753123</v>
      </c>
      <c r="I473" s="553">
        <f t="shared" ca="1" si="176"/>
        <v>12.373035689215413</v>
      </c>
      <c r="J473" s="553">
        <f t="shared" ca="1" si="177"/>
        <v>2.1991129812110968</v>
      </c>
      <c r="K473" s="553">
        <f t="shared" ca="1" si="178"/>
        <v>7.6457202270353655</v>
      </c>
      <c r="L473" s="553">
        <f t="shared" ca="1" si="179"/>
        <v>3.0207303826218093</v>
      </c>
      <c r="M473" s="553">
        <f t="shared" ca="1" si="179"/>
        <v>6.1467718094008106</v>
      </c>
      <c r="N473" s="553">
        <f t="shared" ca="1" si="179"/>
        <v>2.5967975334223037</v>
      </c>
      <c r="O473" s="553">
        <f t="shared" ca="1" si="179"/>
        <v>3.7822885061350906</v>
      </c>
      <c r="P473" s="553">
        <f t="shared" ca="1" si="179"/>
        <v>2.5690005267264548</v>
      </c>
      <c r="Q473" s="554">
        <f t="shared" ca="1" si="162"/>
        <v>2.615520178044199</v>
      </c>
      <c r="R473" s="554">
        <f t="shared" ca="1" si="163"/>
        <v>1.6875750714840143</v>
      </c>
      <c r="S473" s="554">
        <f t="shared" ca="1" si="164"/>
        <v>11.348437206790042</v>
      </c>
      <c r="T473" s="554">
        <f t="shared" ca="1" si="165"/>
        <v>10.173922708004316</v>
      </c>
      <c r="U473" s="554">
        <f t="shared" ca="1" si="166"/>
        <v>4.6249898444135562</v>
      </c>
      <c r="V473" s="555">
        <f t="shared" ca="1" si="167"/>
        <v>3.5499742759785069</v>
      </c>
      <c r="W473" s="555">
        <f t="shared" ca="1" si="168"/>
        <v>1.2132879794086358</v>
      </c>
      <c r="X473" s="556">
        <f t="shared" ca="1" si="180"/>
        <v>5.8506688393390167</v>
      </c>
      <c r="Y473" s="557">
        <f t="shared" ca="1" si="169"/>
        <v>0.83564232215305989</v>
      </c>
    </row>
    <row r="474" spans="1:25" x14ac:dyDescent="0.25">
      <c r="A474" s="558" t="s">
        <v>1040</v>
      </c>
      <c r="B474" s="553">
        <f t="shared" si="161"/>
        <v>-10</v>
      </c>
      <c r="C474" s="553">
        <f t="shared" ca="1" si="170"/>
        <v>2.4715573492170488</v>
      </c>
      <c r="D474" s="553">
        <f t="shared" ca="1" si="171"/>
        <v>1.154572693508773</v>
      </c>
      <c r="E474" s="553">
        <f t="shared" ca="1" si="172"/>
        <v>4.541637448880727</v>
      </c>
      <c r="F474" s="553">
        <f t="shared" ca="1" si="173"/>
        <v>2.591491085414444</v>
      </c>
      <c r="G474" s="553">
        <f t="shared" ca="1" si="174"/>
        <v>11.060180845284709</v>
      </c>
      <c r="H474" s="553">
        <f t="shared" ca="1" si="175"/>
        <v>2.2778126765377653</v>
      </c>
      <c r="I474" s="553">
        <f t="shared" ca="1" si="176"/>
        <v>9.282431621304335</v>
      </c>
      <c r="J474" s="553">
        <f t="shared" ca="1" si="177"/>
        <v>2.4305345268660452</v>
      </c>
      <c r="K474" s="553">
        <f t="shared" ca="1" si="178"/>
        <v>11.517230155971728</v>
      </c>
      <c r="L474" s="553">
        <f t="shared" ca="1" si="179"/>
        <v>3.2632483555417711</v>
      </c>
      <c r="M474" s="553">
        <f t="shared" ca="1" si="179"/>
        <v>6.6289065538389575</v>
      </c>
      <c r="N474" s="553">
        <f t="shared" ca="1" si="179"/>
        <v>2.3047330755954274</v>
      </c>
      <c r="O474" s="553">
        <f t="shared" ca="1" si="179"/>
        <v>5.310912782871986</v>
      </c>
      <c r="P474" s="553">
        <f t="shared" ca="1" si="179"/>
        <v>2.2238880788748356</v>
      </c>
      <c r="Q474" s="554">
        <f t="shared" ca="1" si="162"/>
        <v>1.3169846557082758</v>
      </c>
      <c r="R474" s="554">
        <f t="shared" ca="1" si="163"/>
        <v>1.950146363466283</v>
      </c>
      <c r="S474" s="554">
        <f t="shared" ca="1" si="164"/>
        <v>8.7823681687469435</v>
      </c>
      <c r="T474" s="554">
        <f t="shared" ca="1" si="165"/>
        <v>6.8518970944382893</v>
      </c>
      <c r="U474" s="554">
        <f t="shared" ca="1" si="166"/>
        <v>8.2539818004299566</v>
      </c>
      <c r="V474" s="555">
        <f t="shared" ca="1" si="167"/>
        <v>4.3241734782435302</v>
      </c>
      <c r="W474" s="555">
        <f t="shared" ca="1" si="168"/>
        <v>3.0870247039971503</v>
      </c>
      <c r="X474" s="556">
        <f t="shared" ca="1" si="180"/>
        <v>4.0904078413146632</v>
      </c>
      <c r="Y474" s="557">
        <f t="shared" ca="1" si="169"/>
        <v>0.63126186326924727</v>
      </c>
    </row>
    <row r="475" spans="1:25" x14ac:dyDescent="0.25">
      <c r="A475" s="558" t="s">
        <v>1041</v>
      </c>
      <c r="B475" s="553">
        <f t="shared" si="161"/>
        <v>-10</v>
      </c>
      <c r="C475" s="553">
        <f t="shared" ca="1" si="170"/>
        <v>4.2800263481201437</v>
      </c>
      <c r="D475" s="553">
        <f t="shared" ca="1" si="171"/>
        <v>1.3118528160084795</v>
      </c>
      <c r="E475" s="553">
        <f t="shared" ca="1" si="172"/>
        <v>3.226396325479759</v>
      </c>
      <c r="F475" s="553">
        <f t="shared" ca="1" si="173"/>
        <v>1.308119847988471</v>
      </c>
      <c r="G475" s="553">
        <f t="shared" ca="1" si="174"/>
        <v>5.4210370531097531</v>
      </c>
      <c r="H475" s="553">
        <f t="shared" ca="1" si="175"/>
        <v>2.7241623307374527</v>
      </c>
      <c r="I475" s="553">
        <f t="shared" ca="1" si="176"/>
        <v>11.246583636790795</v>
      </c>
      <c r="J475" s="553">
        <f t="shared" ca="1" si="177"/>
        <v>2.0390215463668153</v>
      </c>
      <c r="K475" s="553">
        <f t="shared" ca="1" si="178"/>
        <v>3.8180314143802283</v>
      </c>
      <c r="L475" s="553">
        <f t="shared" ca="1" si="179"/>
        <v>3.1288849177107645</v>
      </c>
      <c r="M475" s="553">
        <f t="shared" ca="1" si="179"/>
        <v>6.3456696298491213</v>
      </c>
      <c r="N475" s="553">
        <f t="shared" ca="1" si="179"/>
        <v>2.6906240293346007</v>
      </c>
      <c r="O475" s="553">
        <f t="shared" ca="1" si="179"/>
        <v>4.7658067115497458</v>
      </c>
      <c r="P475" s="553">
        <f t="shared" ca="1" si="179"/>
        <v>2.8529573030767086</v>
      </c>
      <c r="Q475" s="554">
        <f t="shared" ca="1" si="162"/>
        <v>2.9681735321116642</v>
      </c>
      <c r="R475" s="554">
        <f t="shared" ca="1" si="163"/>
        <v>1.9182764774912879</v>
      </c>
      <c r="S475" s="554">
        <f t="shared" ca="1" si="164"/>
        <v>2.6968747223723004</v>
      </c>
      <c r="T475" s="554">
        <f t="shared" ca="1" si="165"/>
        <v>9.2075620904239805</v>
      </c>
      <c r="U475" s="554">
        <f t="shared" ca="1" si="166"/>
        <v>0.68914649666946382</v>
      </c>
      <c r="V475" s="555">
        <f t="shared" ca="1" si="167"/>
        <v>3.6550456005145207</v>
      </c>
      <c r="W475" s="555">
        <f t="shared" ca="1" si="168"/>
        <v>1.9128494084730372</v>
      </c>
      <c r="X475" s="556">
        <f t="shared" ca="1" si="180"/>
        <v>0.33957445557376964</v>
      </c>
      <c r="Y475" s="557">
        <f t="shared" ca="1" si="169"/>
        <v>0.15109415089101222</v>
      </c>
    </row>
    <row r="476" spans="1:25" x14ac:dyDescent="0.25">
      <c r="A476" s="558" t="s">
        <v>1042</v>
      </c>
      <c r="B476" s="553">
        <f t="shared" si="161"/>
        <v>-10</v>
      </c>
      <c r="C476" s="553">
        <f t="shared" ca="1" si="170"/>
        <v>3.6058505180704934</v>
      </c>
      <c r="D476" s="553">
        <f t="shared" ca="1" si="171"/>
        <v>2.0278607782740403</v>
      </c>
      <c r="E476" s="553">
        <f t="shared" ca="1" si="172"/>
        <v>3.3866463279292103</v>
      </c>
      <c r="F476" s="553">
        <f t="shared" ca="1" si="173"/>
        <v>2.5637197190077115</v>
      </c>
      <c r="G476" s="553">
        <f t="shared" ca="1" si="174"/>
        <v>12.135644679743772</v>
      </c>
      <c r="H476" s="553">
        <f t="shared" ca="1" si="175"/>
        <v>3.2211555000373284</v>
      </c>
      <c r="I476" s="553">
        <f t="shared" ca="1" si="176"/>
        <v>5.1630088811686905</v>
      </c>
      <c r="J476" s="553">
        <f t="shared" ca="1" si="177"/>
        <v>2.9042380125221001</v>
      </c>
      <c r="K476" s="553">
        <f t="shared" ca="1" si="178"/>
        <v>11.298402075538988</v>
      </c>
      <c r="L476" s="553">
        <f t="shared" ca="1" si="179"/>
        <v>2.8186288963772981</v>
      </c>
      <c r="M476" s="553">
        <f t="shared" ca="1" si="179"/>
        <v>6.24156660245281</v>
      </c>
      <c r="N476" s="553">
        <f t="shared" ca="1" si="179"/>
        <v>2.2334452449496354</v>
      </c>
      <c r="O476" s="553">
        <f t="shared" ca="1" si="179"/>
        <v>5.1179880173003358</v>
      </c>
      <c r="P476" s="553">
        <f t="shared" ca="1" si="179"/>
        <v>2.2108854839430894</v>
      </c>
      <c r="Q476" s="554">
        <f t="shared" ca="1" si="162"/>
        <v>1.5779897397964531</v>
      </c>
      <c r="R476" s="554">
        <f t="shared" ca="1" si="163"/>
        <v>0.82292660892149883</v>
      </c>
      <c r="S476" s="554">
        <f t="shared" ca="1" si="164"/>
        <v>8.9144891797064432</v>
      </c>
      <c r="T476" s="554">
        <f t="shared" ca="1" si="165"/>
        <v>2.2587708686465904</v>
      </c>
      <c r="U476" s="554">
        <f t="shared" ca="1" si="166"/>
        <v>8.4797731791616897</v>
      </c>
      <c r="V476" s="555">
        <f t="shared" ca="1" si="167"/>
        <v>4.0081213575031747</v>
      </c>
      <c r="W476" s="555">
        <f t="shared" ca="1" si="168"/>
        <v>2.9071025333572464</v>
      </c>
      <c r="X476" s="556">
        <f t="shared" ca="1" si="180"/>
        <v>1.7174964590467994</v>
      </c>
      <c r="Y476" s="557">
        <f t="shared" ca="1" si="169"/>
        <v>0.29820028258407261</v>
      </c>
    </row>
    <row r="477" spans="1:25" x14ac:dyDescent="0.25">
      <c r="A477" s="558" t="s">
        <v>1043</v>
      </c>
      <c r="B477" s="553">
        <f t="shared" si="161"/>
        <v>-10</v>
      </c>
      <c r="C477" s="553">
        <f t="shared" ca="1" si="170"/>
        <v>2.3924398412197814</v>
      </c>
      <c r="D477" s="553">
        <f t="shared" ca="1" si="171"/>
        <v>2.7279699420961281</v>
      </c>
      <c r="E477" s="553">
        <f t="shared" ca="1" si="172"/>
        <v>8.7582621819081705</v>
      </c>
      <c r="F477" s="553">
        <f t="shared" ca="1" si="173"/>
        <v>2.7583035534833344</v>
      </c>
      <c r="G477" s="553">
        <f t="shared" ca="1" si="174"/>
        <v>12.977583414979691</v>
      </c>
      <c r="H477" s="553">
        <f t="shared" ca="1" si="175"/>
        <v>4.0188423301527498</v>
      </c>
      <c r="I477" s="553">
        <f t="shared" ca="1" si="176"/>
        <v>10.180801127892778</v>
      </c>
      <c r="J477" s="553">
        <f t="shared" ca="1" si="177"/>
        <v>3.1426442579049993</v>
      </c>
      <c r="K477" s="553">
        <f t="shared" ca="1" si="178"/>
        <v>9.9423665148298017</v>
      </c>
      <c r="L477" s="553">
        <f t="shared" ca="1" si="179"/>
        <v>2.8403605223420398</v>
      </c>
      <c r="M477" s="553">
        <f t="shared" ca="1" si="179"/>
        <v>5.3667679977132616</v>
      </c>
      <c r="N477" s="553">
        <f t="shared" ca="1" si="179"/>
        <v>2.5398196400253892</v>
      </c>
      <c r="O477" s="553">
        <f t="shared" ca="1" si="179"/>
        <v>5.1518623337623737</v>
      </c>
      <c r="P477" s="553">
        <f t="shared" ca="1" si="179"/>
        <v>3.1930478952418135</v>
      </c>
      <c r="Q477" s="554">
        <f t="shared" ca="1" si="162"/>
        <v>-0.33553010087634672</v>
      </c>
      <c r="R477" s="554">
        <f t="shared" ca="1" si="163"/>
        <v>5.9999586284248361</v>
      </c>
      <c r="S477" s="554">
        <f t="shared" ca="1" si="164"/>
        <v>8.95874108482694</v>
      </c>
      <c r="T477" s="554">
        <f t="shared" ca="1" si="165"/>
        <v>7.0381568699877786</v>
      </c>
      <c r="U477" s="554">
        <f t="shared" ca="1" si="166"/>
        <v>7.1020059924877614</v>
      </c>
      <c r="V477" s="555">
        <f t="shared" ca="1" si="167"/>
        <v>2.8269483576878724</v>
      </c>
      <c r="W477" s="555">
        <f t="shared" ca="1" si="168"/>
        <v>1.9588144385205601</v>
      </c>
      <c r="X477" s="556">
        <f t="shared" ca="1" si="180"/>
        <v>4.5202999665025523</v>
      </c>
      <c r="Y477" s="557">
        <f t="shared" ca="1" si="169"/>
        <v>0.68859319559710941</v>
      </c>
    </row>
    <row r="478" spans="1:25" x14ac:dyDescent="0.25">
      <c r="A478" s="558" t="s">
        <v>1044</v>
      </c>
      <c r="B478" s="553">
        <f t="shared" si="161"/>
        <v>-10</v>
      </c>
      <c r="C478" s="553">
        <f t="shared" ca="1" si="170"/>
        <v>2.7576161176837495</v>
      </c>
      <c r="D478" s="553">
        <f t="shared" ca="1" si="171"/>
        <v>1.6123374925991365</v>
      </c>
      <c r="E478" s="553">
        <f t="shared" ca="1" si="172"/>
        <v>5.0071326106654634</v>
      </c>
      <c r="F478" s="553">
        <f t="shared" ca="1" si="173"/>
        <v>2.4328189806979461</v>
      </c>
      <c r="G478" s="553">
        <f t="shared" ca="1" si="174"/>
        <v>10.265227179839297</v>
      </c>
      <c r="H478" s="553">
        <f t="shared" ca="1" si="175"/>
        <v>3.1554164383192087</v>
      </c>
      <c r="I478" s="553">
        <f t="shared" ca="1" si="176"/>
        <v>8.9835571283433193</v>
      </c>
      <c r="J478" s="553">
        <f t="shared" ca="1" si="177"/>
        <v>2.2455177678802669</v>
      </c>
      <c r="K478" s="553">
        <f t="shared" ca="1" si="178"/>
        <v>11.999874466662398</v>
      </c>
      <c r="L478" s="553">
        <f t="shared" ca="1" si="179"/>
        <v>2.7426377867211151</v>
      </c>
      <c r="M478" s="553">
        <f t="shared" ca="1" si="179"/>
        <v>5.2302674268176848</v>
      </c>
      <c r="N478" s="553">
        <f t="shared" ca="1" si="179"/>
        <v>2.2577099889827617</v>
      </c>
      <c r="O478" s="553">
        <f t="shared" ca="1" si="179"/>
        <v>6.1525712524857337</v>
      </c>
      <c r="P478" s="553">
        <f t="shared" ca="1" si="179"/>
        <v>2.5120210687422899</v>
      </c>
      <c r="Q478" s="554">
        <f t="shared" ca="1" si="162"/>
        <v>1.145278625084613</v>
      </c>
      <c r="R478" s="554">
        <f t="shared" ca="1" si="163"/>
        <v>2.5743136299675173</v>
      </c>
      <c r="S478" s="554">
        <f t="shared" ca="1" si="164"/>
        <v>7.1098107415200875</v>
      </c>
      <c r="T478" s="554">
        <f t="shared" ca="1" si="165"/>
        <v>6.738039360463052</v>
      </c>
      <c r="U478" s="554">
        <f t="shared" ca="1" si="166"/>
        <v>9.2572366799412826</v>
      </c>
      <c r="V478" s="555">
        <f t="shared" ca="1" si="167"/>
        <v>2.9725574378349231</v>
      </c>
      <c r="W478" s="555">
        <f t="shared" ca="1" si="168"/>
        <v>3.6405501837434437</v>
      </c>
      <c r="X478" s="556">
        <f t="shared" ca="1" si="180"/>
        <v>3.5400357671116005</v>
      </c>
      <c r="Y478" s="557">
        <f t="shared" ca="1" si="169"/>
        <v>0.55354396661122107</v>
      </c>
    </row>
    <row r="479" spans="1:25" x14ac:dyDescent="0.25">
      <c r="A479" s="558" t="s">
        <v>1045</v>
      </c>
      <c r="B479" s="553">
        <f t="shared" si="161"/>
        <v>-10</v>
      </c>
      <c r="C479" s="553">
        <f t="shared" ca="1" si="170"/>
        <v>3.0776830199466749</v>
      </c>
      <c r="D479" s="553">
        <f t="shared" ca="1" si="171"/>
        <v>1.7794333596809748</v>
      </c>
      <c r="E479" s="553">
        <f t="shared" ca="1" si="172"/>
        <v>3.1789652894219103</v>
      </c>
      <c r="F479" s="553">
        <f t="shared" ca="1" si="173"/>
        <v>2.8390315087374409</v>
      </c>
      <c r="G479" s="553">
        <f t="shared" ca="1" si="174"/>
        <v>10.451407949547647</v>
      </c>
      <c r="H479" s="553">
        <f t="shared" ca="1" si="175"/>
        <v>2.8989187959586662</v>
      </c>
      <c r="I479" s="553">
        <f t="shared" ca="1" si="176"/>
        <v>9.1977318732765774</v>
      </c>
      <c r="J479" s="553">
        <f t="shared" ca="1" si="177"/>
        <v>2.27539366871232</v>
      </c>
      <c r="K479" s="553">
        <f t="shared" ca="1" si="178"/>
        <v>6.5421760373797477</v>
      </c>
      <c r="L479" s="553">
        <f t="shared" ca="1" si="179"/>
        <v>2.7858093436704343</v>
      </c>
      <c r="M479" s="553">
        <f t="shared" ca="1" si="179"/>
        <v>6.5523766945322333</v>
      </c>
      <c r="N479" s="553">
        <f t="shared" ca="1" si="179"/>
        <v>1.9895670914923589</v>
      </c>
      <c r="O479" s="553">
        <f t="shared" ca="1" si="179"/>
        <v>3.5854190711481109</v>
      </c>
      <c r="P479" s="553">
        <f t="shared" ca="1" si="179"/>
        <v>2.8143349714384565</v>
      </c>
      <c r="Q479" s="554">
        <f t="shared" ca="1" si="162"/>
        <v>1.2982496602657001</v>
      </c>
      <c r="R479" s="554">
        <f t="shared" ca="1" si="163"/>
        <v>0.33993378068446933</v>
      </c>
      <c r="S479" s="554">
        <f t="shared" ca="1" si="164"/>
        <v>7.5524891535889811</v>
      </c>
      <c r="T479" s="554">
        <f t="shared" ca="1" si="165"/>
        <v>6.922338204564257</v>
      </c>
      <c r="U479" s="554">
        <f t="shared" ca="1" si="166"/>
        <v>3.7563666937093134</v>
      </c>
      <c r="V479" s="555">
        <f t="shared" ca="1" si="167"/>
        <v>4.5628096030398746</v>
      </c>
      <c r="W479" s="555">
        <f t="shared" ca="1" si="168"/>
        <v>0.77108409970965441</v>
      </c>
      <c r="X479" s="556">
        <f t="shared" ca="1" si="180"/>
        <v>0.54712897803908156</v>
      </c>
      <c r="Y479" s="557">
        <f t="shared" ca="1" si="169"/>
        <v>0.16950805542320249</v>
      </c>
    </row>
    <row r="480" spans="1:25" x14ac:dyDescent="0.25">
      <c r="A480" s="558" t="s">
        <v>1046</v>
      </c>
      <c r="B480" s="553">
        <f t="shared" si="161"/>
        <v>-10</v>
      </c>
      <c r="C480" s="553">
        <f t="shared" ca="1" si="170"/>
        <v>3.4258401573127877</v>
      </c>
      <c r="D480" s="553">
        <f t="shared" ca="1" si="171"/>
        <v>1.7835499721992434</v>
      </c>
      <c r="E480" s="553">
        <f t="shared" ca="1" si="172"/>
        <v>6.7194845099704654</v>
      </c>
      <c r="F480" s="553">
        <f t="shared" ca="1" si="173"/>
        <v>3.0018195588956198</v>
      </c>
      <c r="G480" s="553">
        <f t="shared" ca="1" si="174"/>
        <v>13.077377611408163</v>
      </c>
      <c r="H480" s="553">
        <f t="shared" ca="1" si="175"/>
        <v>3.0410891077763025</v>
      </c>
      <c r="I480" s="553">
        <f t="shared" ca="1" si="176"/>
        <v>11.221557558932036</v>
      </c>
      <c r="J480" s="553">
        <f t="shared" ca="1" si="177"/>
        <v>3.2066194831718162</v>
      </c>
      <c r="K480" s="553">
        <f t="shared" ca="1" si="178"/>
        <v>7.1894698381660316</v>
      </c>
      <c r="L480" s="553">
        <f t="shared" ca="1" si="179"/>
        <v>3.4946957928781019</v>
      </c>
      <c r="M480" s="553">
        <f t="shared" ca="1" si="179"/>
        <v>5.2632018391522202</v>
      </c>
      <c r="N480" s="553">
        <f t="shared" ca="1" si="179"/>
        <v>2.2208208592919267</v>
      </c>
      <c r="O480" s="553">
        <f t="shared" ca="1" si="179"/>
        <v>5.9224621476820367</v>
      </c>
      <c r="P480" s="553">
        <f t="shared" ca="1" si="179"/>
        <v>2.5430284718127378</v>
      </c>
      <c r="Q480" s="554">
        <f t="shared" ca="1" si="162"/>
        <v>1.6422901851135443</v>
      </c>
      <c r="R480" s="554">
        <f t="shared" ca="1" si="163"/>
        <v>3.7176649510748456</v>
      </c>
      <c r="S480" s="554">
        <f t="shared" ca="1" si="164"/>
        <v>10.036288503631861</v>
      </c>
      <c r="T480" s="554">
        <f t="shared" ca="1" si="165"/>
        <v>8.0149380757602202</v>
      </c>
      <c r="U480" s="554">
        <f t="shared" ca="1" si="166"/>
        <v>3.6947740452879296</v>
      </c>
      <c r="V480" s="555">
        <f t="shared" ca="1" si="167"/>
        <v>3.0423809798602934</v>
      </c>
      <c r="W480" s="555">
        <f t="shared" ca="1" si="168"/>
        <v>3.3794336758692989</v>
      </c>
      <c r="X480" s="556">
        <f t="shared" ca="1" si="180"/>
        <v>4.8316001544357476</v>
      </c>
      <c r="Y480" s="557">
        <f t="shared" ca="1" si="169"/>
        <v>0.72751565106409466</v>
      </c>
    </row>
    <row r="481" spans="1:25" x14ac:dyDescent="0.25">
      <c r="A481" s="558" t="s">
        <v>1047</v>
      </c>
      <c r="B481" s="553">
        <f t="shared" si="161"/>
        <v>-10</v>
      </c>
      <c r="C481" s="553">
        <f t="shared" ca="1" si="170"/>
        <v>3.9055467196990348</v>
      </c>
      <c r="D481" s="553">
        <f t="shared" ca="1" si="171"/>
        <v>2.0439080494775204</v>
      </c>
      <c r="E481" s="553">
        <f t="shared" ca="1" si="172"/>
        <v>8.8702183658144396</v>
      </c>
      <c r="F481" s="553">
        <f t="shared" ca="1" si="173"/>
        <v>2.4360756398487484</v>
      </c>
      <c r="G481" s="553">
        <f t="shared" ca="1" si="174"/>
        <v>5.9984543478817711</v>
      </c>
      <c r="H481" s="553">
        <f t="shared" ca="1" si="175"/>
        <v>2.6274106970684326</v>
      </c>
      <c r="I481" s="553">
        <f t="shared" ca="1" si="176"/>
        <v>9.5108245876176376</v>
      </c>
      <c r="J481" s="553">
        <f t="shared" ca="1" si="177"/>
        <v>2.2656868024253627</v>
      </c>
      <c r="K481" s="553">
        <f t="shared" ca="1" si="178"/>
        <v>8.3436941723468721</v>
      </c>
      <c r="L481" s="553">
        <f t="shared" ca="1" si="179"/>
        <v>2.1674259417591717</v>
      </c>
      <c r="M481" s="553">
        <f t="shared" ca="1" si="179"/>
        <v>8.6180209891051032</v>
      </c>
      <c r="N481" s="553">
        <f t="shared" ca="1" si="179"/>
        <v>1.9017794168212223</v>
      </c>
      <c r="O481" s="553">
        <f t="shared" ca="1" si="179"/>
        <v>4.6244347128694177</v>
      </c>
      <c r="P481" s="553">
        <f t="shared" ca="1" si="179"/>
        <v>1.8018812998602864</v>
      </c>
      <c r="Q481" s="554">
        <f t="shared" ca="1" si="162"/>
        <v>1.8616386702215144</v>
      </c>
      <c r="R481" s="554">
        <f t="shared" ca="1" si="163"/>
        <v>6.4341427259656907</v>
      </c>
      <c r="S481" s="554">
        <f t="shared" ca="1" si="164"/>
        <v>3.3710436508133386</v>
      </c>
      <c r="T481" s="554">
        <f t="shared" ca="1" si="165"/>
        <v>7.2451377851922754</v>
      </c>
      <c r="U481" s="554">
        <f t="shared" ca="1" si="166"/>
        <v>6.1762682305877004</v>
      </c>
      <c r="V481" s="555">
        <f t="shared" ca="1" si="167"/>
        <v>6.7162415722838809</v>
      </c>
      <c r="W481" s="555">
        <f t="shared" ca="1" si="168"/>
        <v>2.822553413009131</v>
      </c>
      <c r="X481" s="556">
        <f t="shared" ca="1" si="180"/>
        <v>4.677139424870095</v>
      </c>
      <c r="Y481" s="557">
        <f t="shared" ca="1" si="169"/>
        <v>0.70850586954849981</v>
      </c>
    </row>
    <row r="482" spans="1:25" x14ac:dyDescent="0.25">
      <c r="A482" s="558" t="s">
        <v>1048</v>
      </c>
      <c r="B482" s="553">
        <f t="shared" si="161"/>
        <v>-10</v>
      </c>
      <c r="C482" s="553">
        <f t="shared" ca="1" si="170"/>
        <v>2.8237657837808401</v>
      </c>
      <c r="D482" s="553">
        <f t="shared" ca="1" si="171"/>
        <v>2.1169600163858702</v>
      </c>
      <c r="E482" s="553">
        <f t="shared" ca="1" si="172"/>
        <v>3.1322361837213633</v>
      </c>
      <c r="F482" s="553">
        <f t="shared" ca="1" si="173"/>
        <v>2.7714976612387181</v>
      </c>
      <c r="G482" s="553">
        <f t="shared" ca="1" si="174"/>
        <v>8.9498342375529525</v>
      </c>
      <c r="H482" s="553">
        <f t="shared" ca="1" si="175"/>
        <v>3.3146152419910555</v>
      </c>
      <c r="I482" s="553">
        <f t="shared" ca="1" si="176"/>
        <v>6.40061091504605</v>
      </c>
      <c r="J482" s="553">
        <f t="shared" ca="1" si="177"/>
        <v>2.9218437941080015</v>
      </c>
      <c r="K482" s="553">
        <f t="shared" ca="1" si="178"/>
        <v>15.576916867626169</v>
      </c>
      <c r="L482" s="553">
        <f t="shared" ref="L482:P497" ca="1" si="181">L$17*(1+$C$10*NORMSINV(RAND()))</f>
        <v>3.1103573182620643</v>
      </c>
      <c r="M482" s="553">
        <f t="shared" ca="1" si="181"/>
        <v>7.7100441519742402</v>
      </c>
      <c r="N482" s="553">
        <f t="shared" ca="1" si="181"/>
        <v>1.6937260021432068</v>
      </c>
      <c r="O482" s="553">
        <f t="shared" ca="1" si="181"/>
        <v>5.5365583467076229</v>
      </c>
      <c r="P482" s="553">
        <f t="shared" ca="1" si="181"/>
        <v>2.6251507577739783</v>
      </c>
      <c r="Q482" s="554">
        <f t="shared" ca="1" si="162"/>
        <v>0.70680576739496992</v>
      </c>
      <c r="R482" s="554">
        <f t="shared" ca="1" si="163"/>
        <v>0.36073852248264515</v>
      </c>
      <c r="S482" s="554">
        <f t="shared" ca="1" si="164"/>
        <v>5.635218995561897</v>
      </c>
      <c r="T482" s="554">
        <f t="shared" ca="1" si="165"/>
        <v>3.4787671209380484</v>
      </c>
      <c r="U482" s="554">
        <f t="shared" ca="1" si="166"/>
        <v>12.466559549364105</v>
      </c>
      <c r="V482" s="555">
        <f t="shared" ca="1" si="167"/>
        <v>6.016318149831033</v>
      </c>
      <c r="W482" s="555">
        <f t="shared" ca="1" si="168"/>
        <v>2.9114075889336446</v>
      </c>
      <c r="X482" s="556">
        <f t="shared" ca="1" si="180"/>
        <v>1.3792027697684581</v>
      </c>
      <c r="Y482" s="557">
        <f t="shared" ca="1" si="169"/>
        <v>0.25691969051200014</v>
      </c>
    </row>
    <row r="483" spans="1:25" x14ac:dyDescent="0.25">
      <c r="A483" s="558" t="s">
        <v>1049</v>
      </c>
      <c r="B483" s="553">
        <f t="shared" si="161"/>
        <v>-10</v>
      </c>
      <c r="C483" s="553">
        <f t="shared" ca="1" si="170"/>
        <v>1.2213875281710602</v>
      </c>
      <c r="D483" s="553">
        <f t="shared" ca="1" si="171"/>
        <v>1.9592145708707218</v>
      </c>
      <c r="E483" s="553">
        <f t="shared" ca="1" si="172"/>
        <v>5.1168469795327063</v>
      </c>
      <c r="F483" s="553">
        <f t="shared" ca="1" si="173"/>
        <v>2.4689844174900104</v>
      </c>
      <c r="G483" s="553">
        <f t="shared" ca="1" si="174"/>
        <v>7.4130196081128048</v>
      </c>
      <c r="H483" s="553">
        <f t="shared" ca="1" si="175"/>
        <v>2.894121156783088</v>
      </c>
      <c r="I483" s="553">
        <f t="shared" ca="1" si="176"/>
        <v>7.6109293750871316</v>
      </c>
      <c r="J483" s="553">
        <f t="shared" ca="1" si="177"/>
        <v>2.6777168525068298</v>
      </c>
      <c r="K483" s="553">
        <f t="shared" ca="1" si="178"/>
        <v>10.641335690575225</v>
      </c>
      <c r="L483" s="553">
        <f t="shared" ca="1" si="181"/>
        <v>4.045747176378371</v>
      </c>
      <c r="M483" s="553">
        <f t="shared" ca="1" si="181"/>
        <v>6.8868291127818768</v>
      </c>
      <c r="N483" s="553">
        <f t="shared" ca="1" si="181"/>
        <v>2.964302943364014</v>
      </c>
      <c r="O483" s="553">
        <f t="shared" ca="1" si="181"/>
        <v>5.259658041762969</v>
      </c>
      <c r="P483" s="553">
        <f t="shared" ca="1" si="181"/>
        <v>2.4189516694485675</v>
      </c>
      <c r="Q483" s="554">
        <f t="shared" ca="1" si="162"/>
        <v>-0.73782704269966159</v>
      </c>
      <c r="R483" s="554">
        <f t="shared" ca="1" si="163"/>
        <v>2.6478625620426959</v>
      </c>
      <c r="S483" s="554">
        <f t="shared" ca="1" si="164"/>
        <v>4.5188984513297168</v>
      </c>
      <c r="T483" s="554">
        <f t="shared" ca="1" si="165"/>
        <v>4.9332125225803019</v>
      </c>
      <c r="U483" s="554">
        <f t="shared" ca="1" si="166"/>
        <v>6.5955885141968542</v>
      </c>
      <c r="V483" s="555">
        <f t="shared" ca="1" si="167"/>
        <v>3.9225261694178628</v>
      </c>
      <c r="W483" s="555">
        <f t="shared" ca="1" si="168"/>
        <v>2.8407063723144015</v>
      </c>
      <c r="X483" s="556">
        <f t="shared" ca="1" si="180"/>
        <v>-0.77606128862360535</v>
      </c>
      <c r="Y483" s="557">
        <f t="shared" ca="1" si="169"/>
        <v>7.51697971905914E-2</v>
      </c>
    </row>
    <row r="484" spans="1:25" x14ac:dyDescent="0.25">
      <c r="A484" s="558" t="s">
        <v>1050</v>
      </c>
      <c r="B484" s="553">
        <f t="shared" si="161"/>
        <v>-10</v>
      </c>
      <c r="C484" s="553">
        <f t="shared" ca="1" si="170"/>
        <v>2.0556055449900841</v>
      </c>
      <c r="D484" s="553">
        <f t="shared" ca="1" si="171"/>
        <v>2.2691220149618894</v>
      </c>
      <c r="E484" s="553">
        <f t="shared" ca="1" si="172"/>
        <v>7.9654368859366791</v>
      </c>
      <c r="F484" s="553">
        <f t="shared" ca="1" si="173"/>
        <v>2.1071750219794256</v>
      </c>
      <c r="G484" s="553">
        <f t="shared" ca="1" si="174"/>
        <v>9.4720756362175837</v>
      </c>
      <c r="H484" s="553">
        <f t="shared" ca="1" si="175"/>
        <v>2.1829275665059513</v>
      </c>
      <c r="I484" s="553">
        <f t="shared" ca="1" si="176"/>
        <v>11.10915810851662</v>
      </c>
      <c r="J484" s="553">
        <f t="shared" ca="1" si="177"/>
        <v>1.5554173616680051</v>
      </c>
      <c r="K484" s="553">
        <f t="shared" ca="1" si="178"/>
        <v>8.3510573057942157</v>
      </c>
      <c r="L484" s="553">
        <f t="shared" ca="1" si="181"/>
        <v>2.620437042092286</v>
      </c>
      <c r="M484" s="553">
        <f t="shared" ca="1" si="181"/>
        <v>4.9931519701795004</v>
      </c>
      <c r="N484" s="553">
        <f t="shared" ca="1" si="181"/>
        <v>2.8209372870239786</v>
      </c>
      <c r="O484" s="553">
        <f t="shared" ca="1" si="181"/>
        <v>4.375745366275126</v>
      </c>
      <c r="P484" s="553">
        <f t="shared" ca="1" si="181"/>
        <v>2.0529274592567552</v>
      </c>
      <c r="Q484" s="554">
        <f t="shared" ca="1" si="162"/>
        <v>-0.21351646997180529</v>
      </c>
      <c r="R484" s="554">
        <f t="shared" ca="1" si="163"/>
        <v>5.858261863957253</v>
      </c>
      <c r="S484" s="554">
        <f t="shared" ca="1" si="164"/>
        <v>7.2891480697116329</v>
      </c>
      <c r="T484" s="554">
        <f t="shared" ca="1" si="165"/>
        <v>9.5537407468486144</v>
      </c>
      <c r="U484" s="554">
        <f t="shared" ca="1" si="166"/>
        <v>5.7306202637019297</v>
      </c>
      <c r="V484" s="555">
        <f t="shared" ca="1" si="167"/>
        <v>2.1722146831555218</v>
      </c>
      <c r="W484" s="555">
        <f t="shared" ca="1" si="168"/>
        <v>2.3228179070183708</v>
      </c>
      <c r="X484" s="556">
        <f t="shared" ca="1" si="180"/>
        <v>4.1581033544016517</v>
      </c>
      <c r="Y484" s="557">
        <f t="shared" ca="1" si="169"/>
        <v>0.64052713318909915</v>
      </c>
    </row>
    <row r="485" spans="1:25" x14ac:dyDescent="0.25">
      <c r="A485" s="558" t="s">
        <v>1051</v>
      </c>
      <c r="B485" s="553">
        <f t="shared" si="161"/>
        <v>-10</v>
      </c>
      <c r="C485" s="553">
        <f t="shared" ca="1" si="170"/>
        <v>4.6516998527724169</v>
      </c>
      <c r="D485" s="553">
        <f t="shared" ca="1" si="171"/>
        <v>2.0439368456864653</v>
      </c>
      <c r="E485" s="553">
        <f t="shared" ca="1" si="172"/>
        <v>6.9979956116906461</v>
      </c>
      <c r="F485" s="553">
        <f t="shared" ca="1" si="173"/>
        <v>2.6372183698580165</v>
      </c>
      <c r="G485" s="553">
        <f t="shared" ca="1" si="174"/>
        <v>10.743798228718804</v>
      </c>
      <c r="H485" s="553">
        <f t="shared" ca="1" si="175"/>
        <v>3.0607974129744457</v>
      </c>
      <c r="I485" s="553">
        <f t="shared" ca="1" si="176"/>
        <v>7.7777086119473893</v>
      </c>
      <c r="J485" s="553">
        <f t="shared" ca="1" si="177"/>
        <v>1.0986583833679597</v>
      </c>
      <c r="K485" s="553">
        <f t="shared" ca="1" si="178"/>
        <v>8.4697914063045516</v>
      </c>
      <c r="L485" s="553">
        <f t="shared" ca="1" si="181"/>
        <v>4.0273479746401595</v>
      </c>
      <c r="M485" s="553">
        <f t="shared" ca="1" si="181"/>
        <v>3.8467631240678029</v>
      </c>
      <c r="N485" s="553">
        <f t="shared" ca="1" si="181"/>
        <v>2.3981462834505543</v>
      </c>
      <c r="O485" s="553">
        <f t="shared" ca="1" si="181"/>
        <v>3.5923118744020481</v>
      </c>
      <c r="P485" s="553">
        <f t="shared" ca="1" si="181"/>
        <v>2.4908009333008798</v>
      </c>
      <c r="Q485" s="554">
        <f t="shared" ca="1" si="162"/>
        <v>2.6077630070859517</v>
      </c>
      <c r="R485" s="554">
        <f t="shared" ca="1" si="163"/>
        <v>4.3607772418326292</v>
      </c>
      <c r="S485" s="554">
        <f t="shared" ca="1" si="164"/>
        <v>7.6830008157443581</v>
      </c>
      <c r="T485" s="554">
        <f t="shared" ca="1" si="165"/>
        <v>6.6790502285794293</v>
      </c>
      <c r="U485" s="554">
        <f t="shared" ca="1" si="166"/>
        <v>4.4424434316643922</v>
      </c>
      <c r="V485" s="555">
        <f t="shared" ca="1" si="167"/>
        <v>1.4486168406172486</v>
      </c>
      <c r="W485" s="555">
        <f t="shared" ca="1" si="168"/>
        <v>1.1015109411011683</v>
      </c>
      <c r="X485" s="556">
        <f t="shared" ca="1" si="180"/>
        <v>3.6129928957986639</v>
      </c>
      <c r="Y485" s="557">
        <f t="shared" ca="1" si="169"/>
        <v>0.56403550125447754</v>
      </c>
    </row>
    <row r="486" spans="1:25" x14ac:dyDescent="0.25">
      <c r="A486" s="558" t="s">
        <v>1052</v>
      </c>
      <c r="B486" s="553">
        <f t="shared" si="161"/>
        <v>-10</v>
      </c>
      <c r="C486" s="553">
        <f t="shared" ca="1" si="170"/>
        <v>2.938311072534078</v>
      </c>
      <c r="D486" s="553">
        <f t="shared" ca="1" si="171"/>
        <v>2.1249949627627895</v>
      </c>
      <c r="E486" s="553">
        <f t="shared" ca="1" si="172"/>
        <v>5.4904185621640034</v>
      </c>
      <c r="F486" s="553">
        <f t="shared" ca="1" si="173"/>
        <v>2.502409048780152</v>
      </c>
      <c r="G486" s="553">
        <f t="shared" ca="1" si="174"/>
        <v>9.6644332779163697</v>
      </c>
      <c r="H486" s="553">
        <f t="shared" ca="1" si="175"/>
        <v>4.306314221152574</v>
      </c>
      <c r="I486" s="553">
        <f t="shared" ca="1" si="176"/>
        <v>10.296994770748761</v>
      </c>
      <c r="J486" s="553">
        <f t="shared" ca="1" si="177"/>
        <v>3.8456455226530473</v>
      </c>
      <c r="K486" s="553">
        <f t="shared" ca="1" si="178"/>
        <v>7.5730236705965694</v>
      </c>
      <c r="L486" s="553">
        <f t="shared" ca="1" si="181"/>
        <v>3.0787051090481645</v>
      </c>
      <c r="M486" s="553">
        <f t="shared" ca="1" si="181"/>
        <v>6.0976992935970316</v>
      </c>
      <c r="N486" s="553">
        <f t="shared" ca="1" si="181"/>
        <v>2.1730247832850096</v>
      </c>
      <c r="O486" s="553">
        <f t="shared" ca="1" si="181"/>
        <v>6.2873865360534733</v>
      </c>
      <c r="P486" s="553">
        <f t="shared" ca="1" si="181"/>
        <v>2.7374454455144805</v>
      </c>
      <c r="Q486" s="554">
        <f t="shared" ca="1" si="162"/>
        <v>0.81331610977128843</v>
      </c>
      <c r="R486" s="554">
        <f t="shared" ca="1" si="163"/>
        <v>2.9880095133838513</v>
      </c>
      <c r="S486" s="554">
        <f t="shared" ca="1" si="164"/>
        <v>5.3581190567637957</v>
      </c>
      <c r="T486" s="554">
        <f t="shared" ca="1" si="165"/>
        <v>6.4513492480957133</v>
      </c>
      <c r="U486" s="554">
        <f t="shared" ca="1" si="166"/>
        <v>4.4943185615484049</v>
      </c>
      <c r="V486" s="555">
        <f t="shared" ca="1" si="167"/>
        <v>3.924674510312022</v>
      </c>
      <c r="W486" s="555">
        <f t="shared" ca="1" si="168"/>
        <v>3.5499410905389928</v>
      </c>
      <c r="X486" s="556">
        <f t="shared" ca="1" si="180"/>
        <v>1.1948133723357817</v>
      </c>
      <c r="Y486" s="557">
        <f t="shared" ca="1" si="169"/>
        <v>0.23574102391284443</v>
      </c>
    </row>
    <row r="487" spans="1:25" x14ac:dyDescent="0.25">
      <c r="A487" s="558" t="s">
        <v>1053</v>
      </c>
      <c r="B487" s="553">
        <f t="shared" si="161"/>
        <v>-10</v>
      </c>
      <c r="C487" s="553">
        <f t="shared" ca="1" si="170"/>
        <v>2.1730020351750596</v>
      </c>
      <c r="D487" s="553">
        <f t="shared" ca="1" si="171"/>
        <v>2.2793863323421744</v>
      </c>
      <c r="E487" s="553">
        <f t="shared" ca="1" si="172"/>
        <v>6.1105206294961372</v>
      </c>
      <c r="F487" s="553">
        <f t="shared" ca="1" si="173"/>
        <v>2.7172523124075632</v>
      </c>
      <c r="G487" s="553">
        <f t="shared" ca="1" si="174"/>
        <v>7.7992182728049624</v>
      </c>
      <c r="H487" s="553">
        <f t="shared" ca="1" si="175"/>
        <v>3.2642006783037893</v>
      </c>
      <c r="I487" s="553">
        <f t="shared" ca="1" si="176"/>
        <v>11.720047893240082</v>
      </c>
      <c r="J487" s="553">
        <f t="shared" ca="1" si="177"/>
        <v>2.5833254172392177</v>
      </c>
      <c r="K487" s="553">
        <f t="shared" ca="1" si="178"/>
        <v>10.809827758745579</v>
      </c>
      <c r="L487" s="553">
        <f t="shared" ca="1" si="181"/>
        <v>2.9412841923042699</v>
      </c>
      <c r="M487" s="553">
        <f t="shared" ca="1" si="181"/>
        <v>6.4769464856424506</v>
      </c>
      <c r="N487" s="553">
        <f t="shared" ca="1" si="181"/>
        <v>3.1412944511238514</v>
      </c>
      <c r="O487" s="553">
        <f t="shared" ca="1" si="181"/>
        <v>4.9682253360698283</v>
      </c>
      <c r="P487" s="553">
        <f t="shared" ca="1" si="181"/>
        <v>3.0248454566906164</v>
      </c>
      <c r="Q487" s="554">
        <f t="shared" ca="1" si="162"/>
        <v>-0.10638429716711473</v>
      </c>
      <c r="R487" s="554">
        <f t="shared" ca="1" si="163"/>
        <v>3.393268317088574</v>
      </c>
      <c r="S487" s="554">
        <f t="shared" ca="1" si="164"/>
        <v>4.5350175945011735</v>
      </c>
      <c r="T487" s="554">
        <f t="shared" ca="1" si="165"/>
        <v>9.1367224760008643</v>
      </c>
      <c r="U487" s="554">
        <f t="shared" ca="1" si="166"/>
        <v>7.8685435664413088</v>
      </c>
      <c r="V487" s="555">
        <f t="shared" ca="1" si="167"/>
        <v>3.3356520345185992</v>
      </c>
      <c r="W487" s="555">
        <f t="shared" ca="1" si="168"/>
        <v>1.9433798793792119</v>
      </c>
      <c r="X487" s="556">
        <f t="shared" ca="1" si="180"/>
        <v>2.0112566426258702</v>
      </c>
      <c r="Y487" s="557">
        <f t="shared" ca="1" si="169"/>
        <v>0.3363205152473413</v>
      </c>
    </row>
    <row r="488" spans="1:25" x14ac:dyDescent="0.25">
      <c r="A488" s="558" t="s">
        <v>1054</v>
      </c>
      <c r="B488" s="553">
        <f t="shared" si="161"/>
        <v>-10</v>
      </c>
      <c r="C488" s="553">
        <f t="shared" ca="1" si="170"/>
        <v>3.2151501556014948</v>
      </c>
      <c r="D488" s="553">
        <f t="shared" ca="1" si="171"/>
        <v>1.5201410017227337</v>
      </c>
      <c r="E488" s="553">
        <f t="shared" ca="1" si="172"/>
        <v>4.5864271324817798</v>
      </c>
      <c r="F488" s="553">
        <f t="shared" ca="1" si="173"/>
        <v>2.2050205047168463</v>
      </c>
      <c r="G488" s="553">
        <f t="shared" ca="1" si="174"/>
        <v>10.920988803051532</v>
      </c>
      <c r="H488" s="553">
        <f t="shared" ca="1" si="175"/>
        <v>2.8887618197187868</v>
      </c>
      <c r="I488" s="553">
        <f t="shared" ca="1" si="176"/>
        <v>11.985984623919133</v>
      </c>
      <c r="J488" s="553">
        <f t="shared" ca="1" si="177"/>
        <v>2.1091014376775403</v>
      </c>
      <c r="K488" s="553">
        <f t="shared" ca="1" si="178"/>
        <v>15.147714268414189</v>
      </c>
      <c r="L488" s="553">
        <f t="shared" ca="1" si="181"/>
        <v>3.2284571059535554</v>
      </c>
      <c r="M488" s="553">
        <f t="shared" ca="1" si="181"/>
        <v>5.6302771008001642</v>
      </c>
      <c r="N488" s="553">
        <f t="shared" ca="1" si="181"/>
        <v>2.3302684637314819</v>
      </c>
      <c r="O488" s="553">
        <f t="shared" ca="1" si="181"/>
        <v>5.9128155593803591</v>
      </c>
      <c r="P488" s="553">
        <f t="shared" ca="1" si="181"/>
        <v>3.3241726405266903</v>
      </c>
      <c r="Q488" s="554">
        <f t="shared" ca="1" si="162"/>
        <v>1.6950091538787611</v>
      </c>
      <c r="R488" s="554">
        <f t="shared" ca="1" si="163"/>
        <v>2.3814066277649335</v>
      </c>
      <c r="S488" s="554">
        <f t="shared" ca="1" si="164"/>
        <v>8.0322269833327447</v>
      </c>
      <c r="T488" s="554">
        <f t="shared" ca="1" si="165"/>
        <v>9.8768831862415922</v>
      </c>
      <c r="U488" s="554">
        <f t="shared" ca="1" si="166"/>
        <v>11.919257162460633</v>
      </c>
      <c r="V488" s="555">
        <f t="shared" ca="1" si="167"/>
        <v>3.3000086370686823</v>
      </c>
      <c r="W488" s="555">
        <f t="shared" ca="1" si="168"/>
        <v>2.5886429188536688</v>
      </c>
      <c r="X488" s="556">
        <f t="shared" ca="1" si="180"/>
        <v>6.3518365520302993</v>
      </c>
      <c r="Y488" s="557">
        <f t="shared" ca="1" si="169"/>
        <v>0.87684316348380165</v>
      </c>
    </row>
    <row r="489" spans="1:25" x14ac:dyDescent="0.25">
      <c r="A489" s="558" t="s">
        <v>1055</v>
      </c>
      <c r="B489" s="553">
        <f t="shared" si="161"/>
        <v>-10</v>
      </c>
      <c r="C489" s="553">
        <f t="shared" ca="1" si="170"/>
        <v>3.2226722858665235</v>
      </c>
      <c r="D489" s="553">
        <f t="shared" ca="1" si="171"/>
        <v>1.7221980229699267</v>
      </c>
      <c r="E489" s="553">
        <f t="shared" ca="1" si="172"/>
        <v>9.44963768010183</v>
      </c>
      <c r="F489" s="553">
        <f t="shared" ca="1" si="173"/>
        <v>1.8985137536829442</v>
      </c>
      <c r="G489" s="553">
        <f t="shared" ca="1" si="174"/>
        <v>9.2671072271059245</v>
      </c>
      <c r="H489" s="553">
        <f t="shared" ca="1" si="175"/>
        <v>2.3669552399196183</v>
      </c>
      <c r="I489" s="553">
        <f t="shared" ca="1" si="176"/>
        <v>11.124970432541691</v>
      </c>
      <c r="J489" s="553">
        <f t="shared" ca="1" si="177"/>
        <v>3.0725869851676815</v>
      </c>
      <c r="K489" s="553">
        <f t="shared" ca="1" si="178"/>
        <v>8.4062710276652357</v>
      </c>
      <c r="L489" s="553">
        <f t="shared" ca="1" si="181"/>
        <v>4.0621606060096225</v>
      </c>
      <c r="M489" s="553">
        <f t="shared" ca="1" si="181"/>
        <v>7.1508507967914143</v>
      </c>
      <c r="N489" s="553">
        <f t="shared" ca="1" si="181"/>
        <v>3.1429841584659983</v>
      </c>
      <c r="O489" s="553">
        <f t="shared" ca="1" si="181"/>
        <v>6.3559314621645377</v>
      </c>
      <c r="P489" s="553">
        <f t="shared" ca="1" si="181"/>
        <v>2.068044165664281</v>
      </c>
      <c r="Q489" s="554">
        <f t="shared" ca="1" si="162"/>
        <v>1.5004742628965968</v>
      </c>
      <c r="R489" s="554">
        <f t="shared" ca="1" si="163"/>
        <v>7.5511239264188861</v>
      </c>
      <c r="S489" s="554">
        <f t="shared" ca="1" si="164"/>
        <v>6.9001519871863062</v>
      </c>
      <c r="T489" s="554">
        <f t="shared" ca="1" si="165"/>
        <v>8.0523834473740088</v>
      </c>
      <c r="U489" s="554">
        <f t="shared" ca="1" si="166"/>
        <v>4.3441104216556132</v>
      </c>
      <c r="V489" s="555">
        <f t="shared" ca="1" si="167"/>
        <v>4.0078666383254156</v>
      </c>
      <c r="W489" s="555">
        <f t="shared" ca="1" si="168"/>
        <v>4.2878872965002568</v>
      </c>
      <c r="X489" s="556">
        <f t="shared" ca="1" si="180"/>
        <v>6.2375842376774457</v>
      </c>
      <c r="Y489" s="557">
        <f t="shared" ca="1" si="169"/>
        <v>0.86815493134924948</v>
      </c>
    </row>
    <row r="490" spans="1:25" x14ac:dyDescent="0.25">
      <c r="A490" s="558" t="s">
        <v>1056</v>
      </c>
      <c r="B490" s="553">
        <f t="shared" si="161"/>
        <v>-10</v>
      </c>
      <c r="C490" s="553">
        <f t="shared" ca="1" si="170"/>
        <v>2.6929657494620067</v>
      </c>
      <c r="D490" s="553">
        <f t="shared" ca="1" si="171"/>
        <v>1.7992435669670854</v>
      </c>
      <c r="E490" s="553">
        <f t="shared" ca="1" si="172"/>
        <v>6.6933304019425215</v>
      </c>
      <c r="F490" s="553">
        <f t="shared" ca="1" si="173"/>
        <v>1.7588812169158388</v>
      </c>
      <c r="G490" s="553">
        <f t="shared" ca="1" si="174"/>
        <v>11.364247609712068</v>
      </c>
      <c r="H490" s="553">
        <f t="shared" ca="1" si="175"/>
        <v>2.1779844274429183</v>
      </c>
      <c r="I490" s="553">
        <f t="shared" ca="1" si="176"/>
        <v>10.577396491586956</v>
      </c>
      <c r="J490" s="553">
        <f t="shared" ca="1" si="177"/>
        <v>2.3900076035188409</v>
      </c>
      <c r="K490" s="553">
        <f t="shared" ca="1" si="178"/>
        <v>8.6894691594182447</v>
      </c>
      <c r="L490" s="553">
        <f t="shared" ca="1" si="181"/>
        <v>2.5513287012848407</v>
      </c>
      <c r="M490" s="553">
        <f t="shared" ca="1" si="181"/>
        <v>7.1646928211272431</v>
      </c>
      <c r="N490" s="553">
        <f t="shared" ca="1" si="181"/>
        <v>1.5773330402012065</v>
      </c>
      <c r="O490" s="553">
        <f t="shared" ca="1" si="181"/>
        <v>5.3478247766459139</v>
      </c>
      <c r="P490" s="553">
        <f t="shared" ca="1" si="181"/>
        <v>2.8384289426891991</v>
      </c>
      <c r="Q490" s="554">
        <f t="shared" ca="1" si="162"/>
        <v>0.8937221824949213</v>
      </c>
      <c r="R490" s="554">
        <f t="shared" ca="1" si="163"/>
        <v>4.9344491850266827</v>
      </c>
      <c r="S490" s="554">
        <f t="shared" ca="1" si="164"/>
        <v>9.1862631822691494</v>
      </c>
      <c r="T490" s="554">
        <f t="shared" ca="1" si="165"/>
        <v>8.1873888880681154</v>
      </c>
      <c r="U490" s="554">
        <f t="shared" ca="1" si="166"/>
        <v>6.138140458133404</v>
      </c>
      <c r="V490" s="555">
        <f t="shared" ca="1" si="167"/>
        <v>5.5873597809260369</v>
      </c>
      <c r="W490" s="555">
        <f t="shared" ca="1" si="168"/>
        <v>2.5093958339567148</v>
      </c>
      <c r="X490" s="556">
        <f t="shared" ca="1" si="180"/>
        <v>5.9322436192171466</v>
      </c>
      <c r="Y490" s="557">
        <f t="shared" ca="1" si="169"/>
        <v>0.84289651508231267</v>
      </c>
    </row>
    <row r="491" spans="1:25" x14ac:dyDescent="0.25">
      <c r="A491" s="558" t="s">
        <v>1057</v>
      </c>
      <c r="B491" s="553">
        <f t="shared" si="161"/>
        <v>-10</v>
      </c>
      <c r="C491" s="553">
        <f t="shared" ca="1" si="170"/>
        <v>3.3054892348741944</v>
      </c>
      <c r="D491" s="553">
        <f t="shared" ca="1" si="171"/>
        <v>1.6807585437369448</v>
      </c>
      <c r="E491" s="553">
        <f t="shared" ca="1" si="172"/>
        <v>5.3307283676990433</v>
      </c>
      <c r="F491" s="553">
        <f t="shared" ca="1" si="173"/>
        <v>2.8339571584030008</v>
      </c>
      <c r="G491" s="553">
        <f t="shared" ca="1" si="174"/>
        <v>10.135213907735297</v>
      </c>
      <c r="H491" s="553">
        <f t="shared" ca="1" si="175"/>
        <v>4.2265564499727697</v>
      </c>
      <c r="I491" s="553">
        <f t="shared" ca="1" si="176"/>
        <v>7.9617967612147877</v>
      </c>
      <c r="J491" s="553">
        <f t="shared" ca="1" si="177"/>
        <v>3.0224859113869824</v>
      </c>
      <c r="K491" s="553">
        <f t="shared" ca="1" si="178"/>
        <v>8.1979479714228685</v>
      </c>
      <c r="L491" s="553">
        <f t="shared" ca="1" si="181"/>
        <v>3.8682329084872071</v>
      </c>
      <c r="M491" s="553">
        <f t="shared" ca="1" si="181"/>
        <v>5.6663213900318556</v>
      </c>
      <c r="N491" s="553">
        <f t="shared" ca="1" si="181"/>
        <v>3.6799970054676292</v>
      </c>
      <c r="O491" s="553">
        <f t="shared" ca="1" si="181"/>
        <v>5.2484116201058608</v>
      </c>
      <c r="P491" s="553">
        <f t="shared" ca="1" si="181"/>
        <v>2.8853456175074759</v>
      </c>
      <c r="Q491" s="554">
        <f t="shared" ca="1" si="162"/>
        <v>1.6247306911372497</v>
      </c>
      <c r="R491" s="554">
        <f t="shared" ca="1" si="163"/>
        <v>2.4967712092960426</v>
      </c>
      <c r="S491" s="554">
        <f t="shared" ca="1" si="164"/>
        <v>5.9086574577625273</v>
      </c>
      <c r="T491" s="554">
        <f t="shared" ca="1" si="165"/>
        <v>4.9393108498278053</v>
      </c>
      <c r="U491" s="554">
        <f t="shared" ca="1" si="166"/>
        <v>4.3297150629356613</v>
      </c>
      <c r="V491" s="555">
        <f t="shared" ca="1" si="167"/>
        <v>1.9863243845642264</v>
      </c>
      <c r="W491" s="555">
        <f t="shared" ca="1" si="168"/>
        <v>2.363066002598385</v>
      </c>
      <c r="X491" s="556">
        <f t="shared" ca="1" si="180"/>
        <v>0.38112737996123158</v>
      </c>
      <c r="Y491" s="557">
        <f t="shared" ca="1" si="169"/>
        <v>0.15466984974229017</v>
      </c>
    </row>
    <row r="492" spans="1:25" x14ac:dyDescent="0.25">
      <c r="A492" s="558" t="s">
        <v>1058</v>
      </c>
      <c r="B492" s="553">
        <f t="shared" si="161"/>
        <v>-10</v>
      </c>
      <c r="C492" s="553">
        <f t="shared" ca="1" si="170"/>
        <v>3.4211006125214984</v>
      </c>
      <c r="D492" s="553">
        <f t="shared" ca="1" si="171"/>
        <v>1.855341974531542</v>
      </c>
      <c r="E492" s="553">
        <f t="shared" ca="1" si="172"/>
        <v>5.9199651606085641</v>
      </c>
      <c r="F492" s="553">
        <f t="shared" ca="1" si="173"/>
        <v>2.1116814468252718</v>
      </c>
      <c r="G492" s="553">
        <f t="shared" ca="1" si="174"/>
        <v>7.5632016904138419</v>
      </c>
      <c r="H492" s="553">
        <f t="shared" ca="1" si="175"/>
        <v>3.6946820165949115</v>
      </c>
      <c r="I492" s="553">
        <f t="shared" ca="1" si="176"/>
        <v>7.8086460854011168</v>
      </c>
      <c r="J492" s="553">
        <f t="shared" ca="1" si="177"/>
        <v>2.0027398213436833</v>
      </c>
      <c r="K492" s="553">
        <f t="shared" ca="1" si="178"/>
        <v>14.130287252761724</v>
      </c>
      <c r="L492" s="553">
        <f t="shared" ca="1" si="181"/>
        <v>1.9336540112628511</v>
      </c>
      <c r="M492" s="553">
        <f t="shared" ca="1" si="181"/>
        <v>8.1389208401278861</v>
      </c>
      <c r="N492" s="553">
        <f t="shared" ca="1" si="181"/>
        <v>2.3551915588327925</v>
      </c>
      <c r="O492" s="553">
        <f t="shared" ca="1" si="181"/>
        <v>5.0680374875238021</v>
      </c>
      <c r="P492" s="553">
        <f t="shared" ca="1" si="181"/>
        <v>2.7399257927085752</v>
      </c>
      <c r="Q492" s="554">
        <f t="shared" ca="1" si="162"/>
        <v>1.5657586379899564</v>
      </c>
      <c r="R492" s="554">
        <f t="shared" ca="1" si="163"/>
        <v>3.8082837137832923</v>
      </c>
      <c r="S492" s="554">
        <f t="shared" ca="1" si="164"/>
        <v>3.8685196738189305</v>
      </c>
      <c r="T492" s="554">
        <f t="shared" ca="1" si="165"/>
        <v>5.8059062640574339</v>
      </c>
      <c r="U492" s="554">
        <f t="shared" ca="1" si="166"/>
        <v>12.196633241498873</v>
      </c>
      <c r="V492" s="555">
        <f t="shared" ca="1" si="167"/>
        <v>5.7837292812950931</v>
      </c>
      <c r="W492" s="555">
        <f t="shared" ca="1" si="168"/>
        <v>2.328111694815227</v>
      </c>
      <c r="X492" s="556">
        <f t="shared" ca="1" si="180"/>
        <v>4.0496928849571763</v>
      </c>
      <c r="Y492" s="557">
        <f t="shared" ca="1" si="169"/>
        <v>0.62565196314757987</v>
      </c>
    </row>
    <row r="493" spans="1:25" x14ac:dyDescent="0.25">
      <c r="A493" s="558" t="s">
        <v>1059</v>
      </c>
      <c r="B493" s="553">
        <f t="shared" si="161"/>
        <v>-10</v>
      </c>
      <c r="C493" s="553">
        <f t="shared" ca="1" si="170"/>
        <v>4.5508200879439791</v>
      </c>
      <c r="D493" s="553">
        <f t="shared" ca="1" si="171"/>
        <v>2.2466152556229204</v>
      </c>
      <c r="E493" s="553">
        <f t="shared" ca="1" si="172"/>
        <v>6.197175915991739</v>
      </c>
      <c r="F493" s="553">
        <f t="shared" ca="1" si="173"/>
        <v>2.2931832497461793</v>
      </c>
      <c r="G493" s="553">
        <f t="shared" ca="1" si="174"/>
        <v>8.3252169750145395</v>
      </c>
      <c r="H493" s="553">
        <f t="shared" ca="1" si="175"/>
        <v>2.5643336516468316</v>
      </c>
      <c r="I493" s="553">
        <f t="shared" ca="1" si="176"/>
        <v>9.2047307772302016</v>
      </c>
      <c r="J493" s="553">
        <f t="shared" ca="1" si="177"/>
        <v>3.2492378096524064</v>
      </c>
      <c r="K493" s="553">
        <f t="shared" ca="1" si="178"/>
        <v>11.500235316472233</v>
      </c>
      <c r="L493" s="553">
        <f t="shared" ca="1" si="181"/>
        <v>2.8321653907541435</v>
      </c>
      <c r="M493" s="553">
        <f t="shared" ca="1" si="181"/>
        <v>5.637958387502823</v>
      </c>
      <c r="N493" s="553">
        <f t="shared" ca="1" si="181"/>
        <v>2.6864135120957848</v>
      </c>
      <c r="O493" s="553">
        <f t="shared" ca="1" si="181"/>
        <v>6.6922417409268231</v>
      </c>
      <c r="P493" s="553">
        <f t="shared" ca="1" si="181"/>
        <v>2.6629143577500431</v>
      </c>
      <c r="Q493" s="554">
        <f t="shared" ca="1" si="162"/>
        <v>2.3042048323210587</v>
      </c>
      <c r="R493" s="554">
        <f t="shared" ca="1" si="163"/>
        <v>3.9039926662455597</v>
      </c>
      <c r="S493" s="554">
        <f t="shared" ca="1" si="164"/>
        <v>5.7608833233677075</v>
      </c>
      <c r="T493" s="554">
        <f t="shared" ca="1" si="165"/>
        <v>5.9554929675777952</v>
      </c>
      <c r="U493" s="554">
        <f t="shared" ca="1" si="166"/>
        <v>8.6680699257180898</v>
      </c>
      <c r="V493" s="555">
        <f t="shared" ca="1" si="167"/>
        <v>2.9515448754070381</v>
      </c>
      <c r="W493" s="555">
        <f t="shared" ca="1" si="168"/>
        <v>4.0293273831767795</v>
      </c>
      <c r="X493" s="556">
        <f t="shared" ca="1" si="180"/>
        <v>4.189955484444539</v>
      </c>
      <c r="Y493" s="557">
        <f t="shared" ca="1" si="169"/>
        <v>0.64485859976907944</v>
      </c>
    </row>
    <row r="494" spans="1:25" x14ac:dyDescent="0.25">
      <c r="A494" s="558" t="s">
        <v>1060</v>
      </c>
      <c r="B494" s="553">
        <f t="shared" si="161"/>
        <v>-10</v>
      </c>
      <c r="C494" s="553">
        <f t="shared" ca="1" si="170"/>
        <v>4.0221034225441556</v>
      </c>
      <c r="D494" s="553">
        <f t="shared" ca="1" si="171"/>
        <v>2.0086954882096757</v>
      </c>
      <c r="E494" s="553">
        <f t="shared" ca="1" si="172"/>
        <v>7.3890030012605141</v>
      </c>
      <c r="F494" s="553">
        <f t="shared" ca="1" si="173"/>
        <v>1.8375880591433591</v>
      </c>
      <c r="G494" s="553">
        <f t="shared" ca="1" si="174"/>
        <v>11.423775004198822</v>
      </c>
      <c r="H494" s="553">
        <f t="shared" ca="1" si="175"/>
        <v>1.9244012285825756</v>
      </c>
      <c r="I494" s="553">
        <f t="shared" ca="1" si="176"/>
        <v>15.234583317473691</v>
      </c>
      <c r="J494" s="553">
        <f t="shared" ca="1" si="177"/>
        <v>3.0491539453489622</v>
      </c>
      <c r="K494" s="553">
        <f t="shared" ca="1" si="178"/>
        <v>13.237438534113686</v>
      </c>
      <c r="L494" s="553">
        <f t="shared" ca="1" si="181"/>
        <v>3.9277324036950163</v>
      </c>
      <c r="M494" s="553">
        <f t="shared" ca="1" si="181"/>
        <v>6.1222847334649799</v>
      </c>
      <c r="N494" s="553">
        <f t="shared" ca="1" si="181"/>
        <v>1.6943337659001951</v>
      </c>
      <c r="O494" s="553">
        <f t="shared" ca="1" si="181"/>
        <v>5.3652437260229338</v>
      </c>
      <c r="P494" s="553">
        <f t="shared" ca="1" si="181"/>
        <v>2.7140526727063534</v>
      </c>
      <c r="Q494" s="554">
        <f t="shared" ca="1" si="162"/>
        <v>2.01340793433448</v>
      </c>
      <c r="R494" s="554">
        <f t="shared" ca="1" si="163"/>
        <v>5.5514149421171552</v>
      </c>
      <c r="S494" s="554">
        <f t="shared" ca="1" si="164"/>
        <v>9.4993737756162453</v>
      </c>
      <c r="T494" s="554">
        <f t="shared" ca="1" si="165"/>
        <v>12.185429372124728</v>
      </c>
      <c r="U494" s="554">
        <f t="shared" ca="1" si="166"/>
        <v>9.3097061304186699</v>
      </c>
      <c r="V494" s="555">
        <f t="shared" ca="1" si="167"/>
        <v>4.4279509675647848</v>
      </c>
      <c r="W494" s="555">
        <f t="shared" ca="1" si="168"/>
        <v>2.6511910533165803</v>
      </c>
      <c r="X494" s="556">
        <f t="shared" ca="1" si="180"/>
        <v>9.7858234996017615</v>
      </c>
      <c r="Y494" s="557">
        <f t="shared" ca="1" si="169"/>
        <v>0.99204182048532641</v>
      </c>
    </row>
    <row r="495" spans="1:25" x14ac:dyDescent="0.25">
      <c r="A495" s="558" t="s">
        <v>1061</v>
      </c>
      <c r="B495" s="553">
        <f t="shared" si="161"/>
        <v>-10</v>
      </c>
      <c r="C495" s="553">
        <f t="shared" ca="1" si="170"/>
        <v>2.6290799845518551</v>
      </c>
      <c r="D495" s="553">
        <f t="shared" ca="1" si="171"/>
        <v>1.736109684739702</v>
      </c>
      <c r="E495" s="553">
        <f t="shared" ca="1" si="172"/>
        <v>5.4391332515460151</v>
      </c>
      <c r="F495" s="553">
        <f t="shared" ca="1" si="173"/>
        <v>2.4945985643079287</v>
      </c>
      <c r="G495" s="553">
        <f t="shared" ca="1" si="174"/>
        <v>8.7614489033417051</v>
      </c>
      <c r="H495" s="553">
        <f t="shared" ca="1" si="175"/>
        <v>2.617389087993506</v>
      </c>
      <c r="I495" s="553">
        <f t="shared" ca="1" si="176"/>
        <v>13.770717701351048</v>
      </c>
      <c r="J495" s="553">
        <f t="shared" ca="1" si="177"/>
        <v>2.5861308997157777</v>
      </c>
      <c r="K495" s="553">
        <f t="shared" ca="1" si="178"/>
        <v>12.540856226117558</v>
      </c>
      <c r="L495" s="553">
        <f t="shared" ca="1" si="181"/>
        <v>2.3565827417807199</v>
      </c>
      <c r="M495" s="553">
        <f t="shared" ca="1" si="181"/>
        <v>7.4879836082083937</v>
      </c>
      <c r="N495" s="553">
        <f t="shared" ca="1" si="181"/>
        <v>2.0207117644310206</v>
      </c>
      <c r="O495" s="553">
        <f t="shared" ca="1" si="181"/>
        <v>3.4379561889397263</v>
      </c>
      <c r="P495" s="553">
        <f t="shared" ca="1" si="181"/>
        <v>2.5259107522030906</v>
      </c>
      <c r="Q495" s="554">
        <f t="shared" ca="1" si="162"/>
        <v>0.89297029981215315</v>
      </c>
      <c r="R495" s="554">
        <f t="shared" ca="1" si="163"/>
        <v>2.9445346872380864</v>
      </c>
      <c r="S495" s="554">
        <f t="shared" ca="1" si="164"/>
        <v>6.1440598153481991</v>
      </c>
      <c r="T495" s="554">
        <f t="shared" ca="1" si="165"/>
        <v>11.18458680163527</v>
      </c>
      <c r="U495" s="554">
        <f t="shared" ca="1" si="166"/>
        <v>10.184273484336838</v>
      </c>
      <c r="V495" s="555">
        <f t="shared" ca="1" si="167"/>
        <v>5.4672718437773735</v>
      </c>
      <c r="W495" s="555">
        <f t="shared" ca="1" si="168"/>
        <v>0.91204543673663574</v>
      </c>
      <c r="X495" s="556">
        <f t="shared" ca="1" si="180"/>
        <v>5.287508855827161</v>
      </c>
      <c r="Y495" s="557">
        <f t="shared" ca="1" si="169"/>
        <v>0.77978502001773498</v>
      </c>
    </row>
    <row r="496" spans="1:25" x14ac:dyDescent="0.25">
      <c r="A496" s="558" t="s">
        <v>1062</v>
      </c>
      <c r="B496" s="553">
        <f t="shared" si="161"/>
        <v>-10</v>
      </c>
      <c r="C496" s="553">
        <f t="shared" ca="1" si="170"/>
        <v>2.7620478645983559</v>
      </c>
      <c r="D496" s="553">
        <f t="shared" ca="1" si="171"/>
        <v>1.4368955848614386</v>
      </c>
      <c r="E496" s="553">
        <f t="shared" ca="1" si="172"/>
        <v>5.4556122218202994</v>
      </c>
      <c r="F496" s="553">
        <f t="shared" ca="1" si="173"/>
        <v>1.6317198792063703</v>
      </c>
      <c r="G496" s="553">
        <f t="shared" ca="1" si="174"/>
        <v>10.321799663410051</v>
      </c>
      <c r="H496" s="553">
        <f t="shared" ca="1" si="175"/>
        <v>2.6653217483988234</v>
      </c>
      <c r="I496" s="553">
        <f t="shared" ca="1" si="176"/>
        <v>13.340009374122586</v>
      </c>
      <c r="J496" s="553">
        <f t="shared" ca="1" si="177"/>
        <v>3.4468428548277412</v>
      </c>
      <c r="K496" s="553">
        <f t="shared" ca="1" si="178"/>
        <v>15.57778241544392</v>
      </c>
      <c r="L496" s="553">
        <f t="shared" ca="1" si="181"/>
        <v>3.09407996703907</v>
      </c>
      <c r="M496" s="553">
        <f t="shared" ca="1" si="181"/>
        <v>4.5892868475371049</v>
      </c>
      <c r="N496" s="553">
        <f t="shared" ca="1" si="181"/>
        <v>2.5855968372441906</v>
      </c>
      <c r="O496" s="553">
        <f t="shared" ca="1" si="181"/>
        <v>5.4889470515778003</v>
      </c>
      <c r="P496" s="553">
        <f t="shared" ca="1" si="181"/>
        <v>2.1499596581793248</v>
      </c>
      <c r="Q496" s="554">
        <f t="shared" ca="1" si="162"/>
        <v>1.3251522797369173</v>
      </c>
      <c r="R496" s="554">
        <f t="shared" ca="1" si="163"/>
        <v>3.8238923426139291</v>
      </c>
      <c r="S496" s="554">
        <f t="shared" ca="1" si="164"/>
        <v>7.6564779150112274</v>
      </c>
      <c r="T496" s="554">
        <f t="shared" ca="1" si="165"/>
        <v>9.8931665192948444</v>
      </c>
      <c r="U496" s="554">
        <f t="shared" ca="1" si="166"/>
        <v>12.48370244840485</v>
      </c>
      <c r="V496" s="555">
        <f t="shared" ca="1" si="167"/>
        <v>2.0036900102929143</v>
      </c>
      <c r="W496" s="555">
        <f t="shared" ca="1" si="168"/>
        <v>3.3389873933984755</v>
      </c>
      <c r="X496" s="556">
        <f t="shared" ca="1" si="180"/>
        <v>6.7959219632069328</v>
      </c>
      <c r="Y496" s="557">
        <f t="shared" ca="1" si="169"/>
        <v>0.90678126656980873</v>
      </c>
    </row>
    <row r="497" spans="1:25" x14ac:dyDescent="0.25">
      <c r="A497" s="558" t="s">
        <v>1063</v>
      </c>
      <c r="B497" s="553">
        <f t="shared" si="161"/>
        <v>-10</v>
      </c>
      <c r="C497" s="553">
        <f t="shared" ca="1" si="170"/>
        <v>3.0326871405648195</v>
      </c>
      <c r="D497" s="553">
        <f t="shared" ca="1" si="171"/>
        <v>1.5528562541425466</v>
      </c>
      <c r="E497" s="553">
        <f t="shared" ca="1" si="172"/>
        <v>3.2756298413591143</v>
      </c>
      <c r="F497" s="553">
        <f t="shared" ca="1" si="173"/>
        <v>2.8016000601107001</v>
      </c>
      <c r="G497" s="553">
        <f t="shared" ca="1" si="174"/>
        <v>3.9984943586592214</v>
      </c>
      <c r="H497" s="553">
        <f t="shared" ca="1" si="175"/>
        <v>3.5434199775904869</v>
      </c>
      <c r="I497" s="553">
        <f t="shared" ca="1" si="176"/>
        <v>8.4376062365454896</v>
      </c>
      <c r="J497" s="553">
        <f t="shared" ca="1" si="177"/>
        <v>3.3143867238671056</v>
      </c>
      <c r="K497" s="553">
        <f t="shared" ca="1" si="178"/>
        <v>8.0853866517289159</v>
      </c>
      <c r="L497" s="553">
        <f t="shared" ca="1" si="181"/>
        <v>2.7659836634362209</v>
      </c>
      <c r="M497" s="553">
        <f t="shared" ca="1" si="181"/>
        <v>5.5270950086829069</v>
      </c>
      <c r="N497" s="553">
        <f t="shared" ca="1" si="181"/>
        <v>2.5296944686242635</v>
      </c>
      <c r="O497" s="553">
        <f t="shared" ca="1" si="181"/>
        <v>5.3496000018230454</v>
      </c>
      <c r="P497" s="553">
        <f t="shared" ca="1" si="181"/>
        <v>2.578631015763329</v>
      </c>
      <c r="Q497" s="554">
        <f t="shared" ca="1" si="162"/>
        <v>1.4798308864222729</v>
      </c>
      <c r="R497" s="554">
        <f t="shared" ca="1" si="163"/>
        <v>0.47402978124841422</v>
      </c>
      <c r="S497" s="554">
        <f t="shared" ca="1" si="164"/>
        <v>0.45507438106873455</v>
      </c>
      <c r="T497" s="554">
        <f t="shared" ca="1" si="165"/>
        <v>5.1232195126783839</v>
      </c>
      <c r="U497" s="554">
        <f t="shared" ca="1" si="166"/>
        <v>5.319402988292695</v>
      </c>
      <c r="V497" s="555">
        <f t="shared" ca="1" si="167"/>
        <v>2.9974005400586434</v>
      </c>
      <c r="W497" s="555">
        <f t="shared" ca="1" si="168"/>
        <v>2.7709689860597164</v>
      </c>
      <c r="X497" s="556">
        <f t="shared" ca="1" si="180"/>
        <v>-3.0713605818807439</v>
      </c>
      <c r="Y497" s="557">
        <f t="shared" ca="1" si="169"/>
        <v>1.145808998966141E-2</v>
      </c>
    </row>
    <row r="498" spans="1:25" x14ac:dyDescent="0.25">
      <c r="A498" s="558" t="s">
        <v>1064</v>
      </c>
      <c r="B498" s="553">
        <f t="shared" si="161"/>
        <v>-10</v>
      </c>
      <c r="C498" s="553">
        <f t="shared" ca="1" si="170"/>
        <v>2.3767621652551538</v>
      </c>
      <c r="D498" s="553">
        <f t="shared" ca="1" si="171"/>
        <v>1.6292549257474547</v>
      </c>
      <c r="E498" s="553">
        <f t="shared" ca="1" si="172"/>
        <v>6.737586692212659</v>
      </c>
      <c r="F498" s="553">
        <f t="shared" ca="1" si="173"/>
        <v>1.8131963891413787</v>
      </c>
      <c r="G498" s="553">
        <f t="shared" ca="1" si="174"/>
        <v>11.284191845928728</v>
      </c>
      <c r="H498" s="553">
        <f t="shared" ca="1" si="175"/>
        <v>2.7413053370147087</v>
      </c>
      <c r="I498" s="553">
        <f t="shared" ca="1" si="176"/>
        <v>10.575018916536678</v>
      </c>
      <c r="J498" s="553">
        <f t="shared" ca="1" si="177"/>
        <v>3.3309387168926707</v>
      </c>
      <c r="K498" s="553">
        <f t="shared" ca="1" si="178"/>
        <v>10.272739780314623</v>
      </c>
      <c r="L498" s="553">
        <f t="shared" ref="L498:P513" ca="1" si="182">L$17*(1+$C$10*NORMSINV(RAND()))</f>
        <v>4.323223124436157</v>
      </c>
      <c r="M498" s="553">
        <f t="shared" ca="1" si="182"/>
        <v>7.3864820356135841</v>
      </c>
      <c r="N498" s="553">
        <f t="shared" ca="1" si="182"/>
        <v>1.4929581720993179</v>
      </c>
      <c r="O498" s="553">
        <f t="shared" ca="1" si="182"/>
        <v>4.0333236766276697</v>
      </c>
      <c r="P498" s="553">
        <f t="shared" ca="1" si="182"/>
        <v>2.6258873792435504</v>
      </c>
      <c r="Q498" s="554">
        <f t="shared" ca="1" si="162"/>
        <v>0.74750723950769915</v>
      </c>
      <c r="R498" s="554">
        <f t="shared" ca="1" si="163"/>
        <v>4.9243903030712808</v>
      </c>
      <c r="S498" s="554">
        <f t="shared" ca="1" si="164"/>
        <v>8.5428865089140196</v>
      </c>
      <c r="T498" s="554">
        <f t="shared" ca="1" si="165"/>
        <v>7.2440801996440065</v>
      </c>
      <c r="U498" s="554">
        <f t="shared" ca="1" si="166"/>
        <v>5.9495166558784662</v>
      </c>
      <c r="V498" s="555">
        <f t="shared" ca="1" si="167"/>
        <v>5.8935238635142664</v>
      </c>
      <c r="W498" s="555">
        <f t="shared" ca="1" si="168"/>
        <v>1.4074362973841192</v>
      </c>
      <c r="X498" s="556">
        <f t="shared" ca="1" si="180"/>
        <v>4.8803990499784504</v>
      </c>
      <c r="Y498" s="557">
        <f t="shared" ca="1" si="169"/>
        <v>0.73339084006778088</v>
      </c>
    </row>
    <row r="499" spans="1:25" x14ac:dyDescent="0.25">
      <c r="A499" s="558" t="s">
        <v>1065</v>
      </c>
      <c r="B499" s="553">
        <f t="shared" si="161"/>
        <v>-10</v>
      </c>
      <c r="C499" s="553">
        <f t="shared" ca="1" si="170"/>
        <v>2.4490517967146723</v>
      </c>
      <c r="D499" s="553">
        <f t="shared" ca="1" si="171"/>
        <v>1.7726895000579082</v>
      </c>
      <c r="E499" s="553">
        <f t="shared" ca="1" si="172"/>
        <v>7.1970455585031345</v>
      </c>
      <c r="F499" s="553">
        <f t="shared" ca="1" si="173"/>
        <v>3.1774932191721925</v>
      </c>
      <c r="G499" s="553">
        <f t="shared" ca="1" si="174"/>
        <v>4.3256468838518378</v>
      </c>
      <c r="H499" s="553">
        <f t="shared" ca="1" si="175"/>
        <v>2.6868928097101268</v>
      </c>
      <c r="I499" s="553">
        <f t="shared" ca="1" si="176"/>
        <v>9.968173224902614</v>
      </c>
      <c r="J499" s="553">
        <f t="shared" ca="1" si="177"/>
        <v>2.9444620840254077</v>
      </c>
      <c r="K499" s="553">
        <f t="shared" ca="1" si="178"/>
        <v>12.666056977995295</v>
      </c>
      <c r="L499" s="553">
        <f t="shared" ca="1" si="182"/>
        <v>2.9295236322466827</v>
      </c>
      <c r="M499" s="553">
        <f t="shared" ca="1" si="182"/>
        <v>4.3618927398075495</v>
      </c>
      <c r="N499" s="553">
        <f t="shared" ca="1" si="182"/>
        <v>1.6335525221177671</v>
      </c>
      <c r="O499" s="553">
        <f t="shared" ca="1" si="182"/>
        <v>6.3838639564495931</v>
      </c>
      <c r="P499" s="553">
        <f t="shared" ca="1" si="182"/>
        <v>3.3134472606034411</v>
      </c>
      <c r="Q499" s="554">
        <f t="shared" ca="1" si="162"/>
        <v>0.67636229665676417</v>
      </c>
      <c r="R499" s="554">
        <f t="shared" ca="1" si="163"/>
        <v>4.019552339330942</v>
      </c>
      <c r="S499" s="554">
        <f t="shared" ca="1" si="164"/>
        <v>1.638754074141711</v>
      </c>
      <c r="T499" s="554">
        <f t="shared" ca="1" si="165"/>
        <v>7.0237111408772064</v>
      </c>
      <c r="U499" s="554">
        <f t="shared" ca="1" si="166"/>
        <v>9.7365333457486116</v>
      </c>
      <c r="V499" s="555">
        <f t="shared" ca="1" si="167"/>
        <v>2.7283402176897824</v>
      </c>
      <c r="W499" s="555">
        <f t="shared" ca="1" si="168"/>
        <v>3.0704166958461521</v>
      </c>
      <c r="X499" s="556">
        <f t="shared" ca="1" si="180"/>
        <v>1.3791558199747662</v>
      </c>
      <c r="Y499" s="557">
        <f t="shared" ca="1" si="169"/>
        <v>0.25691417470609396</v>
      </c>
    </row>
    <row r="500" spans="1:25" x14ac:dyDescent="0.25">
      <c r="A500" s="558" t="s">
        <v>1066</v>
      </c>
      <c r="B500" s="553">
        <f t="shared" si="161"/>
        <v>-10</v>
      </c>
      <c r="C500" s="553">
        <f t="shared" ca="1" si="170"/>
        <v>2.7248059829875935</v>
      </c>
      <c r="D500" s="553">
        <f t="shared" ca="1" si="171"/>
        <v>1.5511142401672866</v>
      </c>
      <c r="E500" s="553">
        <f t="shared" ca="1" si="172"/>
        <v>9.0387381367762103</v>
      </c>
      <c r="F500" s="553">
        <f t="shared" ca="1" si="173"/>
        <v>2.1196831645475038</v>
      </c>
      <c r="G500" s="553">
        <f t="shared" ca="1" si="174"/>
        <v>16.179888577552333</v>
      </c>
      <c r="H500" s="553">
        <f t="shared" ca="1" si="175"/>
        <v>2.6928637226120591</v>
      </c>
      <c r="I500" s="553">
        <f t="shared" ca="1" si="176"/>
        <v>15.977567039807512</v>
      </c>
      <c r="J500" s="553">
        <f t="shared" ca="1" si="177"/>
        <v>2.6990887637689922</v>
      </c>
      <c r="K500" s="553">
        <f t="shared" ca="1" si="178"/>
        <v>16.625814709102219</v>
      </c>
      <c r="L500" s="553">
        <f t="shared" ca="1" si="182"/>
        <v>2.7303600722234052</v>
      </c>
      <c r="M500" s="553">
        <f t="shared" ca="1" si="182"/>
        <v>4.7883769534848071</v>
      </c>
      <c r="N500" s="553">
        <f t="shared" ca="1" si="182"/>
        <v>2.6751381104810874</v>
      </c>
      <c r="O500" s="553">
        <f t="shared" ca="1" si="182"/>
        <v>4.5170941042930632</v>
      </c>
      <c r="P500" s="553">
        <f t="shared" ca="1" si="182"/>
        <v>2.0674744346047853</v>
      </c>
      <c r="Q500" s="554">
        <f t="shared" ca="1" si="162"/>
        <v>1.1736917428203069</v>
      </c>
      <c r="R500" s="554">
        <f t="shared" ca="1" si="163"/>
        <v>6.9190549722287065</v>
      </c>
      <c r="S500" s="554">
        <f t="shared" ca="1" si="164"/>
        <v>13.487024854940273</v>
      </c>
      <c r="T500" s="554">
        <f t="shared" ca="1" si="165"/>
        <v>13.27847827603852</v>
      </c>
      <c r="U500" s="554">
        <f t="shared" ca="1" si="166"/>
        <v>13.895454636878814</v>
      </c>
      <c r="V500" s="555">
        <f t="shared" ca="1" si="167"/>
        <v>2.1132388430037197</v>
      </c>
      <c r="W500" s="555">
        <f t="shared" ca="1" si="168"/>
        <v>2.4496196696882779</v>
      </c>
      <c r="X500" s="556">
        <f t="shared" ca="1" si="180"/>
        <v>13.33232794170284</v>
      </c>
      <c r="Y500" s="557">
        <f t="shared" ca="1" si="169"/>
        <v>0.99989359844670211</v>
      </c>
    </row>
    <row r="501" spans="1:25" x14ac:dyDescent="0.25">
      <c r="A501" s="558" t="s">
        <v>1067</v>
      </c>
      <c r="B501" s="553">
        <f t="shared" si="161"/>
        <v>-10</v>
      </c>
      <c r="C501" s="553">
        <f t="shared" ca="1" si="170"/>
        <v>2.6494759136044985</v>
      </c>
      <c r="D501" s="553">
        <f t="shared" ca="1" si="171"/>
        <v>2.2253437671958021</v>
      </c>
      <c r="E501" s="553">
        <f t="shared" ca="1" si="172"/>
        <v>8.6536508279453841</v>
      </c>
      <c r="F501" s="553">
        <f t="shared" ca="1" si="173"/>
        <v>2.9481337364259663</v>
      </c>
      <c r="G501" s="553">
        <f t="shared" ca="1" si="174"/>
        <v>7.7710333768672522</v>
      </c>
      <c r="H501" s="553">
        <f t="shared" ca="1" si="175"/>
        <v>2.4140472149648828</v>
      </c>
      <c r="I501" s="553">
        <f t="shared" ca="1" si="176"/>
        <v>3.544779921110166</v>
      </c>
      <c r="J501" s="553">
        <f t="shared" ca="1" si="177"/>
        <v>3.2407904548369348</v>
      </c>
      <c r="K501" s="553">
        <f t="shared" ca="1" si="178"/>
        <v>8.3474897392510972</v>
      </c>
      <c r="L501" s="553">
        <f t="shared" ca="1" si="182"/>
        <v>2.7724712909319971</v>
      </c>
      <c r="M501" s="553">
        <f t="shared" ca="1" si="182"/>
        <v>6.2860580038033769</v>
      </c>
      <c r="N501" s="553">
        <f t="shared" ca="1" si="182"/>
        <v>2.2730020936714879</v>
      </c>
      <c r="O501" s="553">
        <f t="shared" ca="1" si="182"/>
        <v>5.1580046116060192</v>
      </c>
      <c r="P501" s="553">
        <f t="shared" ca="1" si="182"/>
        <v>3.0476376890507577</v>
      </c>
      <c r="Q501" s="554">
        <f t="shared" ca="1" si="162"/>
        <v>0.42413214640869645</v>
      </c>
      <c r="R501" s="554">
        <f t="shared" ca="1" si="163"/>
        <v>5.7055170915194182</v>
      </c>
      <c r="S501" s="554">
        <f t="shared" ca="1" si="164"/>
        <v>5.3569861619023698</v>
      </c>
      <c r="T501" s="554">
        <f t="shared" ca="1" si="165"/>
        <v>0.3039894662732312</v>
      </c>
      <c r="U501" s="554">
        <f t="shared" ca="1" si="166"/>
        <v>5.5750184483191001</v>
      </c>
      <c r="V501" s="555">
        <f t="shared" ca="1" si="167"/>
        <v>4.0130559101318894</v>
      </c>
      <c r="W501" s="555">
        <f t="shared" ca="1" si="168"/>
        <v>2.1103669225552615</v>
      </c>
      <c r="X501" s="556">
        <f t="shared" ca="1" si="180"/>
        <v>0.17952425086679114</v>
      </c>
      <c r="Y501" s="557">
        <f t="shared" ca="1" si="169"/>
        <v>0.13783883672115632</v>
      </c>
    </row>
    <row r="502" spans="1:25" x14ac:dyDescent="0.25">
      <c r="A502" s="558" t="s">
        <v>1068</v>
      </c>
      <c r="B502" s="553">
        <f t="shared" si="161"/>
        <v>-10</v>
      </c>
      <c r="C502" s="553">
        <f t="shared" ca="1" si="170"/>
        <v>2.2770154846276904</v>
      </c>
      <c r="D502" s="553">
        <f t="shared" ca="1" si="171"/>
        <v>1.4588481556005828</v>
      </c>
      <c r="E502" s="553">
        <f t="shared" ca="1" si="172"/>
        <v>5.9783864304413665</v>
      </c>
      <c r="F502" s="553">
        <f t="shared" ca="1" si="173"/>
        <v>2.2189561729788592</v>
      </c>
      <c r="G502" s="553">
        <f t="shared" ca="1" si="174"/>
        <v>1.5611347286670074</v>
      </c>
      <c r="H502" s="553">
        <f t="shared" ca="1" si="175"/>
        <v>3.6419444004689834</v>
      </c>
      <c r="I502" s="553">
        <f t="shared" ca="1" si="176"/>
        <v>13.194486606226132</v>
      </c>
      <c r="J502" s="553">
        <f t="shared" ca="1" si="177"/>
        <v>2.7982265767828021</v>
      </c>
      <c r="K502" s="553">
        <f t="shared" ca="1" si="178"/>
        <v>11.431463831981116</v>
      </c>
      <c r="L502" s="553">
        <f t="shared" ca="1" si="182"/>
        <v>2.5167462737185109</v>
      </c>
      <c r="M502" s="553">
        <f t="shared" ca="1" si="182"/>
        <v>5.9472320906974776</v>
      </c>
      <c r="N502" s="553">
        <f t="shared" ca="1" si="182"/>
        <v>2.9704300797626781</v>
      </c>
      <c r="O502" s="553">
        <f t="shared" ca="1" si="182"/>
        <v>3.9513855086625971</v>
      </c>
      <c r="P502" s="553">
        <f t="shared" ca="1" si="182"/>
        <v>2.9635272985979744</v>
      </c>
      <c r="Q502" s="554">
        <f t="shared" ca="1" si="162"/>
        <v>0.81816732902710765</v>
      </c>
      <c r="R502" s="554">
        <f t="shared" ca="1" si="163"/>
        <v>3.7594302574625074</v>
      </c>
      <c r="S502" s="554">
        <f t="shared" ca="1" si="164"/>
        <v>-2.0808096718019762</v>
      </c>
      <c r="T502" s="554">
        <f t="shared" ca="1" si="165"/>
        <v>10.396260029443329</v>
      </c>
      <c r="U502" s="554">
        <f t="shared" ca="1" si="166"/>
        <v>8.9147175582626055</v>
      </c>
      <c r="V502" s="555">
        <f t="shared" ca="1" si="167"/>
        <v>2.9768020109347995</v>
      </c>
      <c r="W502" s="555">
        <f t="shared" ca="1" si="168"/>
        <v>0.98785821006462271</v>
      </c>
      <c r="X502" s="556">
        <f t="shared" ca="1" si="180"/>
        <v>0.16219710203639259</v>
      </c>
      <c r="Y502" s="557">
        <f t="shared" ca="1" si="169"/>
        <v>0.13645292908819942</v>
      </c>
    </row>
    <row r="503" spans="1:25" x14ac:dyDescent="0.25">
      <c r="A503" s="558" t="s">
        <v>1069</v>
      </c>
      <c r="B503" s="553">
        <f t="shared" si="161"/>
        <v>-10</v>
      </c>
      <c r="C503" s="553">
        <f t="shared" ca="1" si="170"/>
        <v>4.3878554754518708</v>
      </c>
      <c r="D503" s="553">
        <f t="shared" ca="1" si="171"/>
        <v>1.4849561999241963</v>
      </c>
      <c r="E503" s="553">
        <f t="shared" ca="1" si="172"/>
        <v>7.5867005137661154</v>
      </c>
      <c r="F503" s="553">
        <f t="shared" ca="1" si="173"/>
        <v>3.8694760592712507</v>
      </c>
      <c r="G503" s="553">
        <f t="shared" ca="1" si="174"/>
        <v>13.485444872028026</v>
      </c>
      <c r="H503" s="553">
        <f t="shared" ca="1" si="175"/>
        <v>3.298990607723117</v>
      </c>
      <c r="I503" s="553">
        <f t="shared" ca="1" si="176"/>
        <v>12.237090129487168</v>
      </c>
      <c r="J503" s="553">
        <f t="shared" ca="1" si="177"/>
        <v>4.7632359549769436</v>
      </c>
      <c r="K503" s="553">
        <f t="shared" ca="1" si="178"/>
        <v>11.561943792762278</v>
      </c>
      <c r="L503" s="553">
        <f t="shared" ca="1" si="182"/>
        <v>3.7608022467437632</v>
      </c>
      <c r="M503" s="553">
        <f t="shared" ca="1" si="182"/>
        <v>5.4975769308123699</v>
      </c>
      <c r="N503" s="553">
        <f t="shared" ca="1" si="182"/>
        <v>3.0735831248797418</v>
      </c>
      <c r="O503" s="553">
        <f t="shared" ca="1" si="182"/>
        <v>5.2380137067748089</v>
      </c>
      <c r="P503" s="553">
        <f t="shared" ca="1" si="182"/>
        <v>2.6104321248160018</v>
      </c>
      <c r="Q503" s="554">
        <f t="shared" ca="1" si="162"/>
        <v>2.9028992755276746</v>
      </c>
      <c r="R503" s="554">
        <f t="shared" ca="1" si="163"/>
        <v>3.7172244544948647</v>
      </c>
      <c r="S503" s="554">
        <f t="shared" ca="1" si="164"/>
        <v>10.18645426430491</v>
      </c>
      <c r="T503" s="554">
        <f t="shared" ca="1" si="165"/>
        <v>7.4738541745102243</v>
      </c>
      <c r="U503" s="554">
        <f t="shared" ca="1" si="166"/>
        <v>7.8011415460185152</v>
      </c>
      <c r="V503" s="555">
        <f t="shared" ca="1" si="167"/>
        <v>2.423993805932628</v>
      </c>
      <c r="W503" s="555">
        <f t="shared" ca="1" si="168"/>
        <v>2.6275815819588071</v>
      </c>
      <c r="X503" s="556">
        <f t="shared" ca="1" si="180"/>
        <v>6.7208556155409127</v>
      </c>
      <c r="Y503" s="557">
        <f t="shared" ca="1" si="169"/>
        <v>0.90213871511804333</v>
      </c>
    </row>
    <row r="504" spans="1:25" x14ac:dyDescent="0.25">
      <c r="A504" s="558" t="s">
        <v>1070</v>
      </c>
      <c r="B504" s="553">
        <f t="shared" si="161"/>
        <v>-10</v>
      </c>
      <c r="C504" s="553">
        <f t="shared" ca="1" si="170"/>
        <v>4.2098633743484903</v>
      </c>
      <c r="D504" s="553">
        <f t="shared" ca="1" si="171"/>
        <v>1.7688471247334898</v>
      </c>
      <c r="E504" s="553">
        <f t="shared" ca="1" si="172"/>
        <v>11.527566798941312</v>
      </c>
      <c r="F504" s="553">
        <f t="shared" ca="1" si="173"/>
        <v>2.5730745093054876</v>
      </c>
      <c r="G504" s="553">
        <f t="shared" ca="1" si="174"/>
        <v>8.2718785766082021</v>
      </c>
      <c r="H504" s="553">
        <f t="shared" ca="1" si="175"/>
        <v>1.9309251006660542</v>
      </c>
      <c r="I504" s="553">
        <f t="shared" ca="1" si="176"/>
        <v>10.018749059510537</v>
      </c>
      <c r="J504" s="553">
        <f t="shared" ca="1" si="177"/>
        <v>3.1496901384364726</v>
      </c>
      <c r="K504" s="553">
        <f t="shared" ca="1" si="178"/>
        <v>12.514281661378654</v>
      </c>
      <c r="L504" s="553">
        <f t="shared" ca="1" si="182"/>
        <v>4.3471470399392578</v>
      </c>
      <c r="M504" s="553">
        <f t="shared" ca="1" si="182"/>
        <v>7.0267506146387539</v>
      </c>
      <c r="N504" s="553">
        <f t="shared" ca="1" si="182"/>
        <v>2.1891014857315003</v>
      </c>
      <c r="O504" s="553">
        <f t="shared" ca="1" si="182"/>
        <v>6.0771407512060724</v>
      </c>
      <c r="P504" s="553">
        <f t="shared" ca="1" si="182"/>
        <v>2.4247419868914615</v>
      </c>
      <c r="Q504" s="554">
        <f t="shared" ca="1" si="162"/>
        <v>2.4410162496150005</v>
      </c>
      <c r="R504" s="554">
        <f t="shared" ca="1" si="163"/>
        <v>8.954492289635823</v>
      </c>
      <c r="S504" s="554">
        <f t="shared" ca="1" si="164"/>
        <v>6.3409534759421478</v>
      </c>
      <c r="T504" s="554">
        <f t="shared" ca="1" si="165"/>
        <v>6.869058921074064</v>
      </c>
      <c r="U504" s="554">
        <f t="shared" ca="1" si="166"/>
        <v>8.1671346214393949</v>
      </c>
      <c r="V504" s="555">
        <f t="shared" ca="1" si="167"/>
        <v>4.8376491289072536</v>
      </c>
      <c r="W504" s="555">
        <f t="shared" ca="1" si="168"/>
        <v>3.652398764314611</v>
      </c>
      <c r="X504" s="556">
        <f t="shared" ca="1" si="180"/>
        <v>8.4541536821527572</v>
      </c>
      <c r="Y504" s="557">
        <f t="shared" ca="1" si="169"/>
        <v>0.97291756140399921</v>
      </c>
    </row>
    <row r="505" spans="1:25" x14ac:dyDescent="0.25">
      <c r="A505" s="558" t="s">
        <v>1071</v>
      </c>
      <c r="B505" s="553">
        <f t="shared" si="161"/>
        <v>-10</v>
      </c>
      <c r="C505" s="553">
        <f t="shared" ca="1" si="170"/>
        <v>3.2599450004958141</v>
      </c>
      <c r="D505" s="553">
        <f t="shared" ca="1" si="171"/>
        <v>2.2678838342527361</v>
      </c>
      <c r="E505" s="553">
        <f t="shared" ca="1" si="172"/>
        <v>5.3080986179845393</v>
      </c>
      <c r="F505" s="553">
        <f t="shared" ca="1" si="173"/>
        <v>3.2356596744159027</v>
      </c>
      <c r="G505" s="553">
        <f t="shared" ca="1" si="174"/>
        <v>7.5757422687145599</v>
      </c>
      <c r="H505" s="553">
        <f t="shared" ca="1" si="175"/>
        <v>3.0202120955651557</v>
      </c>
      <c r="I505" s="553">
        <f t="shared" ca="1" si="176"/>
        <v>8.2037087292764994</v>
      </c>
      <c r="J505" s="553">
        <f t="shared" ca="1" si="177"/>
        <v>2.9645337150080429</v>
      </c>
      <c r="K505" s="553">
        <f t="shared" ca="1" si="178"/>
        <v>10.780052035287454</v>
      </c>
      <c r="L505" s="553">
        <f t="shared" ca="1" si="182"/>
        <v>2.4328831631596652</v>
      </c>
      <c r="M505" s="553">
        <f t="shared" ca="1" si="182"/>
        <v>5.1124929111785704</v>
      </c>
      <c r="N505" s="553">
        <f t="shared" ca="1" si="182"/>
        <v>2.5214356993509126</v>
      </c>
      <c r="O505" s="553">
        <f t="shared" ca="1" si="182"/>
        <v>3.6269802652493146</v>
      </c>
      <c r="P505" s="553">
        <f t="shared" ca="1" si="182"/>
        <v>3.0346946120631495</v>
      </c>
      <c r="Q505" s="554">
        <f t="shared" ca="1" si="162"/>
        <v>0.99206116624307805</v>
      </c>
      <c r="R505" s="554">
        <f t="shared" ca="1" si="163"/>
        <v>2.0724389435686366</v>
      </c>
      <c r="S505" s="554">
        <f t="shared" ca="1" si="164"/>
        <v>4.5555301731494042</v>
      </c>
      <c r="T505" s="554">
        <f t="shared" ca="1" si="165"/>
        <v>5.2391750142684561</v>
      </c>
      <c r="U505" s="554">
        <f t="shared" ca="1" si="166"/>
        <v>8.3471688721277886</v>
      </c>
      <c r="V505" s="555">
        <f t="shared" ca="1" si="167"/>
        <v>2.5910572118276578</v>
      </c>
      <c r="W505" s="555">
        <f t="shared" ca="1" si="168"/>
        <v>0.59228565318616511</v>
      </c>
      <c r="X505" s="556">
        <f t="shared" ca="1" si="180"/>
        <v>0.13704909334649429</v>
      </c>
      <c r="Y505" s="557">
        <f t="shared" ca="1" si="169"/>
        <v>0.13445847887653034</v>
      </c>
    </row>
    <row r="506" spans="1:25" x14ac:dyDescent="0.25">
      <c r="A506" s="558" t="s">
        <v>1072</v>
      </c>
      <c r="B506" s="553">
        <f t="shared" si="161"/>
        <v>-10</v>
      </c>
      <c r="C506" s="553">
        <f t="shared" ca="1" si="170"/>
        <v>3.9182491534910029</v>
      </c>
      <c r="D506" s="553">
        <f t="shared" ca="1" si="171"/>
        <v>2.8011321045060726</v>
      </c>
      <c r="E506" s="553">
        <f t="shared" ca="1" si="172"/>
        <v>2.7800016238444938</v>
      </c>
      <c r="F506" s="553">
        <f t="shared" ca="1" si="173"/>
        <v>2.5712831875033544</v>
      </c>
      <c r="G506" s="553">
        <f t="shared" ca="1" si="174"/>
        <v>14.429480646303821</v>
      </c>
      <c r="H506" s="553">
        <f t="shared" ca="1" si="175"/>
        <v>3.3607290794195293</v>
      </c>
      <c r="I506" s="553">
        <f t="shared" ca="1" si="176"/>
        <v>2.9157898781861444</v>
      </c>
      <c r="J506" s="553">
        <f t="shared" ca="1" si="177"/>
        <v>2.2408278613710602</v>
      </c>
      <c r="K506" s="553">
        <f t="shared" ca="1" si="178"/>
        <v>7.7863621743355038</v>
      </c>
      <c r="L506" s="553">
        <f t="shared" ca="1" si="182"/>
        <v>2.5334238635505186</v>
      </c>
      <c r="M506" s="553">
        <f t="shared" ca="1" si="182"/>
        <v>4.0850347025074871</v>
      </c>
      <c r="N506" s="553">
        <f t="shared" ca="1" si="182"/>
        <v>2.5630052537437238</v>
      </c>
      <c r="O506" s="553">
        <f t="shared" ca="1" si="182"/>
        <v>3.8578331001907666</v>
      </c>
      <c r="P506" s="553">
        <f t="shared" ca="1" si="182"/>
        <v>2.6614111054496776</v>
      </c>
      <c r="Q506" s="554">
        <f t="shared" ca="1" si="162"/>
        <v>1.1171170489849302</v>
      </c>
      <c r="R506" s="554">
        <f t="shared" ca="1" si="163"/>
        <v>0.2087184363411394</v>
      </c>
      <c r="S506" s="554">
        <f t="shared" ca="1" si="164"/>
        <v>11.068751566884291</v>
      </c>
      <c r="T506" s="554">
        <f t="shared" ca="1" si="165"/>
        <v>0.67496201681508428</v>
      </c>
      <c r="U506" s="554">
        <f t="shared" ca="1" si="166"/>
        <v>5.2529383107849856</v>
      </c>
      <c r="V506" s="555">
        <f t="shared" ca="1" si="167"/>
        <v>1.5220294487637633</v>
      </c>
      <c r="W506" s="555">
        <f t="shared" ca="1" si="168"/>
        <v>1.196421994741089</v>
      </c>
      <c r="X506" s="556">
        <f t="shared" ca="1" si="180"/>
        <v>-0.65787972581523135</v>
      </c>
      <c r="Y506" s="557">
        <f t="shared" ca="1" si="169"/>
        <v>8.1468265789323382E-2</v>
      </c>
    </row>
    <row r="507" spans="1:25" x14ac:dyDescent="0.25">
      <c r="A507" s="558" t="s">
        <v>1073</v>
      </c>
      <c r="B507" s="553">
        <f t="shared" si="161"/>
        <v>-10</v>
      </c>
      <c r="C507" s="553">
        <f t="shared" ca="1" si="170"/>
        <v>2.3726202332858843</v>
      </c>
      <c r="D507" s="553">
        <f t="shared" ca="1" si="171"/>
        <v>2.1980513075649597</v>
      </c>
      <c r="E507" s="553">
        <f t="shared" ca="1" si="172"/>
        <v>7.0511606319918485</v>
      </c>
      <c r="F507" s="553">
        <f t="shared" ca="1" si="173"/>
        <v>2.2364352962671252</v>
      </c>
      <c r="G507" s="553">
        <f t="shared" ca="1" si="174"/>
        <v>11.445929281005206</v>
      </c>
      <c r="H507" s="553">
        <f t="shared" ca="1" si="175"/>
        <v>2.7455297277420536</v>
      </c>
      <c r="I507" s="553">
        <f t="shared" ca="1" si="176"/>
        <v>8.1788328108116932</v>
      </c>
      <c r="J507" s="553">
        <f t="shared" ca="1" si="177"/>
        <v>3.8083038942218144</v>
      </c>
      <c r="K507" s="553">
        <f t="shared" ca="1" si="178"/>
        <v>0.96728109424078945</v>
      </c>
      <c r="L507" s="553">
        <f t="shared" ca="1" si="182"/>
        <v>4.1477805917056081</v>
      </c>
      <c r="M507" s="553">
        <f t="shared" ca="1" si="182"/>
        <v>5.3898425951391715</v>
      </c>
      <c r="N507" s="553">
        <f t="shared" ca="1" si="182"/>
        <v>2.9127322029309619</v>
      </c>
      <c r="O507" s="553">
        <f t="shared" ca="1" si="182"/>
        <v>3.0645866515849738</v>
      </c>
      <c r="P507" s="553">
        <f t="shared" ca="1" si="182"/>
        <v>2.0130070977092225</v>
      </c>
      <c r="Q507" s="554">
        <f t="shared" ca="1" si="162"/>
        <v>0.17456892572092464</v>
      </c>
      <c r="R507" s="554">
        <f t="shared" ca="1" si="163"/>
        <v>4.8147253357247237</v>
      </c>
      <c r="S507" s="554">
        <f t="shared" ca="1" si="164"/>
        <v>8.7003995532631535</v>
      </c>
      <c r="T507" s="554">
        <f t="shared" ca="1" si="165"/>
        <v>4.3705289165898789</v>
      </c>
      <c r="U507" s="554">
        <f t="shared" ca="1" si="166"/>
        <v>-3.1804994974648189</v>
      </c>
      <c r="V507" s="555">
        <f t="shared" ca="1" si="167"/>
        <v>2.4771103922082096</v>
      </c>
      <c r="W507" s="555">
        <f t="shared" ca="1" si="168"/>
        <v>1.0515795538757513</v>
      </c>
      <c r="X507" s="556">
        <f t="shared" ca="1" si="180"/>
        <v>-0.7064416612707678</v>
      </c>
      <c r="Y507" s="557">
        <f t="shared" ca="1" si="169"/>
        <v>7.8833610511281405E-2</v>
      </c>
    </row>
    <row r="508" spans="1:25" x14ac:dyDescent="0.25">
      <c r="A508" s="558" t="s">
        <v>1074</v>
      </c>
      <c r="B508" s="553">
        <f t="shared" si="161"/>
        <v>-10</v>
      </c>
      <c r="C508" s="553">
        <f t="shared" ca="1" si="170"/>
        <v>4.9299096333566119</v>
      </c>
      <c r="D508" s="553">
        <f t="shared" ca="1" si="171"/>
        <v>1.9394822567526178</v>
      </c>
      <c r="E508" s="553">
        <f t="shared" ca="1" si="172"/>
        <v>5.8207495687402497</v>
      </c>
      <c r="F508" s="553">
        <f t="shared" ca="1" si="173"/>
        <v>2.4494564973697401</v>
      </c>
      <c r="G508" s="553">
        <f t="shared" ca="1" si="174"/>
        <v>9.9868531916009964</v>
      </c>
      <c r="H508" s="553">
        <f t="shared" ca="1" si="175"/>
        <v>2.8963494146659894</v>
      </c>
      <c r="I508" s="553">
        <f t="shared" ca="1" si="176"/>
        <v>9.3582431301151701</v>
      </c>
      <c r="J508" s="553">
        <f t="shared" ca="1" si="177"/>
        <v>2.7223403094260732</v>
      </c>
      <c r="K508" s="553">
        <f t="shared" ca="1" si="178"/>
        <v>10.649788657899993</v>
      </c>
      <c r="L508" s="553">
        <f t="shared" ca="1" si="182"/>
        <v>3.5926136003767724</v>
      </c>
      <c r="M508" s="553">
        <f t="shared" ca="1" si="182"/>
        <v>6.7607905865215798</v>
      </c>
      <c r="N508" s="553">
        <f t="shared" ca="1" si="182"/>
        <v>2.809365549021968</v>
      </c>
      <c r="O508" s="553">
        <f t="shared" ca="1" si="182"/>
        <v>8.3006567454544733</v>
      </c>
      <c r="P508" s="553">
        <f t="shared" ca="1" si="182"/>
        <v>2.2405625978359085</v>
      </c>
      <c r="Q508" s="554">
        <f t="shared" ca="1" si="162"/>
        <v>2.9904273766039942</v>
      </c>
      <c r="R508" s="554">
        <f t="shared" ca="1" si="163"/>
        <v>3.3712930713705096</v>
      </c>
      <c r="S508" s="554">
        <f t="shared" ca="1" si="164"/>
        <v>7.090503776935007</v>
      </c>
      <c r="T508" s="554">
        <f t="shared" ca="1" si="165"/>
        <v>6.6359028206890969</v>
      </c>
      <c r="U508" s="554">
        <f t="shared" ca="1" si="166"/>
        <v>7.0571750575232208</v>
      </c>
      <c r="V508" s="555">
        <f t="shared" ca="1" si="167"/>
        <v>3.9514250374996118</v>
      </c>
      <c r="W508" s="555">
        <f t="shared" ca="1" si="168"/>
        <v>6.0600941476185648</v>
      </c>
      <c r="X508" s="556">
        <f t="shared" ca="1" si="180"/>
        <v>5.5176045401714653</v>
      </c>
      <c r="Y508" s="557">
        <f t="shared" ca="1" si="169"/>
        <v>0.80381386622160733</v>
      </c>
    </row>
    <row r="509" spans="1:25" x14ac:dyDescent="0.25">
      <c r="A509" s="558" t="s">
        <v>1075</v>
      </c>
      <c r="B509" s="553">
        <f t="shared" si="161"/>
        <v>-10</v>
      </c>
      <c r="C509" s="553">
        <f t="shared" ca="1" si="170"/>
        <v>2.9466453737239253</v>
      </c>
      <c r="D509" s="553">
        <f t="shared" ca="1" si="171"/>
        <v>1.5376209630061555</v>
      </c>
      <c r="E509" s="553">
        <f t="shared" ca="1" si="172"/>
        <v>4.7691776165212385</v>
      </c>
      <c r="F509" s="553">
        <f t="shared" ca="1" si="173"/>
        <v>2.4213425534002631</v>
      </c>
      <c r="G509" s="553">
        <f t="shared" ca="1" si="174"/>
        <v>12.653018651960517</v>
      </c>
      <c r="H509" s="553">
        <f t="shared" ca="1" si="175"/>
        <v>2.7048297376922616</v>
      </c>
      <c r="I509" s="553">
        <f t="shared" ca="1" si="176"/>
        <v>11.057394769540025</v>
      </c>
      <c r="J509" s="553">
        <f t="shared" ca="1" si="177"/>
        <v>3.712891282489533</v>
      </c>
      <c r="K509" s="553">
        <f t="shared" ca="1" si="178"/>
        <v>10.364892852916913</v>
      </c>
      <c r="L509" s="553">
        <f t="shared" ca="1" si="182"/>
        <v>3.1892254054828872</v>
      </c>
      <c r="M509" s="553">
        <f t="shared" ca="1" si="182"/>
        <v>4.9990059549195101</v>
      </c>
      <c r="N509" s="553">
        <f t="shared" ca="1" si="182"/>
        <v>2.0424653180701737</v>
      </c>
      <c r="O509" s="553">
        <f t="shared" ca="1" si="182"/>
        <v>6.4032625539871706</v>
      </c>
      <c r="P509" s="553">
        <f t="shared" ca="1" si="182"/>
        <v>2.3425498891644998</v>
      </c>
      <c r="Q509" s="554">
        <f t="shared" ca="1" si="162"/>
        <v>1.4090244107177698</v>
      </c>
      <c r="R509" s="554">
        <f t="shared" ca="1" si="163"/>
        <v>2.3478350631209755</v>
      </c>
      <c r="S509" s="554">
        <f t="shared" ca="1" si="164"/>
        <v>9.9481889142682558</v>
      </c>
      <c r="T509" s="554">
        <f t="shared" ca="1" si="165"/>
        <v>7.3445034870504919</v>
      </c>
      <c r="U509" s="554">
        <f t="shared" ca="1" si="166"/>
        <v>7.1756674474340265</v>
      </c>
      <c r="V509" s="555">
        <f t="shared" ca="1" si="167"/>
        <v>2.9565406368493363</v>
      </c>
      <c r="W509" s="555">
        <f t="shared" ca="1" si="168"/>
        <v>4.0607126648226703</v>
      </c>
      <c r="X509" s="556">
        <f t="shared" ca="1" si="180"/>
        <v>4.7095705879001031</v>
      </c>
      <c r="Y509" s="557">
        <f t="shared" ca="1" si="169"/>
        <v>0.7125481314552603</v>
      </c>
    </row>
    <row r="510" spans="1:25" x14ac:dyDescent="0.25">
      <c r="A510" s="558" t="s">
        <v>1076</v>
      </c>
      <c r="B510" s="553">
        <f t="shared" si="161"/>
        <v>-10</v>
      </c>
      <c r="C510" s="553">
        <f t="shared" ca="1" si="170"/>
        <v>3.9420539294982739</v>
      </c>
      <c r="D510" s="553">
        <f t="shared" ca="1" si="171"/>
        <v>2.5750943494652376</v>
      </c>
      <c r="E510" s="553">
        <f t="shared" ca="1" si="172"/>
        <v>6.2807708239496343</v>
      </c>
      <c r="F510" s="553">
        <f t="shared" ca="1" si="173"/>
        <v>0.8376452810573507</v>
      </c>
      <c r="G510" s="553">
        <f t="shared" ca="1" si="174"/>
        <v>16.827407426784816</v>
      </c>
      <c r="H510" s="553">
        <f t="shared" ca="1" si="175"/>
        <v>3.1758829671090298</v>
      </c>
      <c r="I510" s="553">
        <f t="shared" ca="1" si="176"/>
        <v>4.8764442549331353</v>
      </c>
      <c r="J510" s="553">
        <f t="shared" ca="1" si="177"/>
        <v>2.9173809473667895</v>
      </c>
      <c r="K510" s="553">
        <f t="shared" ca="1" si="178"/>
        <v>10.830153070164407</v>
      </c>
      <c r="L510" s="553">
        <f t="shared" ca="1" si="182"/>
        <v>2.6090177221093547</v>
      </c>
      <c r="M510" s="553">
        <f t="shared" ca="1" si="182"/>
        <v>5.6968408752587925</v>
      </c>
      <c r="N510" s="553">
        <f t="shared" ca="1" si="182"/>
        <v>2.4134253569309148</v>
      </c>
      <c r="O510" s="553">
        <f t="shared" ca="1" si="182"/>
        <v>6.8771382387990805</v>
      </c>
      <c r="P510" s="553">
        <f t="shared" ca="1" si="182"/>
        <v>2.7928979119719943</v>
      </c>
      <c r="Q510" s="554">
        <f t="shared" ca="1" si="162"/>
        <v>1.3669595800330363</v>
      </c>
      <c r="R510" s="554">
        <f t="shared" ca="1" si="163"/>
        <v>5.4431255428922833</v>
      </c>
      <c r="S510" s="554">
        <f t="shared" ca="1" si="164"/>
        <v>13.651524459675787</v>
      </c>
      <c r="T510" s="554">
        <f t="shared" ca="1" si="165"/>
        <v>1.9590633075663457</v>
      </c>
      <c r="U510" s="554">
        <f t="shared" ca="1" si="166"/>
        <v>8.2211353480550518</v>
      </c>
      <c r="V510" s="555">
        <f t="shared" ca="1" si="167"/>
        <v>3.2834155183278777</v>
      </c>
      <c r="W510" s="555">
        <f t="shared" ca="1" si="168"/>
        <v>4.0842403268270857</v>
      </c>
      <c r="X510" s="556">
        <f t="shared" ca="1" si="180"/>
        <v>6.7803374510864955</v>
      </c>
      <c r="Y510" s="557">
        <f t="shared" ca="1" si="169"/>
        <v>0.90583106613004905</v>
      </c>
    </row>
    <row r="511" spans="1:25" x14ac:dyDescent="0.25">
      <c r="A511" s="558" t="s">
        <v>1077</v>
      </c>
      <c r="B511" s="553">
        <f t="shared" si="161"/>
        <v>-10</v>
      </c>
      <c r="C511" s="553">
        <f t="shared" ca="1" si="170"/>
        <v>4.4319194189522335</v>
      </c>
      <c r="D511" s="553">
        <f t="shared" ca="1" si="171"/>
        <v>1.163945585913728</v>
      </c>
      <c r="E511" s="553">
        <f t="shared" ca="1" si="172"/>
        <v>7.5613611529971205</v>
      </c>
      <c r="F511" s="553">
        <f t="shared" ca="1" si="173"/>
        <v>1.9771911947875387</v>
      </c>
      <c r="G511" s="553">
        <f t="shared" ca="1" si="174"/>
        <v>13.326635043892967</v>
      </c>
      <c r="H511" s="553">
        <f t="shared" ca="1" si="175"/>
        <v>3.4907545647617306</v>
      </c>
      <c r="I511" s="553">
        <f t="shared" ca="1" si="176"/>
        <v>8.6341387955829685</v>
      </c>
      <c r="J511" s="553">
        <f t="shared" ca="1" si="177"/>
        <v>2.3191942957476042</v>
      </c>
      <c r="K511" s="553">
        <f t="shared" ca="1" si="178"/>
        <v>7.7130369580077893</v>
      </c>
      <c r="L511" s="553">
        <f t="shared" ca="1" si="182"/>
        <v>2.8670982262452567</v>
      </c>
      <c r="M511" s="553">
        <f t="shared" ca="1" si="182"/>
        <v>4.4314038545470353</v>
      </c>
      <c r="N511" s="553">
        <f t="shared" ca="1" si="182"/>
        <v>1.7645950947604072</v>
      </c>
      <c r="O511" s="553">
        <f t="shared" ca="1" si="182"/>
        <v>3.7284147587175207</v>
      </c>
      <c r="P511" s="553">
        <f t="shared" ca="1" si="182"/>
        <v>3.4555183719471083</v>
      </c>
      <c r="Q511" s="554">
        <f t="shared" ca="1" si="162"/>
        <v>3.2679738330385053</v>
      </c>
      <c r="R511" s="554">
        <f t="shared" ca="1" si="163"/>
        <v>5.5841699582095821</v>
      </c>
      <c r="S511" s="554">
        <f t="shared" ca="1" si="164"/>
        <v>9.8358804791312373</v>
      </c>
      <c r="T511" s="554">
        <f t="shared" ca="1" si="165"/>
        <v>6.3149444998353648</v>
      </c>
      <c r="U511" s="554">
        <f t="shared" ca="1" si="166"/>
        <v>4.8459387317625326</v>
      </c>
      <c r="V511" s="555">
        <f t="shared" ca="1" si="167"/>
        <v>2.6668087597866279</v>
      </c>
      <c r="W511" s="555">
        <f t="shared" ca="1" si="168"/>
        <v>0.27289638677041239</v>
      </c>
      <c r="X511" s="556">
        <f t="shared" ca="1" si="180"/>
        <v>6.1550555516129819</v>
      </c>
      <c r="Y511" s="557">
        <f t="shared" ca="1" si="169"/>
        <v>0.86162187642972665</v>
      </c>
    </row>
    <row r="512" spans="1:25" x14ac:dyDescent="0.25">
      <c r="A512" s="558" t="s">
        <v>1078</v>
      </c>
      <c r="B512" s="553">
        <f t="shared" si="161"/>
        <v>-10</v>
      </c>
      <c r="C512" s="553">
        <f t="shared" ca="1" si="170"/>
        <v>2.2583825656934531</v>
      </c>
      <c r="D512" s="553">
        <f t="shared" ca="1" si="171"/>
        <v>2.0587066455819674</v>
      </c>
      <c r="E512" s="553">
        <f t="shared" ca="1" si="172"/>
        <v>6.1978606630499034</v>
      </c>
      <c r="F512" s="553">
        <f t="shared" ca="1" si="173"/>
        <v>2.113619948637699</v>
      </c>
      <c r="G512" s="553">
        <f t="shared" ca="1" si="174"/>
        <v>7.7993786672460006</v>
      </c>
      <c r="H512" s="553">
        <f t="shared" ca="1" si="175"/>
        <v>2.7965899131660357</v>
      </c>
      <c r="I512" s="553">
        <f t="shared" ca="1" si="176"/>
        <v>9.9607925811492155</v>
      </c>
      <c r="J512" s="553">
        <f t="shared" ca="1" si="177"/>
        <v>3.5296874046312681</v>
      </c>
      <c r="K512" s="553">
        <f t="shared" ca="1" si="178"/>
        <v>13.252011348615619</v>
      </c>
      <c r="L512" s="553">
        <f t="shared" ca="1" si="182"/>
        <v>2.7021057931119081</v>
      </c>
      <c r="M512" s="553">
        <f t="shared" ca="1" si="182"/>
        <v>6.7125292442056432</v>
      </c>
      <c r="N512" s="553">
        <f t="shared" ca="1" si="182"/>
        <v>2.8191905699116102</v>
      </c>
      <c r="O512" s="553">
        <f t="shared" ca="1" si="182"/>
        <v>3.9548176702384312</v>
      </c>
      <c r="P512" s="553">
        <f t="shared" ca="1" si="182"/>
        <v>2.3989848674024077</v>
      </c>
      <c r="Q512" s="554">
        <f t="shared" ca="1" si="162"/>
        <v>0.19967592011148572</v>
      </c>
      <c r="R512" s="554">
        <f t="shared" ca="1" si="163"/>
        <v>4.0842407144122044</v>
      </c>
      <c r="S512" s="554">
        <f t="shared" ca="1" si="164"/>
        <v>5.0027887540799654</v>
      </c>
      <c r="T512" s="554">
        <f t="shared" ca="1" si="165"/>
        <v>6.4311051765179474</v>
      </c>
      <c r="U512" s="554">
        <f t="shared" ca="1" si="166"/>
        <v>10.549905555503711</v>
      </c>
      <c r="V512" s="555">
        <f t="shared" ca="1" si="167"/>
        <v>3.893338674294033</v>
      </c>
      <c r="W512" s="555">
        <f t="shared" ca="1" si="168"/>
        <v>1.5558328028360235</v>
      </c>
      <c r="X512" s="556">
        <f t="shared" ca="1" si="180"/>
        <v>2.7731535289786002</v>
      </c>
      <c r="Y512" s="557">
        <f t="shared" ca="1" si="169"/>
        <v>0.44241017964504387</v>
      </c>
    </row>
    <row r="513" spans="1:25" x14ac:dyDescent="0.25">
      <c r="A513" s="558" t="s">
        <v>1079</v>
      </c>
      <c r="B513" s="553">
        <f t="shared" si="161"/>
        <v>-10</v>
      </c>
      <c r="C513" s="553">
        <f t="shared" ca="1" si="170"/>
        <v>2.3633946244294233</v>
      </c>
      <c r="D513" s="553">
        <f t="shared" ca="1" si="171"/>
        <v>1.9982974680205723</v>
      </c>
      <c r="E513" s="553">
        <f t="shared" ca="1" si="172"/>
        <v>5.679760377123805</v>
      </c>
      <c r="F513" s="553">
        <f t="shared" ca="1" si="173"/>
        <v>2.4321124001465142</v>
      </c>
      <c r="G513" s="553">
        <f t="shared" ca="1" si="174"/>
        <v>9.7672392540227264</v>
      </c>
      <c r="H513" s="553">
        <f t="shared" ca="1" si="175"/>
        <v>3.6224854832892968</v>
      </c>
      <c r="I513" s="553">
        <f t="shared" ca="1" si="176"/>
        <v>6.5273432340004884</v>
      </c>
      <c r="J513" s="553">
        <f t="shared" ca="1" si="177"/>
        <v>3.5670591746098452</v>
      </c>
      <c r="K513" s="553">
        <f t="shared" ca="1" si="178"/>
        <v>10.95762351480799</v>
      </c>
      <c r="L513" s="553">
        <f t="shared" ca="1" si="182"/>
        <v>3.2308130373260369</v>
      </c>
      <c r="M513" s="553">
        <f t="shared" ca="1" si="182"/>
        <v>5.251311531420253</v>
      </c>
      <c r="N513" s="553">
        <f t="shared" ca="1" si="182"/>
        <v>2.7713010745169093</v>
      </c>
      <c r="O513" s="553">
        <f t="shared" ca="1" si="182"/>
        <v>3.7597211698010957</v>
      </c>
      <c r="P513" s="553">
        <f t="shared" ca="1" si="182"/>
        <v>3.1102053746369296</v>
      </c>
      <c r="Q513" s="554">
        <f t="shared" ca="1" si="162"/>
        <v>0.36509715640885099</v>
      </c>
      <c r="R513" s="554">
        <f t="shared" ca="1" si="163"/>
        <v>3.2476479769772908</v>
      </c>
      <c r="S513" s="554">
        <f t="shared" ca="1" si="164"/>
        <v>6.1447537707334297</v>
      </c>
      <c r="T513" s="554">
        <f t="shared" ca="1" si="165"/>
        <v>2.9602840593906432</v>
      </c>
      <c r="U513" s="554">
        <f t="shared" ca="1" si="166"/>
        <v>7.726810477481953</v>
      </c>
      <c r="V513" s="555">
        <f t="shared" ca="1" si="167"/>
        <v>2.4800104569033437</v>
      </c>
      <c r="W513" s="555">
        <f t="shared" ca="1" si="168"/>
        <v>0.64951579516416613</v>
      </c>
      <c r="X513" s="556">
        <f t="shared" ca="1" si="180"/>
        <v>4.7473165096240777E-2</v>
      </c>
      <c r="Y513" s="557">
        <f t="shared" ca="1" si="169"/>
        <v>0.12751743129497639</v>
      </c>
    </row>
    <row r="514" spans="1:25" x14ac:dyDescent="0.25">
      <c r="A514" s="558" t="s">
        <v>1080</v>
      </c>
      <c r="B514" s="553">
        <f t="shared" si="161"/>
        <v>-10</v>
      </c>
      <c r="C514" s="553">
        <f t="shared" ca="1" si="170"/>
        <v>2.5831779522630698</v>
      </c>
      <c r="D514" s="553">
        <f t="shared" ca="1" si="171"/>
        <v>2.3328379870657585</v>
      </c>
      <c r="E514" s="553">
        <f t="shared" ca="1" si="172"/>
        <v>4.2047832523962185</v>
      </c>
      <c r="F514" s="553">
        <f t="shared" ca="1" si="173"/>
        <v>3.0534802245701931</v>
      </c>
      <c r="G514" s="553">
        <f t="shared" ca="1" si="174"/>
        <v>12.850108453718832</v>
      </c>
      <c r="H514" s="553">
        <f t="shared" ca="1" si="175"/>
        <v>2.8463434247519346</v>
      </c>
      <c r="I514" s="553">
        <f t="shared" ca="1" si="176"/>
        <v>10.378286489179533</v>
      </c>
      <c r="J514" s="553">
        <f t="shared" ca="1" si="177"/>
        <v>2.2442669592499733</v>
      </c>
      <c r="K514" s="553">
        <f t="shared" ca="1" si="178"/>
        <v>9.8244738975601962</v>
      </c>
      <c r="L514" s="553">
        <f t="shared" ref="L514:P529" ca="1" si="183">L$17*(1+$C$10*NORMSINV(RAND()))</f>
        <v>3.3081039671636243</v>
      </c>
      <c r="M514" s="553">
        <f t="shared" ca="1" si="183"/>
        <v>5.283884679480928</v>
      </c>
      <c r="N514" s="553">
        <f t="shared" ca="1" si="183"/>
        <v>1.9766943930823051</v>
      </c>
      <c r="O514" s="553">
        <f t="shared" ca="1" si="183"/>
        <v>4.4891951142126221</v>
      </c>
      <c r="P514" s="553">
        <f t="shared" ca="1" si="183"/>
        <v>2.3321386827915052</v>
      </c>
      <c r="Q514" s="554">
        <f t="shared" ca="1" si="162"/>
        <v>0.25033996519731128</v>
      </c>
      <c r="R514" s="554">
        <f t="shared" ca="1" si="163"/>
        <v>1.1513030278260254</v>
      </c>
      <c r="S514" s="554">
        <f t="shared" ca="1" si="164"/>
        <v>10.003765028966898</v>
      </c>
      <c r="T514" s="554">
        <f t="shared" ca="1" si="165"/>
        <v>8.1340195299295601</v>
      </c>
      <c r="U514" s="554">
        <f t="shared" ca="1" si="166"/>
        <v>6.5163699303965714</v>
      </c>
      <c r="V514" s="555">
        <f t="shared" ca="1" si="167"/>
        <v>3.3071902863986229</v>
      </c>
      <c r="W514" s="555">
        <f t="shared" ca="1" si="168"/>
        <v>2.1570564314211169</v>
      </c>
      <c r="X514" s="556">
        <f t="shared" ca="1" si="180"/>
        <v>2.8453397144134982</v>
      </c>
      <c r="Y514" s="557">
        <f t="shared" ca="1" si="169"/>
        <v>0.45281440274011675</v>
      </c>
    </row>
    <row r="515" spans="1:25" x14ac:dyDescent="0.25">
      <c r="A515" s="558" t="s">
        <v>1081</v>
      </c>
      <c r="B515" s="553">
        <f t="shared" si="161"/>
        <v>-10</v>
      </c>
      <c r="C515" s="553">
        <f t="shared" ca="1" si="170"/>
        <v>0.67834648012389098</v>
      </c>
      <c r="D515" s="553">
        <f t="shared" ca="1" si="171"/>
        <v>1.7251311247290844</v>
      </c>
      <c r="E515" s="553">
        <f t="shared" ca="1" si="172"/>
        <v>4.6877460300405964</v>
      </c>
      <c r="F515" s="553">
        <f t="shared" ca="1" si="173"/>
        <v>2.1079693688786336</v>
      </c>
      <c r="G515" s="553">
        <f t="shared" ca="1" si="174"/>
        <v>8.3090319219966169</v>
      </c>
      <c r="H515" s="553">
        <f t="shared" ca="1" si="175"/>
        <v>2.601987542979372</v>
      </c>
      <c r="I515" s="553">
        <f t="shared" ca="1" si="176"/>
        <v>12.613023210849562</v>
      </c>
      <c r="J515" s="553">
        <f t="shared" ca="1" si="177"/>
        <v>2.8483034031705632</v>
      </c>
      <c r="K515" s="553">
        <f t="shared" ca="1" si="178"/>
        <v>17.674343855255493</v>
      </c>
      <c r="L515" s="553">
        <f t="shared" ca="1" si="183"/>
        <v>3.40945171652778</v>
      </c>
      <c r="M515" s="553">
        <f t="shared" ca="1" si="183"/>
        <v>4.2681208953426237</v>
      </c>
      <c r="N515" s="553">
        <f t="shared" ca="1" si="183"/>
        <v>2.8625170313541548</v>
      </c>
      <c r="O515" s="553">
        <f t="shared" ca="1" si="183"/>
        <v>6.3761746069610847</v>
      </c>
      <c r="P515" s="553">
        <f t="shared" ca="1" si="183"/>
        <v>1.5088271005065679</v>
      </c>
      <c r="Q515" s="554">
        <f t="shared" ca="1" si="162"/>
        <v>-1.0467846446051934</v>
      </c>
      <c r="R515" s="554">
        <f t="shared" ca="1" si="163"/>
        <v>2.5797766611619628</v>
      </c>
      <c r="S515" s="554">
        <f t="shared" ca="1" si="164"/>
        <v>5.7070443790172449</v>
      </c>
      <c r="T515" s="554">
        <f t="shared" ca="1" si="165"/>
        <v>9.7647198076789987</v>
      </c>
      <c r="U515" s="554">
        <f t="shared" ca="1" si="166"/>
        <v>14.264892138727713</v>
      </c>
      <c r="V515" s="555">
        <f t="shared" ca="1" si="167"/>
        <v>1.4056038639884689</v>
      </c>
      <c r="W515" s="555">
        <f t="shared" ca="1" si="168"/>
        <v>4.8673475064545171</v>
      </c>
      <c r="X515" s="556">
        <f t="shared" ca="1" si="180"/>
        <v>3.7988125338669469</v>
      </c>
      <c r="Y515" s="557">
        <f t="shared" ca="1" si="169"/>
        <v>0.59053780610184325</v>
      </c>
    </row>
    <row r="516" spans="1:25" x14ac:dyDescent="0.25">
      <c r="A516" s="558" t="s">
        <v>1082</v>
      </c>
      <c r="B516" s="553">
        <f t="shared" si="161"/>
        <v>-10</v>
      </c>
      <c r="C516" s="553">
        <f t="shared" ca="1" si="170"/>
        <v>5.0394883826149037</v>
      </c>
      <c r="D516" s="553">
        <f t="shared" ca="1" si="171"/>
        <v>2.0046584606863536</v>
      </c>
      <c r="E516" s="553">
        <f t="shared" ca="1" si="172"/>
        <v>8.6300501321693801</v>
      </c>
      <c r="F516" s="553">
        <f t="shared" ca="1" si="173"/>
        <v>2.1184146102276404</v>
      </c>
      <c r="G516" s="553">
        <f t="shared" ca="1" si="174"/>
        <v>6.7789573464684576</v>
      </c>
      <c r="H516" s="553">
        <f t="shared" ca="1" si="175"/>
        <v>2.3779785918094198</v>
      </c>
      <c r="I516" s="553">
        <f t="shared" ca="1" si="176"/>
        <v>11.898247359412293</v>
      </c>
      <c r="J516" s="553">
        <f t="shared" ca="1" si="177"/>
        <v>3.340883011898375</v>
      </c>
      <c r="K516" s="553">
        <f t="shared" ca="1" si="178"/>
        <v>8.3113659816964827</v>
      </c>
      <c r="L516" s="553">
        <f t="shared" ca="1" si="183"/>
        <v>2.9929889274656318</v>
      </c>
      <c r="M516" s="553">
        <f t="shared" ca="1" si="183"/>
        <v>7.6081531799031126</v>
      </c>
      <c r="N516" s="553">
        <f t="shared" ca="1" si="183"/>
        <v>3.2835608168514332</v>
      </c>
      <c r="O516" s="553">
        <f t="shared" ca="1" si="183"/>
        <v>5.4561810150346801</v>
      </c>
      <c r="P516" s="553">
        <f t="shared" ca="1" si="183"/>
        <v>2.2628538086072201</v>
      </c>
      <c r="Q516" s="554">
        <f t="shared" ca="1" si="162"/>
        <v>3.0348299219285502</v>
      </c>
      <c r="R516" s="554">
        <f t="shared" ca="1" si="163"/>
        <v>6.5116355219417397</v>
      </c>
      <c r="S516" s="554">
        <f t="shared" ca="1" si="164"/>
        <v>4.4009787546590378</v>
      </c>
      <c r="T516" s="554">
        <f t="shared" ca="1" si="165"/>
        <v>8.5573643475139178</v>
      </c>
      <c r="U516" s="554">
        <f t="shared" ca="1" si="166"/>
        <v>5.3183770542308508</v>
      </c>
      <c r="V516" s="555">
        <f t="shared" ca="1" si="167"/>
        <v>4.3245923630516794</v>
      </c>
      <c r="W516" s="555">
        <f t="shared" ca="1" si="168"/>
        <v>3.19332720642746</v>
      </c>
      <c r="X516" s="556">
        <f t="shared" ca="1" si="180"/>
        <v>5.8997892180242442</v>
      </c>
      <c r="Y516" s="557">
        <f t="shared" ca="1" si="169"/>
        <v>0.84003605952171356</v>
      </c>
    </row>
    <row r="517" spans="1:25" x14ac:dyDescent="0.25">
      <c r="A517" s="558" t="s">
        <v>1083</v>
      </c>
      <c r="B517" s="553">
        <f t="shared" si="161"/>
        <v>-10</v>
      </c>
      <c r="C517" s="553">
        <f t="shared" ca="1" si="170"/>
        <v>3.2425576591442717</v>
      </c>
      <c r="D517" s="553">
        <f t="shared" ca="1" si="171"/>
        <v>2.5350065636352452</v>
      </c>
      <c r="E517" s="553">
        <f t="shared" ca="1" si="172"/>
        <v>4.7642219406692234</v>
      </c>
      <c r="F517" s="553">
        <f t="shared" ca="1" si="173"/>
        <v>1.7083830994314797</v>
      </c>
      <c r="G517" s="553">
        <f t="shared" ca="1" si="174"/>
        <v>12.168864035925447</v>
      </c>
      <c r="H517" s="553">
        <f t="shared" ca="1" si="175"/>
        <v>3.446262166681433</v>
      </c>
      <c r="I517" s="553">
        <f t="shared" ca="1" si="176"/>
        <v>9.3864416671427193</v>
      </c>
      <c r="J517" s="553">
        <f t="shared" ca="1" si="177"/>
        <v>3.0551837388364325</v>
      </c>
      <c r="K517" s="553">
        <f t="shared" ca="1" si="178"/>
        <v>8.9167015785537362</v>
      </c>
      <c r="L517" s="553">
        <f t="shared" ca="1" si="183"/>
        <v>3.2735977081512417</v>
      </c>
      <c r="M517" s="553">
        <f t="shared" ca="1" si="183"/>
        <v>4.9124099433891049</v>
      </c>
      <c r="N517" s="553">
        <f t="shared" ca="1" si="183"/>
        <v>2.747066546140577</v>
      </c>
      <c r="O517" s="553">
        <f t="shared" ca="1" si="183"/>
        <v>2.6769615784594758</v>
      </c>
      <c r="P517" s="553">
        <f t="shared" ca="1" si="183"/>
        <v>2.1840862392924709</v>
      </c>
      <c r="Q517" s="554">
        <f t="shared" ca="1" si="162"/>
        <v>0.70755109550902651</v>
      </c>
      <c r="R517" s="554">
        <f t="shared" ca="1" si="163"/>
        <v>3.055838841237744</v>
      </c>
      <c r="S517" s="554">
        <f t="shared" ca="1" si="164"/>
        <v>8.7226018692440128</v>
      </c>
      <c r="T517" s="554">
        <f t="shared" ca="1" si="165"/>
        <v>6.3312579283062869</v>
      </c>
      <c r="U517" s="554">
        <f t="shared" ca="1" si="166"/>
        <v>5.6431038704024949</v>
      </c>
      <c r="V517" s="555">
        <f t="shared" ca="1" si="167"/>
        <v>2.1653433972485279</v>
      </c>
      <c r="W517" s="555">
        <f t="shared" ca="1" si="168"/>
        <v>0.49287533916700488</v>
      </c>
      <c r="X517" s="556">
        <f t="shared" ca="1" si="180"/>
        <v>2.101160645396849</v>
      </c>
      <c r="Y517" s="557">
        <f t="shared" ca="1" si="169"/>
        <v>0.34835641190561983</v>
      </c>
    </row>
    <row r="518" spans="1:25" x14ac:dyDescent="0.25">
      <c r="A518" s="558" t="s">
        <v>1084</v>
      </c>
      <c r="B518" s="553">
        <f t="shared" si="161"/>
        <v>-10</v>
      </c>
      <c r="C518" s="553">
        <f t="shared" ca="1" si="170"/>
        <v>4.3052578577386962</v>
      </c>
      <c r="D518" s="553">
        <f t="shared" ca="1" si="171"/>
        <v>2.2359209177340977</v>
      </c>
      <c r="E518" s="553">
        <f t="shared" ca="1" si="172"/>
        <v>5.4523033300109951</v>
      </c>
      <c r="F518" s="553">
        <f t="shared" ca="1" si="173"/>
        <v>2.7956881735210426</v>
      </c>
      <c r="G518" s="553">
        <f t="shared" ca="1" si="174"/>
        <v>14.719528243262845</v>
      </c>
      <c r="H518" s="553">
        <f t="shared" ca="1" si="175"/>
        <v>2.4383603073348539</v>
      </c>
      <c r="I518" s="553">
        <f t="shared" ca="1" si="176"/>
        <v>7.1892110010490313</v>
      </c>
      <c r="J518" s="553">
        <f t="shared" ca="1" si="177"/>
        <v>3.245321752604176</v>
      </c>
      <c r="K518" s="553">
        <f t="shared" ca="1" si="178"/>
        <v>12.186925886163342</v>
      </c>
      <c r="L518" s="553">
        <f t="shared" ca="1" si="183"/>
        <v>3.3237932831887278</v>
      </c>
      <c r="M518" s="553">
        <f t="shared" ca="1" si="183"/>
        <v>6.1001872878629619</v>
      </c>
      <c r="N518" s="553">
        <f t="shared" ca="1" si="183"/>
        <v>2.6903221681668761</v>
      </c>
      <c r="O518" s="553">
        <f t="shared" ca="1" si="183"/>
        <v>4.1418217099018904</v>
      </c>
      <c r="P518" s="553">
        <f t="shared" ca="1" si="183"/>
        <v>2.1853762962118601</v>
      </c>
      <c r="Q518" s="554">
        <f t="shared" ca="1" si="162"/>
        <v>2.0693369400045984</v>
      </c>
      <c r="R518" s="554">
        <f t="shared" ca="1" si="163"/>
        <v>2.6566151564899525</v>
      </c>
      <c r="S518" s="554">
        <f t="shared" ca="1" si="164"/>
        <v>12.281167935927991</v>
      </c>
      <c r="T518" s="554">
        <f t="shared" ca="1" si="165"/>
        <v>3.9438892484448553</v>
      </c>
      <c r="U518" s="554">
        <f t="shared" ca="1" si="166"/>
        <v>8.8631326029746145</v>
      </c>
      <c r="V518" s="555">
        <f t="shared" ca="1" si="167"/>
        <v>3.4098651196960859</v>
      </c>
      <c r="W518" s="555">
        <f t="shared" ca="1" si="168"/>
        <v>1.9564454136900302</v>
      </c>
      <c r="X518" s="556">
        <f t="shared" ca="1" si="180"/>
        <v>5.4675215860168098</v>
      </c>
      <c r="Y518" s="557">
        <f t="shared" ca="1" si="169"/>
        <v>0.79872366730943378</v>
      </c>
    </row>
    <row r="519" spans="1:25" x14ac:dyDescent="0.25">
      <c r="A519" s="558" t="s">
        <v>1085</v>
      </c>
      <c r="B519" s="553">
        <f t="shared" si="161"/>
        <v>-10</v>
      </c>
      <c r="C519" s="553">
        <f t="shared" ca="1" si="170"/>
        <v>3.3769905792538153</v>
      </c>
      <c r="D519" s="553">
        <f t="shared" ca="1" si="171"/>
        <v>2.1018497304845831</v>
      </c>
      <c r="E519" s="553">
        <f t="shared" ca="1" si="172"/>
        <v>3.110824974626953</v>
      </c>
      <c r="F519" s="553">
        <f t="shared" ca="1" si="173"/>
        <v>3.2748095174072671</v>
      </c>
      <c r="G519" s="553">
        <f t="shared" ca="1" si="174"/>
        <v>10.480403925235894</v>
      </c>
      <c r="H519" s="553">
        <f t="shared" ca="1" si="175"/>
        <v>2.3180591010788594</v>
      </c>
      <c r="I519" s="553">
        <f t="shared" ca="1" si="176"/>
        <v>10.488485948728496</v>
      </c>
      <c r="J519" s="553">
        <f t="shared" ca="1" si="177"/>
        <v>2.9432696375900744</v>
      </c>
      <c r="K519" s="553">
        <f t="shared" ca="1" si="178"/>
        <v>13.914908598388777</v>
      </c>
      <c r="L519" s="553">
        <f t="shared" ca="1" si="183"/>
        <v>3.5693409990522476</v>
      </c>
      <c r="M519" s="553">
        <f t="shared" ca="1" si="183"/>
        <v>3.6455375972587891</v>
      </c>
      <c r="N519" s="553">
        <f t="shared" ca="1" si="183"/>
        <v>2.1864233708343961</v>
      </c>
      <c r="O519" s="553">
        <f t="shared" ca="1" si="183"/>
        <v>4.0597184837080578</v>
      </c>
      <c r="P519" s="553">
        <f t="shared" ca="1" si="183"/>
        <v>2.8870039855029277</v>
      </c>
      <c r="Q519" s="554">
        <f t="shared" ca="1" si="162"/>
        <v>1.2751408487692322</v>
      </c>
      <c r="R519" s="554">
        <f t="shared" ca="1" si="163"/>
        <v>-0.16398454278031416</v>
      </c>
      <c r="S519" s="554">
        <f t="shared" ca="1" si="164"/>
        <v>8.1623448241570351</v>
      </c>
      <c r="T519" s="554">
        <f t="shared" ca="1" si="165"/>
        <v>7.5452163111384216</v>
      </c>
      <c r="U519" s="554">
        <f t="shared" ca="1" si="166"/>
        <v>10.34556759933653</v>
      </c>
      <c r="V519" s="555">
        <f t="shared" ca="1" si="167"/>
        <v>1.459114226424393</v>
      </c>
      <c r="W519" s="555">
        <f t="shared" ca="1" si="168"/>
        <v>1.1727144982051301</v>
      </c>
      <c r="X519" s="556">
        <f t="shared" ca="1" si="180"/>
        <v>2.2032734089030619</v>
      </c>
      <c r="Y519" s="557">
        <f t="shared" ca="1" si="169"/>
        <v>0.36221375047825355</v>
      </c>
    </row>
    <row r="520" spans="1:25" x14ac:dyDescent="0.25">
      <c r="A520" s="558" t="s">
        <v>1086</v>
      </c>
      <c r="B520" s="553">
        <f t="shared" si="161"/>
        <v>-10</v>
      </c>
      <c r="C520" s="553">
        <f t="shared" ca="1" si="170"/>
        <v>3.3436458288052346</v>
      </c>
      <c r="D520" s="553">
        <f t="shared" ca="1" si="171"/>
        <v>1.8583448019564628</v>
      </c>
      <c r="E520" s="553">
        <f t="shared" ca="1" si="172"/>
        <v>3.6459391745946417</v>
      </c>
      <c r="F520" s="553">
        <f t="shared" ca="1" si="173"/>
        <v>1.8299020279978173</v>
      </c>
      <c r="G520" s="553">
        <f t="shared" ca="1" si="174"/>
        <v>4.2989112906757434</v>
      </c>
      <c r="H520" s="553">
        <f t="shared" ca="1" si="175"/>
        <v>3.0795407689865053</v>
      </c>
      <c r="I520" s="553">
        <f t="shared" ca="1" si="176"/>
        <v>11.108367314166973</v>
      </c>
      <c r="J520" s="553">
        <f t="shared" ca="1" si="177"/>
        <v>3.320176008065912</v>
      </c>
      <c r="K520" s="553">
        <f t="shared" ca="1" si="178"/>
        <v>9.6392347865315955</v>
      </c>
      <c r="L520" s="553">
        <f t="shared" ca="1" si="183"/>
        <v>3.6576195969916174</v>
      </c>
      <c r="M520" s="553">
        <f t="shared" ca="1" si="183"/>
        <v>5.753976774420023</v>
      </c>
      <c r="N520" s="553">
        <f t="shared" ca="1" si="183"/>
        <v>3.0388115289395543</v>
      </c>
      <c r="O520" s="553">
        <f t="shared" ca="1" si="183"/>
        <v>6.3637140773732543</v>
      </c>
      <c r="P520" s="553">
        <f t="shared" ca="1" si="183"/>
        <v>2.7304627192377104</v>
      </c>
      <c r="Q520" s="554">
        <f t="shared" ca="1" si="162"/>
        <v>1.4853010268487719</v>
      </c>
      <c r="R520" s="554">
        <f t="shared" ca="1" si="163"/>
        <v>1.8160371465968244</v>
      </c>
      <c r="S520" s="554">
        <f t="shared" ca="1" si="164"/>
        <v>1.2193705216892381</v>
      </c>
      <c r="T520" s="554">
        <f t="shared" ca="1" si="165"/>
        <v>7.7881913061010604</v>
      </c>
      <c r="U520" s="554">
        <f t="shared" ca="1" si="166"/>
        <v>5.9816151895399781</v>
      </c>
      <c r="V520" s="555">
        <f t="shared" ca="1" si="167"/>
        <v>2.7151652454804687</v>
      </c>
      <c r="W520" s="555">
        <f t="shared" ca="1" si="168"/>
        <v>3.6332513581355439</v>
      </c>
      <c r="X520" s="556">
        <f t="shared" ca="1" si="180"/>
        <v>-0.40136655997377169</v>
      </c>
      <c r="Y520" s="557">
        <f t="shared" ca="1" si="169"/>
        <v>9.6495854414155049E-2</v>
      </c>
    </row>
    <row r="521" spans="1:25" x14ac:dyDescent="0.25">
      <c r="A521" s="558" t="s">
        <v>1087</v>
      </c>
      <c r="B521" s="553">
        <f t="shared" si="161"/>
        <v>-10</v>
      </c>
      <c r="C521" s="553">
        <f t="shared" ca="1" si="170"/>
        <v>1.3201951711005855</v>
      </c>
      <c r="D521" s="553">
        <f t="shared" ca="1" si="171"/>
        <v>1.8807149806383363</v>
      </c>
      <c r="E521" s="553">
        <f t="shared" ca="1" si="172"/>
        <v>2.9482667260354947</v>
      </c>
      <c r="F521" s="553">
        <f t="shared" ca="1" si="173"/>
        <v>2.2175842722122843</v>
      </c>
      <c r="G521" s="553">
        <f t="shared" ca="1" si="174"/>
        <v>8.3003623371655859</v>
      </c>
      <c r="H521" s="553">
        <f t="shared" ca="1" si="175"/>
        <v>2.877762958085972</v>
      </c>
      <c r="I521" s="553">
        <f t="shared" ca="1" si="176"/>
        <v>10.299984706346489</v>
      </c>
      <c r="J521" s="553">
        <f t="shared" ca="1" si="177"/>
        <v>2.3566392835686827</v>
      </c>
      <c r="K521" s="553">
        <f t="shared" ca="1" si="178"/>
        <v>11.653138937741446</v>
      </c>
      <c r="L521" s="553">
        <f t="shared" ca="1" si="183"/>
        <v>2.9808168565544348</v>
      </c>
      <c r="M521" s="553">
        <f t="shared" ca="1" si="183"/>
        <v>4.9708416217302105</v>
      </c>
      <c r="N521" s="553">
        <f t="shared" ca="1" si="183"/>
        <v>3.01359892363004</v>
      </c>
      <c r="O521" s="553">
        <f t="shared" ca="1" si="183"/>
        <v>5.4112887461334154</v>
      </c>
      <c r="P521" s="553">
        <f t="shared" ca="1" si="183"/>
        <v>1.8383033405189675</v>
      </c>
      <c r="Q521" s="554">
        <f t="shared" ca="1" si="162"/>
        <v>-0.56051980953775082</v>
      </c>
      <c r="R521" s="554">
        <f t="shared" ca="1" si="163"/>
        <v>0.7306824538232104</v>
      </c>
      <c r="S521" s="554">
        <f t="shared" ca="1" si="164"/>
        <v>5.4225993790796139</v>
      </c>
      <c r="T521" s="554">
        <f t="shared" ca="1" si="165"/>
        <v>7.9433454227778064</v>
      </c>
      <c r="U521" s="554">
        <f t="shared" ca="1" si="166"/>
        <v>8.6723220811870103</v>
      </c>
      <c r="V521" s="555">
        <f t="shared" ca="1" si="167"/>
        <v>1.9572426981001705</v>
      </c>
      <c r="W521" s="555">
        <f t="shared" ca="1" si="168"/>
        <v>3.5729854056144479</v>
      </c>
      <c r="X521" s="556">
        <f t="shared" ca="1" si="180"/>
        <v>0.15332136842485156</v>
      </c>
      <c r="Y521" s="557">
        <f t="shared" ca="1" si="169"/>
        <v>0.13574671002904387</v>
      </c>
    </row>
    <row r="522" spans="1:25" x14ac:dyDescent="0.25">
      <c r="A522" s="558" t="s">
        <v>1088</v>
      </c>
      <c r="B522" s="553">
        <f t="shared" si="161"/>
        <v>-10</v>
      </c>
      <c r="C522" s="553">
        <f t="shared" ca="1" si="170"/>
        <v>1.9752472340813432</v>
      </c>
      <c r="D522" s="553">
        <f t="shared" ca="1" si="171"/>
        <v>2.0001436278046882</v>
      </c>
      <c r="E522" s="553">
        <f t="shared" ca="1" si="172"/>
        <v>5.8635044880193643</v>
      </c>
      <c r="F522" s="553">
        <f t="shared" ca="1" si="173"/>
        <v>3.2170524168638659</v>
      </c>
      <c r="G522" s="553">
        <f t="shared" ca="1" si="174"/>
        <v>8.9729197816466595</v>
      </c>
      <c r="H522" s="553">
        <f t="shared" ca="1" si="175"/>
        <v>2.9145920604862332</v>
      </c>
      <c r="I522" s="553">
        <f t="shared" ca="1" si="176"/>
        <v>7.085746016319928</v>
      </c>
      <c r="J522" s="553">
        <f t="shared" ca="1" si="177"/>
        <v>2.9623817119369145</v>
      </c>
      <c r="K522" s="553">
        <f t="shared" ca="1" si="178"/>
        <v>9.5984717680135461</v>
      </c>
      <c r="L522" s="553">
        <f t="shared" ca="1" si="183"/>
        <v>3.5938049829407466</v>
      </c>
      <c r="M522" s="553">
        <f t="shared" ca="1" si="183"/>
        <v>5.9223195450708914</v>
      </c>
      <c r="N522" s="553">
        <f t="shared" ca="1" si="183"/>
        <v>2.145962856091844</v>
      </c>
      <c r="O522" s="553">
        <f t="shared" ca="1" si="183"/>
        <v>6.1310880908245178</v>
      </c>
      <c r="P522" s="553">
        <f t="shared" ca="1" si="183"/>
        <v>2.4344385521023844</v>
      </c>
      <c r="Q522" s="554">
        <f t="shared" ca="1" si="162"/>
        <v>-2.4896393723345067E-2</v>
      </c>
      <c r="R522" s="554">
        <f t="shared" ca="1" si="163"/>
        <v>2.6464520711554984</v>
      </c>
      <c r="S522" s="554">
        <f t="shared" ca="1" si="164"/>
        <v>6.0583277211604258</v>
      </c>
      <c r="T522" s="554">
        <f t="shared" ca="1" si="165"/>
        <v>4.1233643043830135</v>
      </c>
      <c r="U522" s="554">
        <f t="shared" ca="1" si="166"/>
        <v>6.0046667850727999</v>
      </c>
      <c r="V522" s="555">
        <f t="shared" ca="1" si="167"/>
        <v>3.7763566889790474</v>
      </c>
      <c r="W522" s="555">
        <f t="shared" ca="1" si="168"/>
        <v>3.6966495387221334</v>
      </c>
      <c r="X522" s="556">
        <f t="shared" ca="1" si="180"/>
        <v>0.19740808022166156</v>
      </c>
      <c r="Y522" s="557">
        <f t="shared" ca="1" si="169"/>
        <v>0.13927930948323267</v>
      </c>
    </row>
    <row r="523" spans="1:25" x14ac:dyDescent="0.25">
      <c r="A523" s="558" t="s">
        <v>1089</v>
      </c>
      <c r="B523" s="553">
        <f t="shared" si="161"/>
        <v>-10</v>
      </c>
      <c r="C523" s="553">
        <f t="shared" ca="1" si="170"/>
        <v>3.4600752967745194</v>
      </c>
      <c r="D523" s="553">
        <f t="shared" ca="1" si="171"/>
        <v>1.5510188421819129</v>
      </c>
      <c r="E523" s="553">
        <f t="shared" ca="1" si="172"/>
        <v>9.356275117688881</v>
      </c>
      <c r="F523" s="553">
        <f t="shared" ca="1" si="173"/>
        <v>2.3126275938962246</v>
      </c>
      <c r="G523" s="553">
        <f t="shared" ca="1" si="174"/>
        <v>12.866180815143245</v>
      </c>
      <c r="H523" s="553">
        <f t="shared" ca="1" si="175"/>
        <v>4.0985873911934103</v>
      </c>
      <c r="I523" s="553">
        <f t="shared" ca="1" si="176"/>
        <v>8.0174453999882296</v>
      </c>
      <c r="J523" s="553">
        <f t="shared" ca="1" si="177"/>
        <v>2.9222428411751133</v>
      </c>
      <c r="K523" s="553">
        <f t="shared" ca="1" si="178"/>
        <v>7.9673081375246833</v>
      </c>
      <c r="L523" s="553">
        <f t="shared" ca="1" si="183"/>
        <v>3.4267127154774366</v>
      </c>
      <c r="M523" s="553">
        <f t="shared" ca="1" si="183"/>
        <v>6.7829946880829866</v>
      </c>
      <c r="N523" s="553">
        <f t="shared" ca="1" si="183"/>
        <v>3.1986114282723754</v>
      </c>
      <c r="O523" s="553">
        <f t="shared" ca="1" si="183"/>
        <v>6.8671363288432516</v>
      </c>
      <c r="P523" s="553">
        <f t="shared" ca="1" si="183"/>
        <v>2.0570985760773937</v>
      </c>
      <c r="Q523" s="554">
        <f t="shared" ca="1" si="162"/>
        <v>1.9090564545926065</v>
      </c>
      <c r="R523" s="554">
        <f t="shared" ca="1" si="163"/>
        <v>7.0436475237926564</v>
      </c>
      <c r="S523" s="554">
        <f t="shared" ca="1" si="164"/>
        <v>8.767593423949835</v>
      </c>
      <c r="T523" s="554">
        <f t="shared" ca="1" si="165"/>
        <v>5.0952025588131162</v>
      </c>
      <c r="U523" s="554">
        <f t="shared" ca="1" si="166"/>
        <v>4.5405954220472466</v>
      </c>
      <c r="V523" s="555">
        <f t="shared" ca="1" si="167"/>
        <v>3.5843832598106111</v>
      </c>
      <c r="W523" s="555">
        <f t="shared" ca="1" si="168"/>
        <v>4.810037752765858</v>
      </c>
      <c r="X523" s="556">
        <f t="shared" ca="1" si="180"/>
        <v>6.0474072825386322</v>
      </c>
      <c r="Y523" s="557">
        <f t="shared" ca="1" si="169"/>
        <v>0.85277370988600099</v>
      </c>
    </row>
    <row r="524" spans="1:25" x14ac:dyDescent="0.25">
      <c r="A524" s="558" t="s">
        <v>1090</v>
      </c>
      <c r="B524" s="553">
        <f t="shared" si="161"/>
        <v>-10</v>
      </c>
      <c r="C524" s="553">
        <f t="shared" ca="1" si="170"/>
        <v>2.1054571585602515</v>
      </c>
      <c r="D524" s="553">
        <f t="shared" ca="1" si="171"/>
        <v>1.6590101888017623</v>
      </c>
      <c r="E524" s="553">
        <f t="shared" ca="1" si="172"/>
        <v>9.1467094709592995</v>
      </c>
      <c r="F524" s="553">
        <f t="shared" ca="1" si="173"/>
        <v>3.5718235554038498</v>
      </c>
      <c r="G524" s="553">
        <f t="shared" ca="1" si="174"/>
        <v>9.4864639335824066</v>
      </c>
      <c r="H524" s="553">
        <f t="shared" ca="1" si="175"/>
        <v>2.82755467067404</v>
      </c>
      <c r="I524" s="553">
        <f t="shared" ca="1" si="176"/>
        <v>4.7807604794033756</v>
      </c>
      <c r="J524" s="553">
        <f t="shared" ca="1" si="177"/>
        <v>3.1488461078653032</v>
      </c>
      <c r="K524" s="553">
        <f t="shared" ca="1" si="178"/>
        <v>11.318272228884458</v>
      </c>
      <c r="L524" s="553">
        <f t="shared" ca="1" si="183"/>
        <v>2.4036614039016326</v>
      </c>
      <c r="M524" s="553">
        <f t="shared" ca="1" si="183"/>
        <v>5.6572480889293217</v>
      </c>
      <c r="N524" s="553">
        <f t="shared" ca="1" si="183"/>
        <v>2.4813210546786411</v>
      </c>
      <c r="O524" s="553">
        <f t="shared" ca="1" si="183"/>
        <v>5.0894151903603779</v>
      </c>
      <c r="P524" s="553">
        <f t="shared" ca="1" si="183"/>
        <v>2.0022067259278269</v>
      </c>
      <c r="Q524" s="554">
        <f t="shared" ca="1" si="162"/>
        <v>0.44644696975848919</v>
      </c>
      <c r="R524" s="554">
        <f t="shared" ca="1" si="163"/>
        <v>5.5748859155554502</v>
      </c>
      <c r="S524" s="554">
        <f t="shared" ca="1" si="164"/>
        <v>6.6589092629083666</v>
      </c>
      <c r="T524" s="554">
        <f t="shared" ca="1" si="165"/>
        <v>1.6319143715380724</v>
      </c>
      <c r="U524" s="554">
        <f t="shared" ca="1" si="166"/>
        <v>8.9146108249828266</v>
      </c>
      <c r="V524" s="555">
        <f t="shared" ca="1" si="167"/>
        <v>3.1759270342506807</v>
      </c>
      <c r="W524" s="555">
        <f t="shared" ca="1" si="168"/>
        <v>3.087208464432551</v>
      </c>
      <c r="X524" s="556">
        <f t="shared" ca="1" si="180"/>
        <v>2.4040026631105071</v>
      </c>
      <c r="Y524" s="557">
        <f t="shared" ca="1" si="169"/>
        <v>0.38997114719049875</v>
      </c>
    </row>
    <row r="525" spans="1:25" x14ac:dyDescent="0.25">
      <c r="A525" s="558" t="s">
        <v>1091</v>
      </c>
      <c r="B525" s="553">
        <f t="shared" si="161"/>
        <v>-10</v>
      </c>
      <c r="C525" s="553">
        <f t="shared" ca="1" si="170"/>
        <v>1.7806888867237505</v>
      </c>
      <c r="D525" s="553">
        <f t="shared" ca="1" si="171"/>
        <v>2.9949653217118604</v>
      </c>
      <c r="E525" s="553">
        <f t="shared" ca="1" si="172"/>
        <v>7.9575443189656756</v>
      </c>
      <c r="F525" s="553">
        <f t="shared" ca="1" si="173"/>
        <v>3.3489469085411021</v>
      </c>
      <c r="G525" s="553">
        <f t="shared" ca="1" si="174"/>
        <v>14.609029145539855</v>
      </c>
      <c r="H525" s="553">
        <f t="shared" ca="1" si="175"/>
        <v>2.6810111030048711</v>
      </c>
      <c r="I525" s="553">
        <f t="shared" ca="1" si="176"/>
        <v>12.103502386462857</v>
      </c>
      <c r="J525" s="553">
        <f t="shared" ca="1" si="177"/>
        <v>3.2105468377742756</v>
      </c>
      <c r="K525" s="553">
        <f t="shared" ca="1" si="178"/>
        <v>6.0469566102158412</v>
      </c>
      <c r="L525" s="553">
        <f t="shared" ca="1" si="183"/>
        <v>3.7500047390056439</v>
      </c>
      <c r="M525" s="553">
        <f t="shared" ca="1" si="183"/>
        <v>6.2062962244566053</v>
      </c>
      <c r="N525" s="553">
        <f t="shared" ca="1" si="183"/>
        <v>2.7694566288287543</v>
      </c>
      <c r="O525" s="553">
        <f t="shared" ca="1" si="183"/>
        <v>5.9416451510205013</v>
      </c>
      <c r="P525" s="553">
        <f t="shared" ca="1" si="183"/>
        <v>2.110670193939554</v>
      </c>
      <c r="Q525" s="554">
        <f t="shared" ca="1" si="162"/>
        <v>-1.2142764349881099</v>
      </c>
      <c r="R525" s="554">
        <f t="shared" ca="1" si="163"/>
        <v>4.6085974104245739</v>
      </c>
      <c r="S525" s="554">
        <f t="shared" ca="1" si="164"/>
        <v>11.928018042534983</v>
      </c>
      <c r="T525" s="554">
        <f t="shared" ca="1" si="165"/>
        <v>8.8929555486885814</v>
      </c>
      <c r="U525" s="554">
        <f t="shared" ca="1" si="166"/>
        <v>2.2969518712101973</v>
      </c>
      <c r="V525" s="555">
        <f t="shared" ca="1" si="167"/>
        <v>3.436839595627851</v>
      </c>
      <c r="W525" s="555">
        <f t="shared" ca="1" si="168"/>
        <v>3.8309749570809473</v>
      </c>
      <c r="X525" s="556">
        <f t="shared" ca="1" si="180"/>
        <v>4.1848067726356426</v>
      </c>
      <c r="Y525" s="557">
        <f t="shared" ca="1" si="169"/>
        <v>0.64415969301170151</v>
      </c>
    </row>
    <row r="526" spans="1:25" x14ac:dyDescent="0.25">
      <c r="A526" s="558" t="s">
        <v>1092</v>
      </c>
      <c r="B526" s="553">
        <f t="shared" si="161"/>
        <v>-10</v>
      </c>
      <c r="C526" s="553">
        <f t="shared" ca="1" si="170"/>
        <v>2.1232158962530971</v>
      </c>
      <c r="D526" s="553">
        <f t="shared" ca="1" si="171"/>
        <v>1.9064279830408393</v>
      </c>
      <c r="E526" s="553">
        <f t="shared" ca="1" si="172"/>
        <v>7.7777389248779576</v>
      </c>
      <c r="F526" s="553">
        <f t="shared" ca="1" si="173"/>
        <v>2.0965373381929338</v>
      </c>
      <c r="G526" s="553">
        <f t="shared" ca="1" si="174"/>
        <v>5.4367526266569319</v>
      </c>
      <c r="H526" s="553">
        <f t="shared" ca="1" si="175"/>
        <v>2.2258685331668908</v>
      </c>
      <c r="I526" s="553">
        <f t="shared" ca="1" si="176"/>
        <v>13.314979070482815</v>
      </c>
      <c r="J526" s="553">
        <f t="shared" ca="1" si="177"/>
        <v>2.8733650421715029</v>
      </c>
      <c r="K526" s="553">
        <f t="shared" ca="1" si="178"/>
        <v>12.582640455232124</v>
      </c>
      <c r="L526" s="553">
        <f t="shared" ca="1" si="183"/>
        <v>2.9854410174398884</v>
      </c>
      <c r="M526" s="553">
        <f t="shared" ca="1" si="183"/>
        <v>2.7805304854765778</v>
      </c>
      <c r="N526" s="553">
        <f t="shared" ca="1" si="183"/>
        <v>2.3283628118306394</v>
      </c>
      <c r="O526" s="553">
        <f t="shared" ca="1" si="183"/>
        <v>3.9468037938255449</v>
      </c>
      <c r="P526" s="553">
        <f t="shared" ca="1" si="183"/>
        <v>3.1223201114783121</v>
      </c>
      <c r="Q526" s="554">
        <f t="shared" ca="1" si="162"/>
        <v>0.21678791321225788</v>
      </c>
      <c r="R526" s="554">
        <f t="shared" ca="1" si="163"/>
        <v>5.6812015866850238</v>
      </c>
      <c r="S526" s="554">
        <f t="shared" ca="1" si="164"/>
        <v>3.2108840934900411</v>
      </c>
      <c r="T526" s="554">
        <f t="shared" ca="1" si="165"/>
        <v>10.441614028311312</v>
      </c>
      <c r="U526" s="554">
        <f t="shared" ca="1" si="166"/>
        <v>9.5971994377922343</v>
      </c>
      <c r="V526" s="555">
        <f t="shared" ca="1" si="167"/>
        <v>0.45216767364593835</v>
      </c>
      <c r="W526" s="555">
        <f t="shared" ca="1" si="168"/>
        <v>0.82448368234723279</v>
      </c>
      <c r="X526" s="556">
        <f t="shared" ca="1" si="180"/>
        <v>3.1665072226676223</v>
      </c>
      <c r="Y526" s="557">
        <f t="shared" ca="1" si="169"/>
        <v>0.4993984062789576</v>
      </c>
    </row>
    <row r="527" spans="1:25" x14ac:dyDescent="0.25">
      <c r="A527" s="558" t="s">
        <v>1093</v>
      </c>
      <c r="B527" s="553">
        <f t="shared" si="161"/>
        <v>-10</v>
      </c>
      <c r="C527" s="553">
        <f t="shared" ca="1" si="170"/>
        <v>2.8106490438095371</v>
      </c>
      <c r="D527" s="553">
        <f t="shared" ca="1" si="171"/>
        <v>2.445202946946571</v>
      </c>
      <c r="E527" s="553">
        <f t="shared" ca="1" si="172"/>
        <v>3.6357378029963718</v>
      </c>
      <c r="F527" s="553">
        <f t="shared" ca="1" si="173"/>
        <v>2.3860349923393613</v>
      </c>
      <c r="G527" s="553">
        <f t="shared" ca="1" si="174"/>
        <v>7.4836727775302458</v>
      </c>
      <c r="H527" s="553">
        <f t="shared" ca="1" si="175"/>
        <v>1.9525481837769854</v>
      </c>
      <c r="I527" s="553">
        <f t="shared" ca="1" si="176"/>
        <v>7.7858102641628211</v>
      </c>
      <c r="J527" s="553">
        <f t="shared" ca="1" si="177"/>
        <v>3.01451074603861</v>
      </c>
      <c r="K527" s="553">
        <f t="shared" ca="1" si="178"/>
        <v>10.502348079327335</v>
      </c>
      <c r="L527" s="553">
        <f t="shared" ca="1" si="183"/>
        <v>2.2519198955907016</v>
      </c>
      <c r="M527" s="553">
        <f t="shared" ca="1" si="183"/>
        <v>7.4957502017794573</v>
      </c>
      <c r="N527" s="553">
        <f t="shared" ca="1" si="183"/>
        <v>2.3247676296592972</v>
      </c>
      <c r="O527" s="553">
        <f t="shared" ca="1" si="183"/>
        <v>5.1935918142111728</v>
      </c>
      <c r="P527" s="553">
        <f t="shared" ca="1" si="183"/>
        <v>1.9098023805990776</v>
      </c>
      <c r="Q527" s="554">
        <f t="shared" ca="1" si="162"/>
        <v>0.36544609686296603</v>
      </c>
      <c r="R527" s="554">
        <f t="shared" ca="1" si="163"/>
        <v>1.2497028106570105</v>
      </c>
      <c r="S527" s="554">
        <f t="shared" ca="1" si="164"/>
        <v>5.53112459375326</v>
      </c>
      <c r="T527" s="554">
        <f t="shared" ca="1" si="165"/>
        <v>4.771299518124211</v>
      </c>
      <c r="U527" s="554">
        <f t="shared" ca="1" si="166"/>
        <v>8.2504281837366342</v>
      </c>
      <c r="V527" s="555">
        <f t="shared" ca="1" si="167"/>
        <v>5.1709825721201597</v>
      </c>
      <c r="W527" s="555">
        <f t="shared" ca="1" si="168"/>
        <v>3.2837894336120952</v>
      </c>
      <c r="X527" s="556">
        <f t="shared" ca="1" si="180"/>
        <v>0.6261296713967397</v>
      </c>
      <c r="Y527" s="557">
        <f t="shared" ca="1" si="169"/>
        <v>0.17688016155201294</v>
      </c>
    </row>
    <row r="528" spans="1:25" x14ac:dyDescent="0.25">
      <c r="A528" s="558" t="s">
        <v>1094</v>
      </c>
      <c r="B528" s="553">
        <f t="shared" si="161"/>
        <v>-10</v>
      </c>
      <c r="C528" s="553">
        <f t="shared" ca="1" si="170"/>
        <v>2.4668461862681381</v>
      </c>
      <c r="D528" s="553">
        <f t="shared" ca="1" si="171"/>
        <v>2.2617816590749529</v>
      </c>
      <c r="E528" s="553">
        <f t="shared" ca="1" si="172"/>
        <v>3.3891046722818432</v>
      </c>
      <c r="F528" s="553">
        <f t="shared" ca="1" si="173"/>
        <v>2.0535641400663716</v>
      </c>
      <c r="G528" s="553">
        <f t="shared" ca="1" si="174"/>
        <v>9.8340911907291719</v>
      </c>
      <c r="H528" s="553">
        <f t="shared" ca="1" si="175"/>
        <v>3.7995209666576084</v>
      </c>
      <c r="I528" s="553">
        <f t="shared" ca="1" si="176"/>
        <v>9.8708500642880601</v>
      </c>
      <c r="J528" s="553">
        <f t="shared" ca="1" si="177"/>
        <v>4.0953784843101957</v>
      </c>
      <c r="K528" s="553">
        <f t="shared" ca="1" si="178"/>
        <v>13.312206615212824</v>
      </c>
      <c r="L528" s="553">
        <f t="shared" ca="1" si="183"/>
        <v>3.224177047685497</v>
      </c>
      <c r="M528" s="553">
        <f t="shared" ca="1" si="183"/>
        <v>8.2273102081547123</v>
      </c>
      <c r="N528" s="553">
        <f t="shared" ca="1" si="183"/>
        <v>3.1439392922869969</v>
      </c>
      <c r="O528" s="553">
        <f t="shared" ca="1" si="183"/>
        <v>2.3552163884289907</v>
      </c>
      <c r="P528" s="553">
        <f t="shared" ca="1" si="183"/>
        <v>2.9006782223486933</v>
      </c>
      <c r="Q528" s="554">
        <f t="shared" ca="1" si="162"/>
        <v>0.20506452719318524</v>
      </c>
      <c r="R528" s="554">
        <f t="shared" ca="1" si="163"/>
        <v>1.3355405322154716</v>
      </c>
      <c r="S528" s="554">
        <f t="shared" ca="1" si="164"/>
        <v>6.0345702240715635</v>
      </c>
      <c r="T528" s="554">
        <f t="shared" ca="1" si="165"/>
        <v>5.7754715799778644</v>
      </c>
      <c r="U528" s="554">
        <f t="shared" ca="1" si="166"/>
        <v>10.088029567527327</v>
      </c>
      <c r="V528" s="555">
        <f t="shared" ca="1" si="167"/>
        <v>5.0833709158677154</v>
      </c>
      <c r="W528" s="555">
        <f t="shared" ca="1" si="168"/>
        <v>-0.5454618339197026</v>
      </c>
      <c r="X528" s="556">
        <f t="shared" ca="1" si="180"/>
        <v>0.997959752719769</v>
      </c>
      <c r="Y528" s="557">
        <f t="shared" ca="1" si="169"/>
        <v>0.21423548542823706</v>
      </c>
    </row>
    <row r="529" spans="1:25" x14ac:dyDescent="0.25">
      <c r="A529" s="558" t="s">
        <v>1095</v>
      </c>
      <c r="B529" s="553">
        <f t="shared" ref="B529:B592" si="184">-$C$7</f>
        <v>-10</v>
      </c>
      <c r="C529" s="553">
        <f t="shared" ca="1" si="170"/>
        <v>2.7985484155736504</v>
      </c>
      <c r="D529" s="553">
        <f t="shared" ca="1" si="171"/>
        <v>2.2681260433078281</v>
      </c>
      <c r="E529" s="553">
        <f t="shared" ca="1" si="172"/>
        <v>5.0339486947599061</v>
      </c>
      <c r="F529" s="553">
        <f t="shared" ca="1" si="173"/>
        <v>2.9485683620144503</v>
      </c>
      <c r="G529" s="553">
        <f t="shared" ca="1" si="174"/>
        <v>11.221335345513882</v>
      </c>
      <c r="H529" s="553">
        <f t="shared" ca="1" si="175"/>
        <v>2.4208587005364692</v>
      </c>
      <c r="I529" s="553">
        <f t="shared" ca="1" si="176"/>
        <v>9.2585269845704374</v>
      </c>
      <c r="J529" s="553">
        <f t="shared" ca="1" si="177"/>
        <v>3.8866305807564721</v>
      </c>
      <c r="K529" s="553">
        <f t="shared" ca="1" si="178"/>
        <v>11.737704572676202</v>
      </c>
      <c r="L529" s="553">
        <f t="shared" ca="1" si="183"/>
        <v>2.553541735910188</v>
      </c>
      <c r="M529" s="553">
        <f t="shared" ca="1" si="183"/>
        <v>7.0443369124181876</v>
      </c>
      <c r="N529" s="553">
        <f t="shared" ca="1" si="183"/>
        <v>1.850679763128908</v>
      </c>
      <c r="O529" s="553">
        <f t="shared" ca="1" si="183"/>
        <v>4.5505215313275746</v>
      </c>
      <c r="P529" s="553">
        <f t="shared" ca="1" si="183"/>
        <v>2.0977073780313411</v>
      </c>
      <c r="Q529" s="554">
        <f t="shared" ref="Q529:Q592" ca="1" si="185">C529-D529</f>
        <v>0.53042237226582234</v>
      </c>
      <c r="R529" s="554">
        <f t="shared" ref="R529:R592" ca="1" si="186">E529-F529</f>
        <v>2.0853803327454559</v>
      </c>
      <c r="S529" s="554">
        <f t="shared" ref="S529:S592" ca="1" si="187">G529-H529</f>
        <v>8.8004766449774134</v>
      </c>
      <c r="T529" s="554">
        <f t="shared" ref="T529:T592" ca="1" si="188">I529-J529</f>
        <v>5.3718964038139649</v>
      </c>
      <c r="U529" s="554">
        <f t="shared" ref="U529:U592" ca="1" si="189">K529-L529</f>
        <v>9.1841628367660135</v>
      </c>
      <c r="V529" s="555">
        <f t="shared" ref="V529:V592" ca="1" si="190">M529-N529</f>
        <v>5.1936571492892796</v>
      </c>
      <c r="W529" s="555">
        <f t="shared" ref="W529:W592" ca="1" si="191">O529-P529</f>
        <v>2.4528141532962335</v>
      </c>
      <c r="X529" s="556">
        <f t="shared" ca="1" si="180"/>
        <v>3.3504990688165126</v>
      </c>
      <c r="Y529" s="557">
        <f t="shared" ref="Y529:Y592" ca="1" si="192">NORMDIST(X529,$H$7,$H$8,$C$13)</f>
        <v>0.52613027888625608</v>
      </c>
    </row>
    <row r="530" spans="1:25" x14ac:dyDescent="0.25">
      <c r="A530" s="558" t="s">
        <v>1096</v>
      </c>
      <c r="B530" s="553">
        <f t="shared" si="184"/>
        <v>-10</v>
      </c>
      <c r="C530" s="553">
        <f t="shared" ref="C530:C593" ca="1" si="193">C$17*(1+$C$8*NORMSINV(RAND()))</f>
        <v>2.3503139095430163</v>
      </c>
      <c r="D530" s="553">
        <f t="shared" ref="D530:D593" ca="1" si="194">D$17*(1+$C$10*NORMSINV(RAND()))</f>
        <v>1.8426134355953963</v>
      </c>
      <c r="E530" s="553">
        <f t="shared" ref="E530:E593" ca="1" si="195">E$17*(1+$C$8*NORMSINV(RAND()))</f>
        <v>4.8840250585211713</v>
      </c>
      <c r="F530" s="553">
        <f t="shared" ref="F530:F593" ca="1" si="196">F$17*(1+$C$10*NORMSINV(RAND()))</f>
        <v>1.9102955439639002</v>
      </c>
      <c r="G530" s="553">
        <f t="shared" ref="G530:G593" ca="1" si="197">G$17*(1+$C$8*NORMSINV(RAND()))</f>
        <v>11.10813440369097</v>
      </c>
      <c r="H530" s="553">
        <f t="shared" ref="H530:H593" ca="1" si="198">H$17*(1+$C$10*NORMSINV(RAND()))</f>
        <v>3.4146269014218165</v>
      </c>
      <c r="I530" s="553">
        <f t="shared" ref="I530:I593" ca="1" si="199">I$17*(1+$C$8*NORMSINV(RAND()))</f>
        <v>13.277199030517215</v>
      </c>
      <c r="J530" s="553">
        <f t="shared" ref="J530:J593" ca="1" si="200">J$17*(1+$C$10*NORMSINV(RAND()))</f>
        <v>3.1323832120261912</v>
      </c>
      <c r="K530" s="553">
        <f t="shared" ref="K530:K593" ca="1" si="201">K$17*(1+$C$8*NORMSINV(RAND()))</f>
        <v>5.8235315265988872</v>
      </c>
      <c r="L530" s="553">
        <f t="shared" ref="L530:P545" ca="1" si="202">L$17*(1+$C$10*NORMSINV(RAND()))</f>
        <v>3.5942530406951239</v>
      </c>
      <c r="M530" s="553">
        <f t="shared" ca="1" si="202"/>
        <v>6.5981696641747547</v>
      </c>
      <c r="N530" s="553">
        <f t="shared" ca="1" si="202"/>
        <v>2.95495982526639</v>
      </c>
      <c r="O530" s="553">
        <f t="shared" ca="1" si="202"/>
        <v>5.9863029753314549</v>
      </c>
      <c r="P530" s="553">
        <f t="shared" ca="1" si="202"/>
        <v>2.4251204171017711</v>
      </c>
      <c r="Q530" s="554">
        <f t="shared" ca="1" si="185"/>
        <v>0.50770047394762008</v>
      </c>
      <c r="R530" s="554">
        <f t="shared" ca="1" si="186"/>
        <v>2.9737295145572711</v>
      </c>
      <c r="S530" s="554">
        <f t="shared" ca="1" si="187"/>
        <v>7.6935075022691537</v>
      </c>
      <c r="T530" s="554">
        <f t="shared" ca="1" si="188"/>
        <v>10.144815818491024</v>
      </c>
      <c r="U530" s="554">
        <f t="shared" ca="1" si="189"/>
        <v>2.2292784859037633</v>
      </c>
      <c r="V530" s="555">
        <f t="shared" ca="1" si="190"/>
        <v>3.6432098389083647</v>
      </c>
      <c r="W530" s="555">
        <f t="shared" ca="1" si="191"/>
        <v>3.5611825582296839</v>
      </c>
      <c r="X530" s="556">
        <f t="shared" ref="X530:X593" ca="1" si="203">NPV($C$9,Q530:W530)-$C$7</f>
        <v>2.8361093555978663</v>
      </c>
      <c r="Y530" s="557">
        <f t="shared" ca="1" si="192"/>
        <v>0.45148206644551503</v>
      </c>
    </row>
    <row r="531" spans="1:25" x14ac:dyDescent="0.25">
      <c r="A531" s="558" t="s">
        <v>1097</v>
      </c>
      <c r="B531" s="553">
        <f t="shared" si="184"/>
        <v>-10</v>
      </c>
      <c r="C531" s="553">
        <f t="shared" ca="1" si="193"/>
        <v>3.8557354160789425</v>
      </c>
      <c r="D531" s="553">
        <f t="shared" ca="1" si="194"/>
        <v>2.0377422340835962</v>
      </c>
      <c r="E531" s="553">
        <f t="shared" ca="1" si="195"/>
        <v>7.4195804961530811</v>
      </c>
      <c r="F531" s="553">
        <f t="shared" ca="1" si="196"/>
        <v>2.4341577687732574</v>
      </c>
      <c r="G531" s="553">
        <f t="shared" ca="1" si="197"/>
        <v>15.91130778914431</v>
      </c>
      <c r="H531" s="553">
        <f t="shared" ca="1" si="198"/>
        <v>3.8382911141937348</v>
      </c>
      <c r="I531" s="553">
        <f t="shared" ca="1" si="199"/>
        <v>14.073576551950097</v>
      </c>
      <c r="J531" s="553">
        <f t="shared" ca="1" si="200"/>
        <v>2.4666167217159432</v>
      </c>
      <c r="K531" s="553">
        <f t="shared" ca="1" si="201"/>
        <v>6.7812732443953454</v>
      </c>
      <c r="L531" s="553">
        <f t="shared" ca="1" si="202"/>
        <v>1.954080359305391</v>
      </c>
      <c r="M531" s="553">
        <f t="shared" ca="1" si="202"/>
        <v>5.9534810929632105</v>
      </c>
      <c r="N531" s="553">
        <f t="shared" ca="1" si="202"/>
        <v>2.0254521016131437</v>
      </c>
      <c r="O531" s="553">
        <f t="shared" ca="1" si="202"/>
        <v>5.4789623113783517</v>
      </c>
      <c r="P531" s="553">
        <f t="shared" ca="1" si="202"/>
        <v>3.2191591827941899</v>
      </c>
      <c r="Q531" s="554">
        <f t="shared" ca="1" si="185"/>
        <v>1.8179931819953463</v>
      </c>
      <c r="R531" s="554">
        <f t="shared" ca="1" si="186"/>
        <v>4.9854227273798237</v>
      </c>
      <c r="S531" s="554">
        <f t="shared" ca="1" si="187"/>
        <v>12.073016674950575</v>
      </c>
      <c r="T531" s="554">
        <f t="shared" ca="1" si="188"/>
        <v>11.606959830234153</v>
      </c>
      <c r="U531" s="554">
        <f t="shared" ca="1" si="189"/>
        <v>4.8271928850899544</v>
      </c>
      <c r="V531" s="555">
        <f t="shared" ca="1" si="190"/>
        <v>3.9280289913500668</v>
      </c>
      <c r="W531" s="555">
        <f t="shared" ca="1" si="191"/>
        <v>2.2598031285841618</v>
      </c>
      <c r="X531" s="556">
        <f t="shared" ca="1" si="203"/>
        <v>8.6660592367243723</v>
      </c>
      <c r="Y531" s="557">
        <f t="shared" ca="1" si="192"/>
        <v>0.9773975210971243</v>
      </c>
    </row>
    <row r="532" spans="1:25" x14ac:dyDescent="0.25">
      <c r="A532" s="558" t="s">
        <v>1098</v>
      </c>
      <c r="B532" s="553">
        <f t="shared" si="184"/>
        <v>-10</v>
      </c>
      <c r="C532" s="553">
        <f t="shared" ca="1" si="193"/>
        <v>1.7247296164643315</v>
      </c>
      <c r="D532" s="553">
        <f t="shared" ca="1" si="194"/>
        <v>2.3138988035289585</v>
      </c>
      <c r="E532" s="553">
        <f t="shared" ca="1" si="195"/>
        <v>5.5496823808461002</v>
      </c>
      <c r="F532" s="553">
        <f t="shared" ca="1" si="196"/>
        <v>2.9054835263950292</v>
      </c>
      <c r="G532" s="553">
        <f t="shared" ca="1" si="197"/>
        <v>12.547592558576961</v>
      </c>
      <c r="H532" s="553">
        <f t="shared" ca="1" si="198"/>
        <v>3.0456210396567038</v>
      </c>
      <c r="I532" s="553">
        <f t="shared" ca="1" si="199"/>
        <v>3.5600919108643128</v>
      </c>
      <c r="J532" s="553">
        <f t="shared" ca="1" si="200"/>
        <v>3.5215667668746748</v>
      </c>
      <c r="K532" s="553">
        <f t="shared" ca="1" si="201"/>
        <v>4.1293460175773946</v>
      </c>
      <c r="L532" s="553">
        <f t="shared" ca="1" si="202"/>
        <v>2.1903534056256171</v>
      </c>
      <c r="M532" s="553">
        <f t="shared" ca="1" si="202"/>
        <v>6.7616195097432907</v>
      </c>
      <c r="N532" s="553">
        <f t="shared" ca="1" si="202"/>
        <v>2.5499115177733533</v>
      </c>
      <c r="O532" s="553">
        <f t="shared" ca="1" si="202"/>
        <v>4.7970123160642704</v>
      </c>
      <c r="P532" s="553">
        <f t="shared" ca="1" si="202"/>
        <v>3.1522702557605875</v>
      </c>
      <c r="Q532" s="554">
        <f t="shared" ca="1" si="185"/>
        <v>-0.58916918706462695</v>
      </c>
      <c r="R532" s="554">
        <f t="shared" ca="1" si="186"/>
        <v>2.6441988544510711</v>
      </c>
      <c r="S532" s="554">
        <f t="shared" ca="1" si="187"/>
        <v>9.5019715189202572</v>
      </c>
      <c r="T532" s="554">
        <f t="shared" ca="1" si="188"/>
        <v>3.8525143989637911E-2</v>
      </c>
      <c r="U532" s="554">
        <f t="shared" ca="1" si="189"/>
        <v>1.9389926119517775</v>
      </c>
      <c r="V532" s="555">
        <f t="shared" ca="1" si="190"/>
        <v>4.2117079919699378</v>
      </c>
      <c r="W532" s="555">
        <f t="shared" ca="1" si="191"/>
        <v>1.6447420603036829</v>
      </c>
      <c r="X532" s="556">
        <f t="shared" ca="1" si="203"/>
        <v>-1.8138882770813645</v>
      </c>
      <c r="Y532" s="557">
        <f t="shared" ca="1" si="192"/>
        <v>3.4642452648793676E-2</v>
      </c>
    </row>
    <row r="533" spans="1:25" x14ac:dyDescent="0.25">
      <c r="A533" s="558" t="s">
        <v>1099</v>
      </c>
      <c r="B533" s="553">
        <f t="shared" si="184"/>
        <v>-10</v>
      </c>
      <c r="C533" s="553">
        <f t="shared" ca="1" si="193"/>
        <v>2.3135130330414007</v>
      </c>
      <c r="D533" s="553">
        <f t="shared" ca="1" si="194"/>
        <v>2.0607148538157327</v>
      </c>
      <c r="E533" s="553">
        <f t="shared" ca="1" si="195"/>
        <v>7.8433265034391129</v>
      </c>
      <c r="F533" s="553">
        <f t="shared" ca="1" si="196"/>
        <v>2.2291463785782306</v>
      </c>
      <c r="G533" s="553">
        <f t="shared" ca="1" si="197"/>
        <v>6.8845291754489155</v>
      </c>
      <c r="H533" s="553">
        <f t="shared" ca="1" si="198"/>
        <v>2.4442601521613128</v>
      </c>
      <c r="I533" s="553">
        <f t="shared" ca="1" si="199"/>
        <v>14.141285730438529</v>
      </c>
      <c r="J533" s="553">
        <f t="shared" ca="1" si="200"/>
        <v>1.8703745210808651</v>
      </c>
      <c r="K533" s="553">
        <f t="shared" ca="1" si="201"/>
        <v>12.87351439170903</v>
      </c>
      <c r="L533" s="553">
        <f t="shared" ca="1" si="202"/>
        <v>2.4678638994251916</v>
      </c>
      <c r="M533" s="553">
        <f t="shared" ca="1" si="202"/>
        <v>8.0133981715615796</v>
      </c>
      <c r="N533" s="553">
        <f t="shared" ca="1" si="202"/>
        <v>3.4614067700423696</v>
      </c>
      <c r="O533" s="553">
        <f t="shared" ca="1" si="202"/>
        <v>6.8862425322119414</v>
      </c>
      <c r="P533" s="553">
        <f t="shared" ca="1" si="202"/>
        <v>2.0014511742690693</v>
      </c>
      <c r="Q533" s="554">
        <f t="shared" ca="1" si="185"/>
        <v>0.25279817922566794</v>
      </c>
      <c r="R533" s="554">
        <f t="shared" ca="1" si="186"/>
        <v>5.6141801248608818</v>
      </c>
      <c r="S533" s="554">
        <f t="shared" ca="1" si="187"/>
        <v>4.4402690232876028</v>
      </c>
      <c r="T533" s="554">
        <f t="shared" ca="1" si="188"/>
        <v>12.270911209357664</v>
      </c>
      <c r="U533" s="554">
        <f t="shared" ca="1" si="189"/>
        <v>10.405650492283838</v>
      </c>
      <c r="V533" s="555">
        <f t="shared" ca="1" si="190"/>
        <v>4.55199140151921</v>
      </c>
      <c r="W533" s="555">
        <f t="shared" ca="1" si="191"/>
        <v>4.8847913579428717</v>
      </c>
      <c r="X533" s="556">
        <f t="shared" ca="1" si="203"/>
        <v>6.7223125784283297</v>
      </c>
      <c r="Y533" s="557">
        <f t="shared" ca="1" si="192"/>
        <v>0.90223040634923246</v>
      </c>
    </row>
    <row r="534" spans="1:25" x14ac:dyDescent="0.25">
      <c r="A534" s="558" t="s">
        <v>1100</v>
      </c>
      <c r="B534" s="553">
        <f t="shared" si="184"/>
        <v>-10</v>
      </c>
      <c r="C534" s="553">
        <f t="shared" ca="1" si="193"/>
        <v>2.4308885435486611</v>
      </c>
      <c r="D534" s="553">
        <f t="shared" ca="1" si="194"/>
        <v>2.2660962458867226</v>
      </c>
      <c r="E534" s="553">
        <f t="shared" ca="1" si="195"/>
        <v>3.9101951279136853</v>
      </c>
      <c r="F534" s="553">
        <f t="shared" ca="1" si="196"/>
        <v>3.9471380723647824</v>
      </c>
      <c r="G534" s="553">
        <f t="shared" ca="1" si="197"/>
        <v>12.447797808120702</v>
      </c>
      <c r="H534" s="553">
        <f t="shared" ca="1" si="198"/>
        <v>3.1421268744847799</v>
      </c>
      <c r="I534" s="553">
        <f t="shared" ca="1" si="199"/>
        <v>4.6474108767980891</v>
      </c>
      <c r="J534" s="553">
        <f t="shared" ca="1" si="200"/>
        <v>3.1637750924190149</v>
      </c>
      <c r="K534" s="553">
        <f t="shared" ca="1" si="201"/>
        <v>17.330326627403707</v>
      </c>
      <c r="L534" s="553">
        <f t="shared" ca="1" si="202"/>
        <v>3.6580243151057017</v>
      </c>
      <c r="M534" s="553">
        <f t="shared" ca="1" si="202"/>
        <v>7.6541626531443763</v>
      </c>
      <c r="N534" s="553">
        <f t="shared" ca="1" si="202"/>
        <v>2.2293066184168917</v>
      </c>
      <c r="O534" s="553">
        <f t="shared" ca="1" si="202"/>
        <v>6.348352782203821</v>
      </c>
      <c r="P534" s="553">
        <f t="shared" ca="1" si="202"/>
        <v>2.7835181097526238</v>
      </c>
      <c r="Q534" s="554">
        <f t="shared" ca="1" si="185"/>
        <v>0.16479229766193848</v>
      </c>
      <c r="R534" s="554">
        <f t="shared" ca="1" si="186"/>
        <v>-3.6942944451097137E-2</v>
      </c>
      <c r="S534" s="554">
        <f t="shared" ca="1" si="187"/>
        <v>9.3056709336359233</v>
      </c>
      <c r="T534" s="554">
        <f t="shared" ca="1" si="188"/>
        <v>1.4836357843790742</v>
      </c>
      <c r="U534" s="554">
        <f t="shared" ca="1" si="189"/>
        <v>13.672302312298005</v>
      </c>
      <c r="V534" s="555">
        <f t="shared" ca="1" si="190"/>
        <v>5.424856034727485</v>
      </c>
      <c r="W534" s="555">
        <f t="shared" ca="1" si="191"/>
        <v>3.5648346724511972</v>
      </c>
      <c r="X534" s="556">
        <f t="shared" ca="1" si="203"/>
        <v>2.130224587345559</v>
      </c>
      <c r="Y534" s="557">
        <f t="shared" ca="1" si="192"/>
        <v>0.35228096425954558</v>
      </c>
    </row>
    <row r="535" spans="1:25" x14ac:dyDescent="0.25">
      <c r="A535" s="558" t="s">
        <v>1101</v>
      </c>
      <c r="B535" s="553">
        <f t="shared" si="184"/>
        <v>-10</v>
      </c>
      <c r="C535" s="553">
        <f t="shared" ca="1" si="193"/>
        <v>3.9769010751470955</v>
      </c>
      <c r="D535" s="553">
        <f t="shared" ca="1" si="194"/>
        <v>2.2218621004617005</v>
      </c>
      <c r="E535" s="553">
        <f t="shared" ca="1" si="195"/>
        <v>2.7885829906184396</v>
      </c>
      <c r="F535" s="553">
        <f t="shared" ca="1" si="196"/>
        <v>2.1035540069562315</v>
      </c>
      <c r="G535" s="553">
        <f t="shared" ca="1" si="197"/>
        <v>9.6305830468635918</v>
      </c>
      <c r="H535" s="553">
        <f t="shared" ca="1" si="198"/>
        <v>2.6430334922496606</v>
      </c>
      <c r="I535" s="553">
        <f t="shared" ca="1" si="199"/>
        <v>5.4910954663063301</v>
      </c>
      <c r="J535" s="553">
        <f t="shared" ca="1" si="200"/>
        <v>2.6789826645898374</v>
      </c>
      <c r="K535" s="553">
        <f t="shared" ca="1" si="201"/>
        <v>11.855456774952541</v>
      </c>
      <c r="L535" s="553">
        <f t="shared" ca="1" si="202"/>
        <v>1.9333141404771097</v>
      </c>
      <c r="M535" s="553">
        <f t="shared" ca="1" si="202"/>
        <v>5.9230247284912165</v>
      </c>
      <c r="N535" s="553">
        <f t="shared" ca="1" si="202"/>
        <v>2.1233601608160955</v>
      </c>
      <c r="O535" s="553">
        <f t="shared" ca="1" si="202"/>
        <v>6.0516266951719446</v>
      </c>
      <c r="P535" s="553">
        <f t="shared" ca="1" si="202"/>
        <v>2.7468844397054015</v>
      </c>
      <c r="Q535" s="554">
        <f t="shared" ca="1" si="185"/>
        <v>1.7550389746853949</v>
      </c>
      <c r="R535" s="554">
        <f t="shared" ca="1" si="186"/>
        <v>0.6850289836622081</v>
      </c>
      <c r="S535" s="554">
        <f t="shared" ca="1" si="187"/>
        <v>6.9875495546139312</v>
      </c>
      <c r="T535" s="554">
        <f t="shared" ca="1" si="188"/>
        <v>2.8121128017164927</v>
      </c>
      <c r="U535" s="554">
        <f t="shared" ca="1" si="189"/>
        <v>9.9221426344754313</v>
      </c>
      <c r="V535" s="555">
        <f t="shared" ca="1" si="190"/>
        <v>3.7996645676751211</v>
      </c>
      <c r="W535" s="555">
        <f t="shared" ca="1" si="191"/>
        <v>3.3047422554665431</v>
      </c>
      <c r="X535" s="556">
        <f t="shared" ca="1" si="203"/>
        <v>1.5123181547846904</v>
      </c>
      <c r="Y535" s="557">
        <f t="shared" ca="1" si="192"/>
        <v>0.27280259813182628</v>
      </c>
    </row>
    <row r="536" spans="1:25" x14ac:dyDescent="0.25">
      <c r="A536" s="558" t="s">
        <v>1102</v>
      </c>
      <c r="B536" s="553">
        <f t="shared" si="184"/>
        <v>-10</v>
      </c>
      <c r="C536" s="553">
        <f t="shared" ca="1" si="193"/>
        <v>4.5837004341013916</v>
      </c>
      <c r="D536" s="553">
        <f t="shared" ca="1" si="194"/>
        <v>2.1587545581505529</v>
      </c>
      <c r="E536" s="553">
        <f t="shared" ca="1" si="195"/>
        <v>5.9089165588124866</v>
      </c>
      <c r="F536" s="553">
        <f t="shared" ca="1" si="196"/>
        <v>2.4084594087297404</v>
      </c>
      <c r="G536" s="553">
        <f t="shared" ca="1" si="197"/>
        <v>5.0046166285178737</v>
      </c>
      <c r="H536" s="553">
        <f t="shared" ca="1" si="198"/>
        <v>2.4138805333321791</v>
      </c>
      <c r="I536" s="553">
        <f t="shared" ca="1" si="199"/>
        <v>6.2457476505195322</v>
      </c>
      <c r="J536" s="553">
        <f t="shared" ca="1" si="200"/>
        <v>3.8169001813715098</v>
      </c>
      <c r="K536" s="553">
        <f t="shared" ca="1" si="201"/>
        <v>8.7143927545725042</v>
      </c>
      <c r="L536" s="553">
        <f t="shared" ca="1" si="202"/>
        <v>2.8403174647374914</v>
      </c>
      <c r="M536" s="553">
        <f t="shared" ca="1" si="202"/>
        <v>3.5098656628616478</v>
      </c>
      <c r="N536" s="553">
        <f t="shared" ca="1" si="202"/>
        <v>2.4682216868667552</v>
      </c>
      <c r="O536" s="553">
        <f t="shared" ca="1" si="202"/>
        <v>5.5762860768261593</v>
      </c>
      <c r="P536" s="553">
        <f t="shared" ca="1" si="202"/>
        <v>1.9698949185156647</v>
      </c>
      <c r="Q536" s="554">
        <f t="shared" ca="1" si="185"/>
        <v>2.4249458759508387</v>
      </c>
      <c r="R536" s="554">
        <f t="shared" ca="1" si="186"/>
        <v>3.5004571500827462</v>
      </c>
      <c r="S536" s="554">
        <f t="shared" ca="1" si="187"/>
        <v>2.5907360951856946</v>
      </c>
      <c r="T536" s="554">
        <f t="shared" ca="1" si="188"/>
        <v>2.4288474691480224</v>
      </c>
      <c r="U536" s="554">
        <f t="shared" ca="1" si="189"/>
        <v>5.8740752898350124</v>
      </c>
      <c r="V536" s="555">
        <f t="shared" ca="1" si="190"/>
        <v>1.0416439759948926</v>
      </c>
      <c r="W536" s="555">
        <f t="shared" ca="1" si="191"/>
        <v>3.6063911583104948</v>
      </c>
      <c r="X536" s="556">
        <f t="shared" ca="1" si="203"/>
        <v>-0.54424516662860611</v>
      </c>
      <c r="Y536" s="557">
        <f t="shared" ca="1" si="192"/>
        <v>8.7892087057492477E-2</v>
      </c>
    </row>
    <row r="537" spans="1:25" x14ac:dyDescent="0.25">
      <c r="A537" s="558" t="s">
        <v>1103</v>
      </c>
      <c r="B537" s="553">
        <f t="shared" si="184"/>
        <v>-10</v>
      </c>
      <c r="C537" s="553">
        <f t="shared" ca="1" si="193"/>
        <v>2.5228154361766912</v>
      </c>
      <c r="D537" s="553">
        <f t="shared" ca="1" si="194"/>
        <v>1.7213570211296814</v>
      </c>
      <c r="E537" s="553">
        <f t="shared" ca="1" si="195"/>
        <v>6.949720353811994</v>
      </c>
      <c r="F537" s="553">
        <f t="shared" ca="1" si="196"/>
        <v>2.9928207849914341</v>
      </c>
      <c r="G537" s="553">
        <f t="shared" ca="1" si="197"/>
        <v>11.802720020733515</v>
      </c>
      <c r="H537" s="553">
        <f t="shared" ca="1" si="198"/>
        <v>2.3699759646451222</v>
      </c>
      <c r="I537" s="553">
        <f t="shared" ca="1" si="199"/>
        <v>11.856924256811311</v>
      </c>
      <c r="J537" s="553">
        <f t="shared" ca="1" si="200"/>
        <v>2.9985320962339865</v>
      </c>
      <c r="K537" s="553">
        <f t="shared" ca="1" si="201"/>
        <v>10.774070142493454</v>
      </c>
      <c r="L537" s="553">
        <f t="shared" ca="1" si="202"/>
        <v>4.144145689053504</v>
      </c>
      <c r="M537" s="553">
        <f t="shared" ca="1" si="202"/>
        <v>6.1007230426819001</v>
      </c>
      <c r="N537" s="553">
        <f t="shared" ca="1" si="202"/>
        <v>2.0852440767843419</v>
      </c>
      <c r="O537" s="553">
        <f t="shared" ca="1" si="202"/>
        <v>6.5403644584680691</v>
      </c>
      <c r="P537" s="553">
        <f t="shared" ca="1" si="202"/>
        <v>2.7351742407856108</v>
      </c>
      <c r="Q537" s="554">
        <f t="shared" ca="1" si="185"/>
        <v>0.80145841504700988</v>
      </c>
      <c r="R537" s="554">
        <f t="shared" ca="1" si="186"/>
        <v>3.9568995688205599</v>
      </c>
      <c r="S537" s="554">
        <f t="shared" ca="1" si="187"/>
        <v>9.4327440560883922</v>
      </c>
      <c r="T537" s="554">
        <f t="shared" ca="1" si="188"/>
        <v>8.8583921605773241</v>
      </c>
      <c r="U537" s="554">
        <f t="shared" ca="1" si="189"/>
        <v>6.6299244534399495</v>
      </c>
      <c r="V537" s="555">
        <f t="shared" ca="1" si="190"/>
        <v>4.0154789658975583</v>
      </c>
      <c r="W537" s="555">
        <f t="shared" ca="1" si="191"/>
        <v>3.8051902176824584</v>
      </c>
      <c r="X537" s="556">
        <f t="shared" ca="1" si="203"/>
        <v>5.6546784322512682</v>
      </c>
      <c r="Y537" s="557">
        <f t="shared" ca="1" si="192"/>
        <v>0.81734099171662389</v>
      </c>
    </row>
    <row r="538" spans="1:25" x14ac:dyDescent="0.25">
      <c r="A538" s="558" t="s">
        <v>1104</v>
      </c>
      <c r="B538" s="553">
        <f t="shared" si="184"/>
        <v>-10</v>
      </c>
      <c r="C538" s="553">
        <f t="shared" ca="1" si="193"/>
        <v>4.0877469777836248</v>
      </c>
      <c r="D538" s="553">
        <f t="shared" ca="1" si="194"/>
        <v>1.6784724179014523</v>
      </c>
      <c r="E538" s="553">
        <f t="shared" ca="1" si="195"/>
        <v>3.8479549546870415</v>
      </c>
      <c r="F538" s="553">
        <f t="shared" ca="1" si="196"/>
        <v>2.5539947007854518</v>
      </c>
      <c r="G538" s="553">
        <f t="shared" ca="1" si="197"/>
        <v>13.488968917560396</v>
      </c>
      <c r="H538" s="553">
        <f t="shared" ca="1" si="198"/>
        <v>3.3329265507133359</v>
      </c>
      <c r="I538" s="553">
        <f t="shared" ca="1" si="199"/>
        <v>13.753368499242471</v>
      </c>
      <c r="J538" s="553">
        <f t="shared" ca="1" si="200"/>
        <v>2.0894261405359495</v>
      </c>
      <c r="K538" s="553">
        <f t="shared" ca="1" si="201"/>
        <v>10.945515783909743</v>
      </c>
      <c r="L538" s="553">
        <f t="shared" ca="1" si="202"/>
        <v>2.4825368380903274</v>
      </c>
      <c r="M538" s="553">
        <f t="shared" ca="1" si="202"/>
        <v>7.0423864024062794</v>
      </c>
      <c r="N538" s="553">
        <f t="shared" ca="1" si="202"/>
        <v>2.0603363774797363</v>
      </c>
      <c r="O538" s="553">
        <f t="shared" ca="1" si="202"/>
        <v>4.014885241067077</v>
      </c>
      <c r="P538" s="553">
        <f t="shared" ca="1" si="202"/>
        <v>2.3791120305708304</v>
      </c>
      <c r="Q538" s="554">
        <f t="shared" ca="1" si="185"/>
        <v>2.4092745598821725</v>
      </c>
      <c r="R538" s="554">
        <f t="shared" ca="1" si="186"/>
        <v>1.2939602539015898</v>
      </c>
      <c r="S538" s="554">
        <f t="shared" ca="1" si="187"/>
        <v>10.156042366847061</v>
      </c>
      <c r="T538" s="554">
        <f t="shared" ca="1" si="188"/>
        <v>11.663942358706521</v>
      </c>
      <c r="U538" s="554">
        <f t="shared" ca="1" si="189"/>
        <v>8.4629789458194153</v>
      </c>
      <c r="V538" s="555">
        <f t="shared" ca="1" si="190"/>
        <v>4.9820500249265436</v>
      </c>
      <c r="W538" s="555">
        <f t="shared" ca="1" si="191"/>
        <v>1.6357732104962466</v>
      </c>
      <c r="X538" s="556">
        <f t="shared" ca="1" si="203"/>
        <v>7.1552086610489525</v>
      </c>
      <c r="Y538" s="557">
        <f t="shared" ca="1" si="192"/>
        <v>0.92676722457747629</v>
      </c>
    </row>
    <row r="539" spans="1:25" x14ac:dyDescent="0.25">
      <c r="A539" s="558" t="s">
        <v>1105</v>
      </c>
      <c r="B539" s="553">
        <f t="shared" si="184"/>
        <v>-10</v>
      </c>
      <c r="C539" s="553">
        <f t="shared" ca="1" si="193"/>
        <v>3.5371529534350472</v>
      </c>
      <c r="D539" s="553">
        <f t="shared" ca="1" si="194"/>
        <v>3.0975969601622673</v>
      </c>
      <c r="E539" s="553">
        <f t="shared" ca="1" si="195"/>
        <v>3.11159504236227</v>
      </c>
      <c r="F539" s="553">
        <f t="shared" ca="1" si="196"/>
        <v>3.3209063271276444</v>
      </c>
      <c r="G539" s="553">
        <f t="shared" ca="1" si="197"/>
        <v>9.4449157483020532</v>
      </c>
      <c r="H539" s="553">
        <f t="shared" ca="1" si="198"/>
        <v>3.3331917577619712</v>
      </c>
      <c r="I539" s="553">
        <f t="shared" ca="1" si="199"/>
        <v>17.610132504516365</v>
      </c>
      <c r="J539" s="553">
        <f t="shared" ca="1" si="200"/>
        <v>2.3432048940050643</v>
      </c>
      <c r="K539" s="553">
        <f t="shared" ca="1" si="201"/>
        <v>12.441267807800969</v>
      </c>
      <c r="L539" s="553">
        <f t="shared" ca="1" si="202"/>
        <v>2.6129415910423894</v>
      </c>
      <c r="M539" s="553">
        <f t="shared" ca="1" si="202"/>
        <v>4.1344435516901257</v>
      </c>
      <c r="N539" s="553">
        <f t="shared" ca="1" si="202"/>
        <v>2.2362775031321358</v>
      </c>
      <c r="O539" s="553">
        <f t="shared" ca="1" si="202"/>
        <v>6.5101699168194465</v>
      </c>
      <c r="P539" s="553">
        <f t="shared" ca="1" si="202"/>
        <v>2.6965641044370643</v>
      </c>
      <c r="Q539" s="554">
        <f t="shared" ca="1" si="185"/>
        <v>0.43955599327277994</v>
      </c>
      <c r="R539" s="554">
        <f t="shared" ca="1" si="186"/>
        <v>-0.20931128476537442</v>
      </c>
      <c r="S539" s="554">
        <f t="shared" ca="1" si="187"/>
        <v>6.1117239905400815</v>
      </c>
      <c r="T539" s="554">
        <f t="shared" ca="1" si="188"/>
        <v>15.266927610511301</v>
      </c>
      <c r="U539" s="554">
        <f t="shared" ca="1" si="189"/>
        <v>9.8283262167585796</v>
      </c>
      <c r="V539" s="555">
        <f t="shared" ca="1" si="190"/>
        <v>1.8981660485579899</v>
      </c>
      <c r="W539" s="555">
        <f t="shared" ca="1" si="191"/>
        <v>3.8136058123823822</v>
      </c>
      <c r="X539" s="556">
        <f t="shared" ca="1" si="203"/>
        <v>4.1181316857959054</v>
      </c>
      <c r="Y539" s="557">
        <f t="shared" ca="1" si="192"/>
        <v>0.63506592453677879</v>
      </c>
    </row>
    <row r="540" spans="1:25" x14ac:dyDescent="0.25">
      <c r="A540" s="558" t="s">
        <v>1106</v>
      </c>
      <c r="B540" s="553">
        <f t="shared" si="184"/>
        <v>-10</v>
      </c>
      <c r="C540" s="553">
        <f t="shared" ca="1" si="193"/>
        <v>2.5203125244071067</v>
      </c>
      <c r="D540" s="553">
        <f t="shared" ca="1" si="194"/>
        <v>1.644661438863277</v>
      </c>
      <c r="E540" s="553">
        <f t="shared" ca="1" si="195"/>
        <v>6.5514798796279425</v>
      </c>
      <c r="F540" s="553">
        <f t="shared" ca="1" si="196"/>
        <v>2.7886516631206804</v>
      </c>
      <c r="G540" s="553">
        <f t="shared" ca="1" si="197"/>
        <v>8.022758755658554</v>
      </c>
      <c r="H540" s="553">
        <f t="shared" ca="1" si="198"/>
        <v>3.2570925643293753</v>
      </c>
      <c r="I540" s="553">
        <f t="shared" ca="1" si="199"/>
        <v>14.553209971892089</v>
      </c>
      <c r="J540" s="553">
        <f t="shared" ca="1" si="200"/>
        <v>3.7670572145126324</v>
      </c>
      <c r="K540" s="553">
        <f t="shared" ca="1" si="201"/>
        <v>13.373738212811912</v>
      </c>
      <c r="L540" s="553">
        <f t="shared" ca="1" si="202"/>
        <v>2.6605805911304197</v>
      </c>
      <c r="M540" s="553">
        <f t="shared" ca="1" si="202"/>
        <v>6.9497747461450681</v>
      </c>
      <c r="N540" s="553">
        <f t="shared" ca="1" si="202"/>
        <v>2.6122161351193771</v>
      </c>
      <c r="O540" s="553">
        <f t="shared" ca="1" si="202"/>
        <v>3.6845864278263107</v>
      </c>
      <c r="P540" s="553">
        <f t="shared" ca="1" si="202"/>
        <v>2.6608385159722054</v>
      </c>
      <c r="Q540" s="554">
        <f t="shared" ca="1" si="185"/>
        <v>0.87565108554382975</v>
      </c>
      <c r="R540" s="554">
        <f t="shared" ca="1" si="186"/>
        <v>3.7628282165072622</v>
      </c>
      <c r="S540" s="554">
        <f t="shared" ca="1" si="187"/>
        <v>4.7656661913291787</v>
      </c>
      <c r="T540" s="554">
        <f t="shared" ca="1" si="188"/>
        <v>10.786152757379456</v>
      </c>
      <c r="U540" s="554">
        <f t="shared" ca="1" si="189"/>
        <v>10.713157621681493</v>
      </c>
      <c r="V540" s="555">
        <f t="shared" ca="1" si="190"/>
        <v>4.337558611025691</v>
      </c>
      <c r="W540" s="555">
        <f t="shared" ca="1" si="191"/>
        <v>1.0237479118541053</v>
      </c>
      <c r="X540" s="556">
        <f t="shared" ca="1" si="203"/>
        <v>4.8290081384682537</v>
      </c>
      <c r="Y540" s="557">
        <f t="shared" ca="1" si="192"/>
        <v>0.72720179395573092</v>
      </c>
    </row>
    <row r="541" spans="1:25" x14ac:dyDescent="0.25">
      <c r="A541" s="558" t="s">
        <v>1107</v>
      </c>
      <c r="B541" s="553">
        <f t="shared" si="184"/>
        <v>-10</v>
      </c>
      <c r="C541" s="553">
        <f t="shared" ca="1" si="193"/>
        <v>2.9732107930981417</v>
      </c>
      <c r="D541" s="553">
        <f t="shared" ca="1" si="194"/>
        <v>1.773180516016748</v>
      </c>
      <c r="E541" s="553">
        <f t="shared" ca="1" si="195"/>
        <v>6.4033182868458702</v>
      </c>
      <c r="F541" s="553">
        <f t="shared" ca="1" si="196"/>
        <v>2.3416090134151188</v>
      </c>
      <c r="G541" s="553">
        <f t="shared" ca="1" si="197"/>
        <v>7.1045901038420292</v>
      </c>
      <c r="H541" s="553">
        <f t="shared" ca="1" si="198"/>
        <v>3.7655903764929457</v>
      </c>
      <c r="I541" s="553">
        <f t="shared" ca="1" si="199"/>
        <v>5.1109782083732069</v>
      </c>
      <c r="J541" s="553">
        <f t="shared" ca="1" si="200"/>
        <v>3.1150066698347652</v>
      </c>
      <c r="K541" s="553">
        <f t="shared" ca="1" si="201"/>
        <v>4.3739984294805883</v>
      </c>
      <c r="L541" s="553">
        <f t="shared" ca="1" si="202"/>
        <v>3.2802207637313714</v>
      </c>
      <c r="M541" s="553">
        <f t="shared" ca="1" si="202"/>
        <v>6.5242572291448848</v>
      </c>
      <c r="N541" s="553">
        <f t="shared" ca="1" si="202"/>
        <v>1.9883108202054016</v>
      </c>
      <c r="O541" s="553">
        <f t="shared" ca="1" si="202"/>
        <v>4.4167245276510245</v>
      </c>
      <c r="P541" s="553">
        <f t="shared" ca="1" si="202"/>
        <v>2.4013567649983467</v>
      </c>
      <c r="Q541" s="554">
        <f t="shared" ca="1" si="185"/>
        <v>1.2000302770813938</v>
      </c>
      <c r="R541" s="554">
        <f t="shared" ca="1" si="186"/>
        <v>4.0617092734307514</v>
      </c>
      <c r="S541" s="554">
        <f t="shared" ca="1" si="187"/>
        <v>3.3389997273490835</v>
      </c>
      <c r="T541" s="554">
        <f t="shared" ca="1" si="188"/>
        <v>1.9959715385384418</v>
      </c>
      <c r="U541" s="554">
        <f t="shared" ca="1" si="189"/>
        <v>1.0937776657492169</v>
      </c>
      <c r="V541" s="555">
        <f t="shared" ca="1" si="190"/>
        <v>4.5359464089394832</v>
      </c>
      <c r="W541" s="555">
        <f t="shared" ca="1" si="191"/>
        <v>2.0153677626526778</v>
      </c>
      <c r="X541" s="556">
        <f t="shared" ca="1" si="203"/>
        <v>-1.9432305863951349</v>
      </c>
      <c r="Y541" s="557">
        <f t="shared" ca="1" si="192"/>
        <v>3.1182288151659639E-2</v>
      </c>
    </row>
    <row r="542" spans="1:25" x14ac:dyDescent="0.25">
      <c r="A542" s="558" t="s">
        <v>1108</v>
      </c>
      <c r="B542" s="553">
        <f t="shared" si="184"/>
        <v>-10</v>
      </c>
      <c r="C542" s="553">
        <f t="shared" ca="1" si="193"/>
        <v>1.864308817684639</v>
      </c>
      <c r="D542" s="553">
        <f t="shared" ca="1" si="194"/>
        <v>0.9234824516797111</v>
      </c>
      <c r="E542" s="553">
        <f t="shared" ca="1" si="195"/>
        <v>5.6993712098557143</v>
      </c>
      <c r="F542" s="553">
        <f t="shared" ca="1" si="196"/>
        <v>2.7019329847141367</v>
      </c>
      <c r="G542" s="553">
        <f t="shared" ca="1" si="197"/>
        <v>8.344857532326321</v>
      </c>
      <c r="H542" s="553">
        <f t="shared" ca="1" si="198"/>
        <v>2.4949623554821097</v>
      </c>
      <c r="I542" s="553">
        <f t="shared" ca="1" si="199"/>
        <v>8.6346322498864865</v>
      </c>
      <c r="J542" s="553">
        <f t="shared" ca="1" si="200"/>
        <v>3.1632941882187611</v>
      </c>
      <c r="K542" s="553">
        <f t="shared" ca="1" si="201"/>
        <v>10.220290489226425</v>
      </c>
      <c r="L542" s="553">
        <f t="shared" ca="1" si="202"/>
        <v>3.873004550916582</v>
      </c>
      <c r="M542" s="553">
        <f t="shared" ca="1" si="202"/>
        <v>5.909251085749224</v>
      </c>
      <c r="N542" s="553">
        <f t="shared" ca="1" si="202"/>
        <v>2.8854852700932998</v>
      </c>
      <c r="O542" s="553">
        <f t="shared" ca="1" si="202"/>
        <v>4.8656429902485812</v>
      </c>
      <c r="P542" s="553">
        <f t="shared" ca="1" si="202"/>
        <v>2.8050756128765797</v>
      </c>
      <c r="Q542" s="554">
        <f t="shared" ca="1" si="185"/>
        <v>0.94082636600492786</v>
      </c>
      <c r="R542" s="554">
        <f t="shared" ca="1" si="186"/>
        <v>2.9974382251415777</v>
      </c>
      <c r="S542" s="554">
        <f t="shared" ca="1" si="187"/>
        <v>5.8498951768442113</v>
      </c>
      <c r="T542" s="554">
        <f t="shared" ca="1" si="188"/>
        <v>5.4713380616677254</v>
      </c>
      <c r="U542" s="554">
        <f t="shared" ca="1" si="189"/>
        <v>6.3472859383098434</v>
      </c>
      <c r="V542" s="555">
        <f t="shared" ca="1" si="190"/>
        <v>3.0237658156559242</v>
      </c>
      <c r="W542" s="555">
        <f t="shared" ca="1" si="191"/>
        <v>2.0605673773720015</v>
      </c>
      <c r="X542" s="556">
        <f t="shared" ca="1" si="203"/>
        <v>1.2119009794016105</v>
      </c>
      <c r="Y542" s="557">
        <f t="shared" ca="1" si="192"/>
        <v>0.23766232876986315</v>
      </c>
    </row>
    <row r="543" spans="1:25" x14ac:dyDescent="0.25">
      <c r="A543" s="558" t="s">
        <v>1109</v>
      </c>
      <c r="B543" s="553">
        <f t="shared" si="184"/>
        <v>-10</v>
      </c>
      <c r="C543" s="553">
        <f t="shared" ca="1" si="193"/>
        <v>2.9333421106984243</v>
      </c>
      <c r="D543" s="553">
        <f t="shared" ca="1" si="194"/>
        <v>1.3972607203382932</v>
      </c>
      <c r="E543" s="553">
        <f t="shared" ca="1" si="195"/>
        <v>6.0146948637098845</v>
      </c>
      <c r="F543" s="553">
        <f t="shared" ca="1" si="196"/>
        <v>2.5843174218393066</v>
      </c>
      <c r="G543" s="553">
        <f t="shared" ca="1" si="197"/>
        <v>12.930227338901402</v>
      </c>
      <c r="H543" s="553">
        <f t="shared" ca="1" si="198"/>
        <v>3.2665790259946403</v>
      </c>
      <c r="I543" s="553">
        <f t="shared" ca="1" si="199"/>
        <v>6.7734036646570477</v>
      </c>
      <c r="J543" s="553">
        <f t="shared" ca="1" si="200"/>
        <v>2.6937934832721218</v>
      </c>
      <c r="K543" s="553">
        <f t="shared" ca="1" si="201"/>
        <v>9.8355082467952428</v>
      </c>
      <c r="L543" s="553">
        <f t="shared" ca="1" si="202"/>
        <v>2.2500860838429597</v>
      </c>
      <c r="M543" s="553">
        <f t="shared" ca="1" si="202"/>
        <v>6.2992863526496716</v>
      </c>
      <c r="N543" s="553">
        <f t="shared" ca="1" si="202"/>
        <v>2.5086924255564909</v>
      </c>
      <c r="O543" s="553">
        <f t="shared" ca="1" si="202"/>
        <v>4.0179471735952585</v>
      </c>
      <c r="P543" s="553">
        <f t="shared" ca="1" si="202"/>
        <v>2.1962371045829041</v>
      </c>
      <c r="Q543" s="554">
        <f t="shared" ca="1" si="185"/>
        <v>1.5360813903601311</v>
      </c>
      <c r="R543" s="554">
        <f t="shared" ca="1" si="186"/>
        <v>3.4303774418705779</v>
      </c>
      <c r="S543" s="554">
        <f t="shared" ca="1" si="187"/>
        <v>9.6636483129067621</v>
      </c>
      <c r="T543" s="554">
        <f t="shared" ca="1" si="188"/>
        <v>4.0796101813849255</v>
      </c>
      <c r="U543" s="554">
        <f t="shared" ca="1" si="189"/>
        <v>7.5854221629522831</v>
      </c>
      <c r="V543" s="555">
        <f t="shared" ca="1" si="190"/>
        <v>3.7905939270931808</v>
      </c>
      <c r="W543" s="555">
        <f t="shared" ca="1" si="191"/>
        <v>1.8217100690123544</v>
      </c>
      <c r="X543" s="556">
        <f t="shared" ca="1" si="203"/>
        <v>3.9044158218338616</v>
      </c>
      <c r="Y543" s="557">
        <f t="shared" ca="1" si="192"/>
        <v>0.60542500792468079</v>
      </c>
    </row>
    <row r="544" spans="1:25" x14ac:dyDescent="0.25">
      <c r="A544" s="558" t="s">
        <v>1110</v>
      </c>
      <c r="B544" s="553">
        <f t="shared" si="184"/>
        <v>-10</v>
      </c>
      <c r="C544" s="553">
        <f t="shared" ca="1" si="193"/>
        <v>3.1092995972695223</v>
      </c>
      <c r="D544" s="553">
        <f t="shared" ca="1" si="194"/>
        <v>2.3591184781682424</v>
      </c>
      <c r="E544" s="553">
        <f t="shared" ca="1" si="195"/>
        <v>8.1170200076749701</v>
      </c>
      <c r="F544" s="553">
        <f t="shared" ca="1" si="196"/>
        <v>2.1778335332638008</v>
      </c>
      <c r="G544" s="553">
        <f t="shared" ca="1" si="197"/>
        <v>10.522687039424143</v>
      </c>
      <c r="H544" s="553">
        <f t="shared" ca="1" si="198"/>
        <v>3.0249698213361302</v>
      </c>
      <c r="I544" s="553">
        <f t="shared" ca="1" si="199"/>
        <v>11.50055717714352</v>
      </c>
      <c r="J544" s="553">
        <f t="shared" ca="1" si="200"/>
        <v>2.8237686483735187</v>
      </c>
      <c r="K544" s="553">
        <f t="shared" ca="1" si="201"/>
        <v>3.0620509610152524</v>
      </c>
      <c r="L544" s="553">
        <f t="shared" ca="1" si="202"/>
        <v>2.1408447547560119</v>
      </c>
      <c r="M544" s="553">
        <f t="shared" ca="1" si="202"/>
        <v>5.5845665428093429</v>
      </c>
      <c r="N544" s="553">
        <f t="shared" ca="1" si="202"/>
        <v>2.4003060392894406</v>
      </c>
      <c r="O544" s="553">
        <f t="shared" ca="1" si="202"/>
        <v>5.0183972948240152</v>
      </c>
      <c r="P544" s="553">
        <f t="shared" ca="1" si="202"/>
        <v>2.080536887323583</v>
      </c>
      <c r="Q544" s="554">
        <f t="shared" ca="1" si="185"/>
        <v>0.75018111910127994</v>
      </c>
      <c r="R544" s="554">
        <f t="shared" ca="1" si="186"/>
        <v>5.9391864744111693</v>
      </c>
      <c r="S544" s="554">
        <f t="shared" ca="1" si="187"/>
        <v>7.4977172180880132</v>
      </c>
      <c r="T544" s="554">
        <f t="shared" ca="1" si="188"/>
        <v>8.6767885287700004</v>
      </c>
      <c r="U544" s="554">
        <f t="shared" ca="1" si="189"/>
        <v>0.92120620625924055</v>
      </c>
      <c r="V544" s="555">
        <f t="shared" ca="1" si="190"/>
        <v>3.1842605035199023</v>
      </c>
      <c r="W544" s="555">
        <f t="shared" ca="1" si="191"/>
        <v>2.9378604075004322</v>
      </c>
      <c r="X544" s="556">
        <f t="shared" ca="1" si="203"/>
        <v>3.5467776539822093</v>
      </c>
      <c r="Y544" s="557">
        <f t="shared" ca="1" si="192"/>
        <v>0.55451516649388033</v>
      </c>
    </row>
    <row r="545" spans="1:25" x14ac:dyDescent="0.25">
      <c r="A545" s="558" t="s">
        <v>1111</v>
      </c>
      <c r="B545" s="553">
        <f t="shared" si="184"/>
        <v>-10</v>
      </c>
      <c r="C545" s="553">
        <f t="shared" ca="1" si="193"/>
        <v>3.7324558320343098</v>
      </c>
      <c r="D545" s="553">
        <f t="shared" ca="1" si="194"/>
        <v>1.9117911537380443</v>
      </c>
      <c r="E545" s="553">
        <f t="shared" ca="1" si="195"/>
        <v>3.5311042088906688</v>
      </c>
      <c r="F545" s="553">
        <f t="shared" ca="1" si="196"/>
        <v>1.6366103716000775</v>
      </c>
      <c r="G545" s="553">
        <f t="shared" ca="1" si="197"/>
        <v>11.020345112509082</v>
      </c>
      <c r="H545" s="553">
        <f t="shared" ca="1" si="198"/>
        <v>1.8819666889257043</v>
      </c>
      <c r="I545" s="553">
        <f t="shared" ca="1" si="199"/>
        <v>12.87625590697424</v>
      </c>
      <c r="J545" s="553">
        <f t="shared" ca="1" si="200"/>
        <v>2.9056828169284912</v>
      </c>
      <c r="K545" s="553">
        <f t="shared" ca="1" si="201"/>
        <v>11.172992065119931</v>
      </c>
      <c r="L545" s="553">
        <f t="shared" ca="1" si="202"/>
        <v>2.8446110051550528</v>
      </c>
      <c r="M545" s="553">
        <f t="shared" ca="1" si="202"/>
        <v>8.1259843710130895</v>
      </c>
      <c r="N545" s="553">
        <f t="shared" ca="1" si="202"/>
        <v>1.8793471557465755</v>
      </c>
      <c r="O545" s="553">
        <f t="shared" ca="1" si="202"/>
        <v>6.1348369641339584</v>
      </c>
      <c r="P545" s="553">
        <f t="shared" ca="1" si="202"/>
        <v>2.4662604032359292</v>
      </c>
      <c r="Q545" s="554">
        <f t="shared" ca="1" si="185"/>
        <v>1.8206646782962654</v>
      </c>
      <c r="R545" s="554">
        <f t="shared" ca="1" si="186"/>
        <v>1.8944938372905913</v>
      </c>
      <c r="S545" s="554">
        <f t="shared" ca="1" si="187"/>
        <v>9.1383784235833776</v>
      </c>
      <c r="T545" s="554">
        <f t="shared" ca="1" si="188"/>
        <v>9.9705730900457485</v>
      </c>
      <c r="U545" s="554">
        <f t="shared" ca="1" si="189"/>
        <v>8.3283810599648795</v>
      </c>
      <c r="V545" s="555">
        <f t="shared" ca="1" si="190"/>
        <v>6.2466372152665137</v>
      </c>
      <c r="W545" s="555">
        <f t="shared" ca="1" si="191"/>
        <v>3.6685765608980292</v>
      </c>
      <c r="X545" s="556">
        <f t="shared" ca="1" si="203"/>
        <v>6.5677229281325751</v>
      </c>
      <c r="Y545" s="557">
        <f t="shared" ca="1" si="192"/>
        <v>0.89214698842053741</v>
      </c>
    </row>
    <row r="546" spans="1:25" x14ac:dyDescent="0.25">
      <c r="A546" s="558" t="s">
        <v>1112</v>
      </c>
      <c r="B546" s="553">
        <f t="shared" si="184"/>
        <v>-10</v>
      </c>
      <c r="C546" s="553">
        <f t="shared" ca="1" si="193"/>
        <v>1.9454819345644507</v>
      </c>
      <c r="D546" s="553">
        <f t="shared" ca="1" si="194"/>
        <v>2.1248415933951756</v>
      </c>
      <c r="E546" s="553">
        <f t="shared" ca="1" si="195"/>
        <v>4.5922299582287884</v>
      </c>
      <c r="F546" s="553">
        <f t="shared" ca="1" si="196"/>
        <v>1.8662899618595059</v>
      </c>
      <c r="G546" s="553">
        <f t="shared" ca="1" si="197"/>
        <v>6.0846340009655941</v>
      </c>
      <c r="H546" s="553">
        <f t="shared" ca="1" si="198"/>
        <v>3.6397397984476001</v>
      </c>
      <c r="I546" s="553">
        <f t="shared" ca="1" si="199"/>
        <v>9.9106591440148204</v>
      </c>
      <c r="J546" s="553">
        <f t="shared" ca="1" si="200"/>
        <v>3.0526991617920372</v>
      </c>
      <c r="K546" s="553">
        <f t="shared" ca="1" si="201"/>
        <v>10.303075449863023</v>
      </c>
      <c r="L546" s="553">
        <f t="shared" ref="L546:P561" ca="1" si="204">L$17*(1+$C$10*NORMSINV(RAND()))</f>
        <v>2.974450015556239</v>
      </c>
      <c r="M546" s="553">
        <f t="shared" ca="1" si="204"/>
        <v>6.3423680573913828</v>
      </c>
      <c r="N546" s="553">
        <f t="shared" ca="1" si="204"/>
        <v>3.0293077018293468</v>
      </c>
      <c r="O546" s="553">
        <f t="shared" ca="1" si="204"/>
        <v>4.0972849179036928</v>
      </c>
      <c r="P546" s="553">
        <f t="shared" ca="1" si="204"/>
        <v>2.1113716930364097</v>
      </c>
      <c r="Q546" s="554">
        <f t="shared" ca="1" si="185"/>
        <v>-0.17935965883072491</v>
      </c>
      <c r="R546" s="554">
        <f t="shared" ca="1" si="186"/>
        <v>2.7259399963692825</v>
      </c>
      <c r="S546" s="554">
        <f t="shared" ca="1" si="187"/>
        <v>2.4448942025179941</v>
      </c>
      <c r="T546" s="554">
        <f t="shared" ca="1" si="188"/>
        <v>6.8579599822227832</v>
      </c>
      <c r="U546" s="554">
        <f t="shared" ca="1" si="189"/>
        <v>7.328625434306784</v>
      </c>
      <c r="V546" s="555">
        <f t="shared" ca="1" si="190"/>
        <v>3.3130603555620359</v>
      </c>
      <c r="W546" s="555">
        <f t="shared" ca="1" si="191"/>
        <v>1.9859132248672831</v>
      </c>
      <c r="X546" s="556">
        <f t="shared" ca="1" si="203"/>
        <v>-0.65166082368278566</v>
      </c>
      <c r="Y546" s="557">
        <f t="shared" ca="1" si="192"/>
        <v>8.1810403987294916E-2</v>
      </c>
    </row>
    <row r="547" spans="1:25" x14ac:dyDescent="0.25">
      <c r="A547" s="558" t="s">
        <v>1113</v>
      </c>
      <c r="B547" s="553">
        <f t="shared" si="184"/>
        <v>-10</v>
      </c>
      <c r="C547" s="553">
        <f t="shared" ca="1" si="193"/>
        <v>3.400040888668892</v>
      </c>
      <c r="D547" s="553">
        <f t="shared" ca="1" si="194"/>
        <v>1.9277476838345051</v>
      </c>
      <c r="E547" s="553">
        <f t="shared" ca="1" si="195"/>
        <v>7.2270948405458428</v>
      </c>
      <c r="F547" s="553">
        <f t="shared" ca="1" si="196"/>
        <v>2.5934728070733111</v>
      </c>
      <c r="G547" s="553">
        <f t="shared" ca="1" si="197"/>
        <v>13.230832036751131</v>
      </c>
      <c r="H547" s="553">
        <f t="shared" ca="1" si="198"/>
        <v>2.7127039497320187</v>
      </c>
      <c r="I547" s="553">
        <f t="shared" ca="1" si="199"/>
        <v>11.570497843581343</v>
      </c>
      <c r="J547" s="553">
        <f t="shared" ca="1" si="200"/>
        <v>3.390142986142386</v>
      </c>
      <c r="K547" s="553">
        <f t="shared" ca="1" si="201"/>
        <v>8.4690215769284674</v>
      </c>
      <c r="L547" s="553">
        <f t="shared" ca="1" si="204"/>
        <v>2.664353604964711</v>
      </c>
      <c r="M547" s="553">
        <f t="shared" ca="1" si="204"/>
        <v>5.5078146164091972</v>
      </c>
      <c r="N547" s="553">
        <f t="shared" ca="1" si="204"/>
        <v>2.996892355976871</v>
      </c>
      <c r="O547" s="553">
        <f t="shared" ca="1" si="204"/>
        <v>4.1688202039623512</v>
      </c>
      <c r="P547" s="553">
        <f t="shared" ca="1" si="204"/>
        <v>3.1426663145848863</v>
      </c>
      <c r="Q547" s="554">
        <f t="shared" ca="1" si="185"/>
        <v>1.4722932048343869</v>
      </c>
      <c r="R547" s="554">
        <f t="shared" ca="1" si="186"/>
        <v>4.6336220334725322</v>
      </c>
      <c r="S547" s="554">
        <f t="shared" ca="1" si="187"/>
        <v>10.518128087019113</v>
      </c>
      <c r="T547" s="554">
        <f t="shared" ca="1" si="188"/>
        <v>8.1803548574389566</v>
      </c>
      <c r="U547" s="554">
        <f t="shared" ca="1" si="189"/>
        <v>5.8046679719637559</v>
      </c>
      <c r="V547" s="555">
        <f t="shared" ca="1" si="190"/>
        <v>2.5109222604323262</v>
      </c>
      <c r="W547" s="555">
        <f t="shared" ca="1" si="191"/>
        <v>1.0261538893774649</v>
      </c>
      <c r="X547" s="556">
        <f t="shared" ca="1" si="203"/>
        <v>5.6548044696841409</v>
      </c>
      <c r="Y547" s="557">
        <f t="shared" ca="1" si="192"/>
        <v>0.81735315544842757</v>
      </c>
    </row>
    <row r="548" spans="1:25" x14ac:dyDescent="0.25">
      <c r="A548" s="558" t="s">
        <v>1114</v>
      </c>
      <c r="B548" s="553">
        <f t="shared" si="184"/>
        <v>-10</v>
      </c>
      <c r="C548" s="553">
        <f t="shared" ca="1" si="193"/>
        <v>2.7726696444197327</v>
      </c>
      <c r="D548" s="553">
        <f t="shared" ca="1" si="194"/>
        <v>2.7125656525772417</v>
      </c>
      <c r="E548" s="553">
        <f t="shared" ca="1" si="195"/>
        <v>6.8978952190263989</v>
      </c>
      <c r="F548" s="553">
        <f t="shared" ca="1" si="196"/>
        <v>2.1153678334946147</v>
      </c>
      <c r="G548" s="553">
        <f t="shared" ca="1" si="197"/>
        <v>12.780698315360102</v>
      </c>
      <c r="H548" s="553">
        <f t="shared" ca="1" si="198"/>
        <v>2.7649808302360332</v>
      </c>
      <c r="I548" s="553">
        <f t="shared" ca="1" si="199"/>
        <v>7.6460061147507963</v>
      </c>
      <c r="J548" s="553">
        <f t="shared" ca="1" si="200"/>
        <v>1.9859731864375676</v>
      </c>
      <c r="K548" s="553">
        <f t="shared" ca="1" si="201"/>
        <v>9.941791534509882</v>
      </c>
      <c r="L548" s="553">
        <f t="shared" ca="1" si="204"/>
        <v>2.7036913191591694</v>
      </c>
      <c r="M548" s="553">
        <f t="shared" ca="1" si="204"/>
        <v>4.4986528207453658</v>
      </c>
      <c r="N548" s="553">
        <f t="shared" ca="1" si="204"/>
        <v>2.2329797909655431</v>
      </c>
      <c r="O548" s="553">
        <f t="shared" ca="1" si="204"/>
        <v>4.6127706770317642</v>
      </c>
      <c r="P548" s="553">
        <f t="shared" ca="1" si="204"/>
        <v>2.2929862354528781</v>
      </c>
      <c r="Q548" s="554">
        <f t="shared" ca="1" si="185"/>
        <v>6.0103991842491045E-2</v>
      </c>
      <c r="R548" s="554">
        <f t="shared" ca="1" si="186"/>
        <v>4.7825273855317842</v>
      </c>
      <c r="S548" s="554">
        <f t="shared" ca="1" si="187"/>
        <v>10.015717485124068</v>
      </c>
      <c r="T548" s="554">
        <f t="shared" ca="1" si="188"/>
        <v>5.6600329283132282</v>
      </c>
      <c r="U548" s="554">
        <f t="shared" ca="1" si="189"/>
        <v>7.2381002153507126</v>
      </c>
      <c r="V548" s="555">
        <f t="shared" ca="1" si="190"/>
        <v>2.2656730297798227</v>
      </c>
      <c r="W548" s="555">
        <f t="shared" ca="1" si="191"/>
        <v>2.3197844415788862</v>
      </c>
      <c r="X548" s="556">
        <f t="shared" ca="1" si="203"/>
        <v>4.0075048874422858</v>
      </c>
      <c r="Y548" s="557">
        <f t="shared" ca="1" si="192"/>
        <v>0.61981091672399213</v>
      </c>
    </row>
    <row r="549" spans="1:25" x14ac:dyDescent="0.25">
      <c r="A549" s="558" t="s">
        <v>1115</v>
      </c>
      <c r="B549" s="553">
        <f t="shared" si="184"/>
        <v>-10</v>
      </c>
      <c r="C549" s="553">
        <f t="shared" ca="1" si="193"/>
        <v>4.1474563763204486</v>
      </c>
      <c r="D549" s="553">
        <f t="shared" ca="1" si="194"/>
        <v>1.8883484101438246</v>
      </c>
      <c r="E549" s="553">
        <f t="shared" ca="1" si="195"/>
        <v>7.4957090261241852</v>
      </c>
      <c r="F549" s="553">
        <f t="shared" ca="1" si="196"/>
        <v>2.0437450879588379</v>
      </c>
      <c r="G549" s="553">
        <f t="shared" ca="1" si="197"/>
        <v>10.687371897030523</v>
      </c>
      <c r="H549" s="553">
        <f t="shared" ca="1" si="198"/>
        <v>2.5157265609136101</v>
      </c>
      <c r="I549" s="553">
        <f t="shared" ca="1" si="199"/>
        <v>5.7644340359236601</v>
      </c>
      <c r="J549" s="553">
        <f t="shared" ca="1" si="200"/>
        <v>3.4271548164198506</v>
      </c>
      <c r="K549" s="553">
        <f t="shared" ca="1" si="201"/>
        <v>14.815614246107934</v>
      </c>
      <c r="L549" s="553">
        <f t="shared" ca="1" si="204"/>
        <v>2.9599889473002055</v>
      </c>
      <c r="M549" s="553">
        <f t="shared" ca="1" si="204"/>
        <v>6.2279232626696679</v>
      </c>
      <c r="N549" s="553">
        <f t="shared" ca="1" si="204"/>
        <v>2.4309376578230832</v>
      </c>
      <c r="O549" s="553">
        <f t="shared" ca="1" si="204"/>
        <v>4.6000438508087313</v>
      </c>
      <c r="P549" s="553">
        <f t="shared" ca="1" si="204"/>
        <v>2.9527511136920204</v>
      </c>
      <c r="Q549" s="554">
        <f t="shared" ca="1" si="185"/>
        <v>2.2591079661766242</v>
      </c>
      <c r="R549" s="554">
        <f t="shared" ca="1" si="186"/>
        <v>5.4519639381653473</v>
      </c>
      <c r="S549" s="554">
        <f t="shared" ca="1" si="187"/>
        <v>8.1716453361169137</v>
      </c>
      <c r="T549" s="554">
        <f t="shared" ca="1" si="188"/>
        <v>2.3372792195038095</v>
      </c>
      <c r="U549" s="554">
        <f t="shared" ca="1" si="189"/>
        <v>11.855625298807729</v>
      </c>
      <c r="V549" s="555">
        <f t="shared" ca="1" si="190"/>
        <v>3.7969856048465846</v>
      </c>
      <c r="W549" s="555">
        <f t="shared" ca="1" si="191"/>
        <v>1.647292737116711</v>
      </c>
      <c r="X549" s="556">
        <f t="shared" ca="1" si="203"/>
        <v>5.6634458919009401</v>
      </c>
      <c r="Y549" s="557">
        <f t="shared" ca="1" si="192"/>
        <v>0.81818592301281301</v>
      </c>
    </row>
    <row r="550" spans="1:25" x14ac:dyDescent="0.25">
      <c r="A550" s="558" t="s">
        <v>1116</v>
      </c>
      <c r="B550" s="553">
        <f t="shared" si="184"/>
        <v>-10</v>
      </c>
      <c r="C550" s="553">
        <f t="shared" ca="1" si="193"/>
        <v>2.469916750404229</v>
      </c>
      <c r="D550" s="553">
        <f t="shared" ca="1" si="194"/>
        <v>2.3882889154078542</v>
      </c>
      <c r="E550" s="553">
        <f t="shared" ca="1" si="195"/>
        <v>6.6188553435637649</v>
      </c>
      <c r="F550" s="553">
        <f t="shared" ca="1" si="196"/>
        <v>2.8677945178012267</v>
      </c>
      <c r="G550" s="553">
        <f t="shared" ca="1" si="197"/>
        <v>10.843150088016397</v>
      </c>
      <c r="H550" s="553">
        <f t="shared" ca="1" si="198"/>
        <v>3.3576413269070029</v>
      </c>
      <c r="I550" s="553">
        <f t="shared" ca="1" si="199"/>
        <v>15.063657175469974</v>
      </c>
      <c r="J550" s="553">
        <f t="shared" ca="1" si="200"/>
        <v>3.7155846412742379</v>
      </c>
      <c r="K550" s="553">
        <f t="shared" ca="1" si="201"/>
        <v>9.0399305625934403</v>
      </c>
      <c r="L550" s="553">
        <f t="shared" ca="1" si="204"/>
        <v>2.727632484083462</v>
      </c>
      <c r="M550" s="553">
        <f t="shared" ca="1" si="204"/>
        <v>5.6239336811906568</v>
      </c>
      <c r="N550" s="553">
        <f t="shared" ca="1" si="204"/>
        <v>3.1604646253470454</v>
      </c>
      <c r="O550" s="553">
        <f t="shared" ca="1" si="204"/>
        <v>6.0697116837472089</v>
      </c>
      <c r="P550" s="553">
        <f t="shared" ca="1" si="204"/>
        <v>1.9341906889344485</v>
      </c>
      <c r="Q550" s="554">
        <f t="shared" ca="1" si="185"/>
        <v>8.1627834996374826E-2</v>
      </c>
      <c r="R550" s="554">
        <f t="shared" ca="1" si="186"/>
        <v>3.7510608257625382</v>
      </c>
      <c r="S550" s="554">
        <f t="shared" ca="1" si="187"/>
        <v>7.4855087611093944</v>
      </c>
      <c r="T550" s="554">
        <f t="shared" ca="1" si="188"/>
        <v>11.348072534195737</v>
      </c>
      <c r="U550" s="554">
        <f t="shared" ca="1" si="189"/>
        <v>6.3122980785099783</v>
      </c>
      <c r="V550" s="555">
        <f t="shared" ca="1" si="190"/>
        <v>2.4634690558436114</v>
      </c>
      <c r="W550" s="555">
        <f t="shared" ca="1" si="191"/>
        <v>4.1355209948127607</v>
      </c>
      <c r="X550" s="556">
        <f t="shared" ca="1" si="203"/>
        <v>4.5282112712522835</v>
      </c>
      <c r="Y550" s="557">
        <f t="shared" ca="1" si="192"/>
        <v>0.68961164453661905</v>
      </c>
    </row>
    <row r="551" spans="1:25" x14ac:dyDescent="0.25">
      <c r="A551" s="558" t="s">
        <v>1117</v>
      </c>
      <c r="B551" s="553">
        <f t="shared" si="184"/>
        <v>-10</v>
      </c>
      <c r="C551" s="553">
        <f t="shared" ca="1" si="193"/>
        <v>3.8320773660710832</v>
      </c>
      <c r="D551" s="553">
        <f t="shared" ca="1" si="194"/>
        <v>2.3482769491263182</v>
      </c>
      <c r="E551" s="553">
        <f t="shared" ca="1" si="195"/>
        <v>3.8841867950066211</v>
      </c>
      <c r="F551" s="553">
        <f t="shared" ca="1" si="196"/>
        <v>2.923365842976426</v>
      </c>
      <c r="G551" s="553">
        <f t="shared" ca="1" si="197"/>
        <v>9.8364110860823715</v>
      </c>
      <c r="H551" s="553">
        <f t="shared" ca="1" si="198"/>
        <v>2.5218272220885729</v>
      </c>
      <c r="I551" s="553">
        <f t="shared" ca="1" si="199"/>
        <v>10.009403956502215</v>
      </c>
      <c r="J551" s="553">
        <f t="shared" ca="1" si="200"/>
        <v>3.5830455944622104</v>
      </c>
      <c r="K551" s="553">
        <f t="shared" ca="1" si="201"/>
        <v>6.5033227857697877</v>
      </c>
      <c r="L551" s="553">
        <f t="shared" ca="1" si="204"/>
        <v>2.7969396338901622</v>
      </c>
      <c r="M551" s="553">
        <f t="shared" ca="1" si="204"/>
        <v>4.7426158060499439</v>
      </c>
      <c r="N551" s="553">
        <f t="shared" ca="1" si="204"/>
        <v>2.7344429065689875</v>
      </c>
      <c r="O551" s="553">
        <f t="shared" ca="1" si="204"/>
        <v>5.6936760554036532</v>
      </c>
      <c r="P551" s="553">
        <f t="shared" ca="1" si="204"/>
        <v>3.185303382022119</v>
      </c>
      <c r="Q551" s="554">
        <f t="shared" ca="1" si="185"/>
        <v>1.4838004169447649</v>
      </c>
      <c r="R551" s="554">
        <f t="shared" ca="1" si="186"/>
        <v>0.96082095203019513</v>
      </c>
      <c r="S551" s="554">
        <f t="shared" ca="1" si="187"/>
        <v>7.3145838639937981</v>
      </c>
      <c r="T551" s="554">
        <f t="shared" ca="1" si="188"/>
        <v>6.4263583620400047</v>
      </c>
      <c r="U551" s="554">
        <f t="shared" ca="1" si="189"/>
        <v>3.7063831518796255</v>
      </c>
      <c r="V551" s="555">
        <f t="shared" ca="1" si="190"/>
        <v>2.0081728994809565</v>
      </c>
      <c r="W551" s="555">
        <f t="shared" ca="1" si="191"/>
        <v>2.5083726733815341</v>
      </c>
      <c r="X551" s="556">
        <f t="shared" ca="1" si="203"/>
        <v>0.44625105095374273</v>
      </c>
      <c r="Y551" s="557">
        <f t="shared" ca="1" si="192"/>
        <v>0.16038545520182226</v>
      </c>
    </row>
    <row r="552" spans="1:25" x14ac:dyDescent="0.25">
      <c r="A552" s="558" t="s">
        <v>1118</v>
      </c>
      <c r="B552" s="553">
        <f t="shared" si="184"/>
        <v>-10</v>
      </c>
      <c r="C552" s="553">
        <f t="shared" ca="1" si="193"/>
        <v>3.227694200477464</v>
      </c>
      <c r="D552" s="553">
        <f t="shared" ca="1" si="194"/>
        <v>2.4817008614732776</v>
      </c>
      <c r="E552" s="553">
        <f t="shared" ca="1" si="195"/>
        <v>6.2609885685438629</v>
      </c>
      <c r="F552" s="553">
        <f t="shared" ca="1" si="196"/>
        <v>2.8041997843848963</v>
      </c>
      <c r="G552" s="553">
        <f t="shared" ca="1" si="197"/>
        <v>10.925235456369229</v>
      </c>
      <c r="H552" s="553">
        <f t="shared" ca="1" si="198"/>
        <v>3.6258609873372096</v>
      </c>
      <c r="I552" s="553">
        <f t="shared" ca="1" si="199"/>
        <v>15.251891432037857</v>
      </c>
      <c r="J552" s="553">
        <f t="shared" ca="1" si="200"/>
        <v>3.5776868597845053</v>
      </c>
      <c r="K552" s="553">
        <f t="shared" ca="1" si="201"/>
        <v>0.76623605328804634</v>
      </c>
      <c r="L552" s="553">
        <f t="shared" ca="1" si="204"/>
        <v>2.9144580395758255</v>
      </c>
      <c r="M552" s="553">
        <f t="shared" ca="1" si="204"/>
        <v>7.228396198381394</v>
      </c>
      <c r="N552" s="553">
        <f t="shared" ca="1" si="204"/>
        <v>2.7563140216234694</v>
      </c>
      <c r="O552" s="553">
        <f t="shared" ca="1" si="204"/>
        <v>5.5571793259889111</v>
      </c>
      <c r="P552" s="553">
        <f t="shared" ca="1" si="204"/>
        <v>1.591570160549439</v>
      </c>
      <c r="Q552" s="554">
        <f t="shared" ca="1" si="185"/>
        <v>0.74599333900418641</v>
      </c>
      <c r="R552" s="554">
        <f t="shared" ca="1" si="186"/>
        <v>3.4567887841589666</v>
      </c>
      <c r="S552" s="554">
        <f t="shared" ca="1" si="187"/>
        <v>7.2993744690320197</v>
      </c>
      <c r="T552" s="554">
        <f t="shared" ca="1" si="188"/>
        <v>11.674204572253352</v>
      </c>
      <c r="U552" s="554">
        <f t="shared" ca="1" si="189"/>
        <v>-2.1482219862877789</v>
      </c>
      <c r="V552" s="555">
        <f t="shared" ca="1" si="190"/>
        <v>4.4720821767579242</v>
      </c>
      <c r="W552" s="555">
        <f t="shared" ca="1" si="191"/>
        <v>3.9656091654394721</v>
      </c>
      <c r="X552" s="556">
        <f t="shared" ca="1" si="203"/>
        <v>2.6282220629336752</v>
      </c>
      <c r="Y552" s="557">
        <f t="shared" ca="1" si="192"/>
        <v>0.42164772646226717</v>
      </c>
    </row>
    <row r="553" spans="1:25" x14ac:dyDescent="0.25">
      <c r="A553" s="558" t="s">
        <v>1119</v>
      </c>
      <c r="B553" s="553">
        <f t="shared" si="184"/>
        <v>-10</v>
      </c>
      <c r="C553" s="553">
        <f t="shared" ca="1" si="193"/>
        <v>4.8125895114785946</v>
      </c>
      <c r="D553" s="553">
        <f t="shared" ca="1" si="194"/>
        <v>1.8001260475179495</v>
      </c>
      <c r="E553" s="553">
        <f t="shared" ca="1" si="195"/>
        <v>5.119242314294782</v>
      </c>
      <c r="F553" s="553">
        <f t="shared" ca="1" si="196"/>
        <v>1.8010847441429574</v>
      </c>
      <c r="G553" s="553">
        <f t="shared" ca="1" si="197"/>
        <v>10.810059091201703</v>
      </c>
      <c r="H553" s="553">
        <f t="shared" ca="1" si="198"/>
        <v>3.0623428576270504</v>
      </c>
      <c r="I553" s="553">
        <f t="shared" ca="1" si="199"/>
        <v>11.813717647803523</v>
      </c>
      <c r="J553" s="553">
        <f t="shared" ca="1" si="200"/>
        <v>4.1029588529500574</v>
      </c>
      <c r="K553" s="553">
        <f t="shared" ca="1" si="201"/>
        <v>7.9101758457996034</v>
      </c>
      <c r="L553" s="553">
        <f t="shared" ca="1" si="204"/>
        <v>3.6043256135410142</v>
      </c>
      <c r="M553" s="553">
        <f t="shared" ca="1" si="204"/>
        <v>6.058629594641701</v>
      </c>
      <c r="N553" s="553">
        <f t="shared" ca="1" si="204"/>
        <v>2.9126097344787039</v>
      </c>
      <c r="O553" s="553">
        <f t="shared" ca="1" si="204"/>
        <v>4.3799026772733853</v>
      </c>
      <c r="P553" s="553">
        <f t="shared" ca="1" si="204"/>
        <v>2.1812736459210393</v>
      </c>
      <c r="Q553" s="554">
        <f t="shared" ca="1" si="185"/>
        <v>3.0124634639606453</v>
      </c>
      <c r="R553" s="554">
        <f t="shared" ca="1" si="186"/>
        <v>3.3181575701518247</v>
      </c>
      <c r="S553" s="554">
        <f t="shared" ca="1" si="187"/>
        <v>7.7477162335746526</v>
      </c>
      <c r="T553" s="554">
        <f t="shared" ca="1" si="188"/>
        <v>7.7107587948534659</v>
      </c>
      <c r="U553" s="554">
        <f t="shared" ca="1" si="189"/>
        <v>4.3058502322585888</v>
      </c>
      <c r="V553" s="555">
        <f t="shared" ca="1" si="190"/>
        <v>3.1460198601629972</v>
      </c>
      <c r="W553" s="555">
        <f t="shared" ca="1" si="191"/>
        <v>2.198629031352346</v>
      </c>
      <c r="X553" s="556">
        <f t="shared" ca="1" si="203"/>
        <v>4.355486291392813</v>
      </c>
      <c r="Y553" s="557">
        <f t="shared" ca="1" si="192"/>
        <v>0.66705739463439995</v>
      </c>
    </row>
    <row r="554" spans="1:25" x14ac:dyDescent="0.25">
      <c r="A554" s="558" t="s">
        <v>1120</v>
      </c>
      <c r="B554" s="553">
        <f t="shared" si="184"/>
        <v>-10</v>
      </c>
      <c r="C554" s="553">
        <f t="shared" ca="1" si="193"/>
        <v>2.3594488267005662</v>
      </c>
      <c r="D554" s="553">
        <f t="shared" ca="1" si="194"/>
        <v>2.1442310811696723</v>
      </c>
      <c r="E554" s="553">
        <f t="shared" ca="1" si="195"/>
        <v>7.8936387670280901</v>
      </c>
      <c r="F554" s="553">
        <f t="shared" ca="1" si="196"/>
        <v>2.8518263571164084</v>
      </c>
      <c r="G554" s="553">
        <f t="shared" ca="1" si="197"/>
        <v>7.4324175918674769</v>
      </c>
      <c r="H554" s="553">
        <f t="shared" ca="1" si="198"/>
        <v>3.4175604085519593</v>
      </c>
      <c r="I554" s="553">
        <f t="shared" ca="1" si="199"/>
        <v>12.346863790669151</v>
      </c>
      <c r="J554" s="553">
        <f t="shared" ca="1" si="200"/>
        <v>3.6397446647286871</v>
      </c>
      <c r="K554" s="553">
        <f t="shared" ca="1" si="201"/>
        <v>12.042855438736122</v>
      </c>
      <c r="L554" s="553">
        <f t="shared" ca="1" si="204"/>
        <v>2.4067365956977977</v>
      </c>
      <c r="M554" s="553">
        <f t="shared" ca="1" si="204"/>
        <v>4.9634626980445846</v>
      </c>
      <c r="N554" s="553">
        <f t="shared" ca="1" si="204"/>
        <v>2.5891168826441344</v>
      </c>
      <c r="O554" s="553">
        <f t="shared" ca="1" si="204"/>
        <v>4.3220372534682721</v>
      </c>
      <c r="P554" s="553">
        <f t="shared" ca="1" si="204"/>
        <v>2.1606081038992073</v>
      </c>
      <c r="Q554" s="554">
        <f t="shared" ca="1" si="185"/>
        <v>0.2152177455308939</v>
      </c>
      <c r="R554" s="554">
        <f t="shared" ca="1" si="186"/>
        <v>5.0418124099116817</v>
      </c>
      <c r="S554" s="554">
        <f t="shared" ca="1" si="187"/>
        <v>4.0148571833155176</v>
      </c>
      <c r="T554" s="554">
        <f t="shared" ca="1" si="188"/>
        <v>8.7071191259404639</v>
      </c>
      <c r="U554" s="554">
        <f t="shared" ca="1" si="189"/>
        <v>9.6361188430383251</v>
      </c>
      <c r="V554" s="555">
        <f t="shared" ca="1" si="190"/>
        <v>2.3743458154004502</v>
      </c>
      <c r="W554" s="555">
        <f t="shared" ca="1" si="191"/>
        <v>2.1614291495690647</v>
      </c>
      <c r="X554" s="556">
        <f t="shared" ca="1" si="203"/>
        <v>3.2542454889177925</v>
      </c>
      <c r="Y554" s="557">
        <f t="shared" ca="1" si="192"/>
        <v>0.5121527971920854</v>
      </c>
    </row>
    <row r="555" spans="1:25" x14ac:dyDescent="0.25">
      <c r="A555" s="558" t="s">
        <v>1121</v>
      </c>
      <c r="B555" s="553">
        <f t="shared" si="184"/>
        <v>-10</v>
      </c>
      <c r="C555" s="553">
        <f t="shared" ca="1" si="193"/>
        <v>2.5833246943520463</v>
      </c>
      <c r="D555" s="553">
        <f t="shared" ca="1" si="194"/>
        <v>2.3429768994184617</v>
      </c>
      <c r="E555" s="553">
        <f t="shared" ca="1" si="195"/>
        <v>2.8541946560703728</v>
      </c>
      <c r="F555" s="553">
        <f t="shared" ca="1" si="196"/>
        <v>2.5466553899404065</v>
      </c>
      <c r="G555" s="553">
        <f t="shared" ca="1" si="197"/>
        <v>12.263884290792301</v>
      </c>
      <c r="H555" s="553">
        <f t="shared" ca="1" si="198"/>
        <v>3.1247913401434602</v>
      </c>
      <c r="I555" s="553">
        <f t="shared" ca="1" si="199"/>
        <v>10.212770080345845</v>
      </c>
      <c r="J555" s="553">
        <f t="shared" ca="1" si="200"/>
        <v>2.8482969360553736</v>
      </c>
      <c r="K555" s="553">
        <f t="shared" ca="1" si="201"/>
        <v>15.419756038214732</v>
      </c>
      <c r="L555" s="553">
        <f t="shared" ca="1" si="204"/>
        <v>2.645604678515407</v>
      </c>
      <c r="M555" s="553">
        <f t="shared" ca="1" si="204"/>
        <v>4.9457757541232237</v>
      </c>
      <c r="N555" s="553">
        <f t="shared" ca="1" si="204"/>
        <v>2.4315578330726226</v>
      </c>
      <c r="O555" s="553">
        <f t="shared" ca="1" si="204"/>
        <v>4.1524631221923869</v>
      </c>
      <c r="P555" s="553">
        <f t="shared" ca="1" si="204"/>
        <v>2.2787066187736285</v>
      </c>
      <c r="Q555" s="554">
        <f t="shared" ca="1" si="185"/>
        <v>0.2403477949335846</v>
      </c>
      <c r="R555" s="554">
        <f t="shared" ca="1" si="186"/>
        <v>0.30753926612996629</v>
      </c>
      <c r="S555" s="554">
        <f t="shared" ca="1" si="187"/>
        <v>9.1390929506488412</v>
      </c>
      <c r="T555" s="554">
        <f t="shared" ca="1" si="188"/>
        <v>7.3644731442904714</v>
      </c>
      <c r="U555" s="554">
        <f t="shared" ca="1" si="189"/>
        <v>12.774151359699324</v>
      </c>
      <c r="V555" s="555">
        <f t="shared" ca="1" si="190"/>
        <v>2.514217921050601</v>
      </c>
      <c r="W555" s="555">
        <f t="shared" ca="1" si="191"/>
        <v>1.8737565034187584</v>
      </c>
      <c r="X555" s="556">
        <f t="shared" ca="1" si="203"/>
        <v>3.322683437011559</v>
      </c>
      <c r="Y555" s="557">
        <f t="shared" ca="1" si="192"/>
        <v>0.52209356879635371</v>
      </c>
    </row>
    <row r="556" spans="1:25" x14ac:dyDescent="0.25">
      <c r="A556" s="558" t="s">
        <v>1122</v>
      </c>
      <c r="B556" s="553">
        <f t="shared" si="184"/>
        <v>-10</v>
      </c>
      <c r="C556" s="553">
        <f t="shared" ca="1" si="193"/>
        <v>2.3358886745021907</v>
      </c>
      <c r="D556" s="553">
        <f t="shared" ca="1" si="194"/>
        <v>2.0778727476659054</v>
      </c>
      <c r="E556" s="553">
        <f t="shared" ca="1" si="195"/>
        <v>3.4599247836025189</v>
      </c>
      <c r="F556" s="553">
        <f t="shared" ca="1" si="196"/>
        <v>2.5326121822162753</v>
      </c>
      <c r="G556" s="553">
        <f t="shared" ca="1" si="197"/>
        <v>8.0540884766742948</v>
      </c>
      <c r="H556" s="553">
        <f t="shared" ca="1" si="198"/>
        <v>2.9306682852487489</v>
      </c>
      <c r="I556" s="553">
        <f t="shared" ca="1" si="199"/>
        <v>9.9777161854259653</v>
      </c>
      <c r="J556" s="553">
        <f t="shared" ca="1" si="200"/>
        <v>2.5885991297226356</v>
      </c>
      <c r="K556" s="553">
        <f t="shared" ca="1" si="201"/>
        <v>10.986357156859452</v>
      </c>
      <c r="L556" s="553">
        <f t="shared" ca="1" si="204"/>
        <v>3.9313229183981795</v>
      </c>
      <c r="M556" s="553">
        <f t="shared" ca="1" si="204"/>
        <v>5.094649789419071</v>
      </c>
      <c r="N556" s="553">
        <f t="shared" ca="1" si="204"/>
        <v>1.9230936615532737</v>
      </c>
      <c r="O556" s="553">
        <f t="shared" ca="1" si="204"/>
        <v>4.3315288041289053</v>
      </c>
      <c r="P556" s="553">
        <f t="shared" ca="1" si="204"/>
        <v>2.5913596814623494</v>
      </c>
      <c r="Q556" s="554">
        <f t="shared" ca="1" si="185"/>
        <v>0.25801592683628538</v>
      </c>
      <c r="R556" s="554">
        <f t="shared" ca="1" si="186"/>
        <v>0.92731260138624361</v>
      </c>
      <c r="S556" s="554">
        <f t="shared" ca="1" si="187"/>
        <v>5.1234201914255459</v>
      </c>
      <c r="T556" s="554">
        <f t="shared" ca="1" si="188"/>
        <v>7.3891170557033297</v>
      </c>
      <c r="U556" s="554">
        <f t="shared" ca="1" si="189"/>
        <v>7.0550342384612721</v>
      </c>
      <c r="V556" s="555">
        <f t="shared" ca="1" si="190"/>
        <v>3.1715561278657973</v>
      </c>
      <c r="W556" s="555">
        <f t="shared" ca="1" si="191"/>
        <v>1.7401691226665559</v>
      </c>
      <c r="X556" s="556">
        <f t="shared" ca="1" si="203"/>
        <v>-4.2195765181730849E-2</v>
      </c>
      <c r="Y556" s="557">
        <f t="shared" ca="1" si="192"/>
        <v>0.12082272208331515</v>
      </c>
    </row>
    <row r="557" spans="1:25" x14ac:dyDescent="0.25">
      <c r="A557" s="558" t="s">
        <v>1123</v>
      </c>
      <c r="B557" s="553">
        <f t="shared" si="184"/>
        <v>-10</v>
      </c>
      <c r="C557" s="553">
        <f t="shared" ca="1" si="193"/>
        <v>3.3798216045274021</v>
      </c>
      <c r="D557" s="553">
        <f t="shared" ca="1" si="194"/>
        <v>1.8863485397170208</v>
      </c>
      <c r="E557" s="553">
        <f t="shared" ca="1" si="195"/>
        <v>7.4864283968052527</v>
      </c>
      <c r="F557" s="553">
        <f t="shared" ca="1" si="196"/>
        <v>1.9375684668861723</v>
      </c>
      <c r="G557" s="553">
        <f t="shared" ca="1" si="197"/>
        <v>10.386642343734611</v>
      </c>
      <c r="H557" s="553">
        <f t="shared" ca="1" si="198"/>
        <v>3.1144039598772268</v>
      </c>
      <c r="I557" s="553">
        <f t="shared" ca="1" si="199"/>
        <v>10.437291501160653</v>
      </c>
      <c r="J557" s="553">
        <f t="shared" ca="1" si="200"/>
        <v>3.0648215465070847</v>
      </c>
      <c r="K557" s="553">
        <f t="shared" ca="1" si="201"/>
        <v>9.4761978363823545</v>
      </c>
      <c r="L557" s="553">
        <f t="shared" ca="1" si="204"/>
        <v>3.8869052180476809</v>
      </c>
      <c r="M557" s="553">
        <f t="shared" ca="1" si="204"/>
        <v>6.8844521135069172</v>
      </c>
      <c r="N557" s="553">
        <f t="shared" ca="1" si="204"/>
        <v>1.5555351925618939</v>
      </c>
      <c r="O557" s="553">
        <f t="shared" ca="1" si="204"/>
        <v>5.4407089135087192</v>
      </c>
      <c r="P557" s="553">
        <f t="shared" ca="1" si="204"/>
        <v>2.6209360720888437</v>
      </c>
      <c r="Q557" s="554">
        <f t="shared" ca="1" si="185"/>
        <v>1.4934730648103813</v>
      </c>
      <c r="R557" s="554">
        <f t="shared" ca="1" si="186"/>
        <v>5.5488599299190806</v>
      </c>
      <c r="S557" s="554">
        <f t="shared" ca="1" si="187"/>
        <v>7.2722383838573839</v>
      </c>
      <c r="T557" s="554">
        <f t="shared" ca="1" si="188"/>
        <v>7.3724699546535675</v>
      </c>
      <c r="U557" s="554">
        <f t="shared" ca="1" si="189"/>
        <v>5.5892926183346736</v>
      </c>
      <c r="V557" s="555">
        <f t="shared" ca="1" si="190"/>
        <v>5.3289169209450229</v>
      </c>
      <c r="W557" s="555">
        <f t="shared" ca="1" si="191"/>
        <v>2.8197728414198755</v>
      </c>
      <c r="X557" s="556">
        <f t="shared" ca="1" si="203"/>
        <v>5.3089907808506549</v>
      </c>
      <c r="Y557" s="557">
        <f t="shared" ca="1" si="192"/>
        <v>0.78209737688179992</v>
      </c>
    </row>
    <row r="558" spans="1:25" x14ac:dyDescent="0.25">
      <c r="A558" s="558" t="s">
        <v>1124</v>
      </c>
      <c r="B558" s="553">
        <f t="shared" si="184"/>
        <v>-10</v>
      </c>
      <c r="C558" s="553">
        <f t="shared" ca="1" si="193"/>
        <v>3.2930859760893618</v>
      </c>
      <c r="D558" s="553">
        <f t="shared" ca="1" si="194"/>
        <v>2.6779603498857476</v>
      </c>
      <c r="E558" s="553">
        <f t="shared" ca="1" si="195"/>
        <v>8.6298658768191761</v>
      </c>
      <c r="F558" s="553">
        <f t="shared" ca="1" si="196"/>
        <v>2.6590738541770937</v>
      </c>
      <c r="G558" s="553">
        <f t="shared" ca="1" si="197"/>
        <v>9.050995027497736</v>
      </c>
      <c r="H558" s="553">
        <f t="shared" ca="1" si="198"/>
        <v>2.226024081877199</v>
      </c>
      <c r="I558" s="553">
        <f t="shared" ca="1" si="199"/>
        <v>10.315006608956301</v>
      </c>
      <c r="J558" s="553">
        <f t="shared" ca="1" si="200"/>
        <v>3.9893272766113901</v>
      </c>
      <c r="K558" s="553">
        <f t="shared" ca="1" si="201"/>
        <v>8.4020966863637732</v>
      </c>
      <c r="L558" s="553">
        <f t="shared" ca="1" si="204"/>
        <v>3.2299739675341907</v>
      </c>
      <c r="M558" s="553">
        <f t="shared" ca="1" si="204"/>
        <v>5.7981032379524544</v>
      </c>
      <c r="N558" s="553">
        <f t="shared" ca="1" si="204"/>
        <v>3.4304697637737958</v>
      </c>
      <c r="O558" s="553">
        <f t="shared" ca="1" si="204"/>
        <v>3.771971354611761</v>
      </c>
      <c r="P558" s="553">
        <f t="shared" ca="1" si="204"/>
        <v>1.7018834417787734</v>
      </c>
      <c r="Q558" s="554">
        <f t="shared" ca="1" si="185"/>
        <v>0.61512562620361422</v>
      </c>
      <c r="R558" s="554">
        <f t="shared" ca="1" si="186"/>
        <v>5.9707920226420823</v>
      </c>
      <c r="S558" s="554">
        <f t="shared" ca="1" si="187"/>
        <v>6.824970945620537</v>
      </c>
      <c r="T558" s="554">
        <f t="shared" ca="1" si="188"/>
        <v>6.3256793323449108</v>
      </c>
      <c r="U558" s="554">
        <f t="shared" ca="1" si="189"/>
        <v>5.1721227188295824</v>
      </c>
      <c r="V558" s="555">
        <f t="shared" ca="1" si="190"/>
        <v>2.3676334741786587</v>
      </c>
      <c r="W558" s="555">
        <f t="shared" ca="1" si="191"/>
        <v>2.0700879128329879</v>
      </c>
      <c r="X558" s="556">
        <f t="shared" ca="1" si="203"/>
        <v>3.1483817567585337</v>
      </c>
      <c r="Y558" s="557">
        <f t="shared" ca="1" si="192"/>
        <v>0.49676317908714218</v>
      </c>
    </row>
    <row r="559" spans="1:25" x14ac:dyDescent="0.25">
      <c r="A559" s="558" t="s">
        <v>1125</v>
      </c>
      <c r="B559" s="553">
        <f t="shared" si="184"/>
        <v>-10</v>
      </c>
      <c r="C559" s="553">
        <f t="shared" ca="1" si="193"/>
        <v>2.8506410429817071</v>
      </c>
      <c r="D559" s="553">
        <f t="shared" ca="1" si="194"/>
        <v>1.782730135305209</v>
      </c>
      <c r="E559" s="553">
        <f t="shared" ca="1" si="195"/>
        <v>2.6408181081855071</v>
      </c>
      <c r="F559" s="553">
        <f t="shared" ca="1" si="196"/>
        <v>1.7660548235132261</v>
      </c>
      <c r="G559" s="553">
        <f t="shared" ca="1" si="197"/>
        <v>12.661721553153473</v>
      </c>
      <c r="H559" s="553">
        <f t="shared" ca="1" si="198"/>
        <v>3.2841900101203438</v>
      </c>
      <c r="I559" s="553">
        <f t="shared" ca="1" si="199"/>
        <v>12.528043156758875</v>
      </c>
      <c r="J559" s="553">
        <f t="shared" ca="1" si="200"/>
        <v>2.9673737288433983</v>
      </c>
      <c r="K559" s="553">
        <f t="shared" ca="1" si="201"/>
        <v>15.930259340458237</v>
      </c>
      <c r="L559" s="553">
        <f t="shared" ca="1" si="204"/>
        <v>2.762181258280362</v>
      </c>
      <c r="M559" s="553">
        <f t="shared" ca="1" si="204"/>
        <v>5.1735473081310417</v>
      </c>
      <c r="N559" s="553">
        <f t="shared" ca="1" si="204"/>
        <v>1.3225028612747702</v>
      </c>
      <c r="O559" s="553">
        <f t="shared" ca="1" si="204"/>
        <v>5.3347664417557628</v>
      </c>
      <c r="P559" s="553">
        <f t="shared" ca="1" si="204"/>
        <v>2.8119653590562117</v>
      </c>
      <c r="Q559" s="554">
        <f t="shared" ca="1" si="185"/>
        <v>1.0679109076764981</v>
      </c>
      <c r="R559" s="554">
        <f t="shared" ca="1" si="186"/>
        <v>0.87476328467228104</v>
      </c>
      <c r="S559" s="554">
        <f t="shared" ca="1" si="187"/>
        <v>9.377531543033129</v>
      </c>
      <c r="T559" s="554">
        <f t="shared" ca="1" si="188"/>
        <v>9.5606694279154762</v>
      </c>
      <c r="U559" s="554">
        <f t="shared" ca="1" si="189"/>
        <v>13.168078082177875</v>
      </c>
      <c r="V559" s="555">
        <f t="shared" ca="1" si="190"/>
        <v>3.8510444468562715</v>
      </c>
      <c r="W559" s="555">
        <f t="shared" ca="1" si="191"/>
        <v>2.5228010826995511</v>
      </c>
      <c r="X559" s="556">
        <f t="shared" ca="1" si="203"/>
        <v>5.9850373311018892</v>
      </c>
      <c r="Y559" s="557">
        <f t="shared" ca="1" si="192"/>
        <v>0.84747732046755786</v>
      </c>
    </row>
    <row r="560" spans="1:25" x14ac:dyDescent="0.25">
      <c r="A560" s="558" t="s">
        <v>1126</v>
      </c>
      <c r="B560" s="553">
        <f t="shared" si="184"/>
        <v>-10</v>
      </c>
      <c r="C560" s="553">
        <f t="shared" ca="1" si="193"/>
        <v>2.9852683121721766</v>
      </c>
      <c r="D560" s="553">
        <f t="shared" ca="1" si="194"/>
        <v>1.5068702210392733</v>
      </c>
      <c r="E560" s="553">
        <f t="shared" ca="1" si="195"/>
        <v>4.9378150432777161</v>
      </c>
      <c r="F560" s="553">
        <f t="shared" ca="1" si="196"/>
        <v>2.3104432797000434</v>
      </c>
      <c r="G560" s="553">
        <f t="shared" ca="1" si="197"/>
        <v>8.3946058316717131</v>
      </c>
      <c r="H560" s="553">
        <f t="shared" ca="1" si="198"/>
        <v>2.9394267492526018</v>
      </c>
      <c r="I560" s="553">
        <f t="shared" ca="1" si="199"/>
        <v>12.999773027720812</v>
      </c>
      <c r="J560" s="553">
        <f t="shared" ca="1" si="200"/>
        <v>3.3799064906689003</v>
      </c>
      <c r="K560" s="553">
        <f t="shared" ca="1" si="201"/>
        <v>9.9791481245541682</v>
      </c>
      <c r="L560" s="553">
        <f t="shared" ca="1" si="204"/>
        <v>2.9942510646863365</v>
      </c>
      <c r="M560" s="553">
        <f t="shared" ca="1" si="204"/>
        <v>6.4062199373528337</v>
      </c>
      <c r="N560" s="553">
        <f t="shared" ca="1" si="204"/>
        <v>2.7611314950354093</v>
      </c>
      <c r="O560" s="553">
        <f t="shared" ca="1" si="204"/>
        <v>4.1028118807206635</v>
      </c>
      <c r="P560" s="553">
        <f t="shared" ca="1" si="204"/>
        <v>3.1228684119943817</v>
      </c>
      <c r="Q560" s="554">
        <f t="shared" ca="1" si="185"/>
        <v>1.4783980911329033</v>
      </c>
      <c r="R560" s="554">
        <f t="shared" ca="1" si="186"/>
        <v>2.6273717635776728</v>
      </c>
      <c r="S560" s="554">
        <f t="shared" ca="1" si="187"/>
        <v>5.4551790824191109</v>
      </c>
      <c r="T560" s="554">
        <f t="shared" ca="1" si="188"/>
        <v>9.6198665370519123</v>
      </c>
      <c r="U560" s="554">
        <f t="shared" ca="1" si="189"/>
        <v>6.9848970598678317</v>
      </c>
      <c r="V560" s="555">
        <f t="shared" ca="1" si="190"/>
        <v>3.6450884423174243</v>
      </c>
      <c r="W560" s="555">
        <f t="shared" ca="1" si="191"/>
        <v>0.9799434687262818</v>
      </c>
      <c r="X560" s="556">
        <f t="shared" ca="1" si="203"/>
        <v>3.04744359910406</v>
      </c>
      <c r="Y560" s="557">
        <f t="shared" ca="1" si="192"/>
        <v>0.48209375588869419</v>
      </c>
    </row>
    <row r="561" spans="1:25" x14ac:dyDescent="0.25">
      <c r="A561" s="558" t="s">
        <v>1127</v>
      </c>
      <c r="B561" s="553">
        <f t="shared" si="184"/>
        <v>-10</v>
      </c>
      <c r="C561" s="553">
        <f t="shared" ca="1" si="193"/>
        <v>1.643511102708185</v>
      </c>
      <c r="D561" s="553">
        <f t="shared" ca="1" si="194"/>
        <v>2.2383977842525042</v>
      </c>
      <c r="E561" s="553">
        <f t="shared" ca="1" si="195"/>
        <v>6.1108971406140338</v>
      </c>
      <c r="F561" s="553">
        <f t="shared" ca="1" si="196"/>
        <v>2.1286066769616734</v>
      </c>
      <c r="G561" s="553">
        <f t="shared" ca="1" si="197"/>
        <v>11.760432826884852</v>
      </c>
      <c r="H561" s="553">
        <f t="shared" ca="1" si="198"/>
        <v>1.9844522833467968</v>
      </c>
      <c r="I561" s="553">
        <f t="shared" ca="1" si="199"/>
        <v>11.838764121313387</v>
      </c>
      <c r="J561" s="553">
        <f t="shared" ca="1" si="200"/>
        <v>2.7040671403394936</v>
      </c>
      <c r="K561" s="553">
        <f t="shared" ca="1" si="201"/>
        <v>7.2316752430700193</v>
      </c>
      <c r="L561" s="553">
        <f t="shared" ca="1" si="204"/>
        <v>3.0647470369958452</v>
      </c>
      <c r="M561" s="553">
        <f t="shared" ca="1" si="204"/>
        <v>6.2141389193264356</v>
      </c>
      <c r="N561" s="553">
        <f t="shared" ca="1" si="204"/>
        <v>3.1230867223343219</v>
      </c>
      <c r="O561" s="553">
        <f t="shared" ca="1" si="204"/>
        <v>5.1528556908101875</v>
      </c>
      <c r="P561" s="553">
        <f t="shared" ca="1" si="204"/>
        <v>1.5031561555439432</v>
      </c>
      <c r="Q561" s="554">
        <f t="shared" ca="1" si="185"/>
        <v>-0.59488668154431923</v>
      </c>
      <c r="R561" s="554">
        <f t="shared" ca="1" si="186"/>
        <v>3.9822904636523604</v>
      </c>
      <c r="S561" s="554">
        <f t="shared" ca="1" si="187"/>
        <v>9.7759805435380542</v>
      </c>
      <c r="T561" s="554">
        <f t="shared" ca="1" si="188"/>
        <v>9.134696980973894</v>
      </c>
      <c r="U561" s="554">
        <f t="shared" ca="1" si="189"/>
        <v>4.1669282060741741</v>
      </c>
      <c r="V561" s="555">
        <f t="shared" ca="1" si="190"/>
        <v>3.0910521969921136</v>
      </c>
      <c r="W561" s="555">
        <f t="shared" ca="1" si="191"/>
        <v>3.6496995352662442</v>
      </c>
      <c r="X561" s="556">
        <f t="shared" ca="1" si="203"/>
        <v>3.7607477628733985</v>
      </c>
      <c r="Y561" s="557">
        <f t="shared" ca="1" si="192"/>
        <v>0.58513830729459393</v>
      </c>
    </row>
    <row r="562" spans="1:25" x14ac:dyDescent="0.25">
      <c r="A562" s="558" t="s">
        <v>1128</v>
      </c>
      <c r="B562" s="553">
        <f t="shared" si="184"/>
        <v>-10</v>
      </c>
      <c r="C562" s="553">
        <f t="shared" ca="1" si="193"/>
        <v>2.6645927859645782</v>
      </c>
      <c r="D562" s="553">
        <f t="shared" ca="1" si="194"/>
        <v>1.830010075456828</v>
      </c>
      <c r="E562" s="553">
        <f t="shared" ca="1" si="195"/>
        <v>8.535061417551745</v>
      </c>
      <c r="F562" s="553">
        <f t="shared" ca="1" si="196"/>
        <v>2.8308746580710027</v>
      </c>
      <c r="G562" s="553">
        <f t="shared" ca="1" si="197"/>
        <v>13.896328038305574</v>
      </c>
      <c r="H562" s="553">
        <f t="shared" ca="1" si="198"/>
        <v>2.3803421250321275</v>
      </c>
      <c r="I562" s="553">
        <f t="shared" ca="1" si="199"/>
        <v>6.6297186919667528</v>
      </c>
      <c r="J562" s="553">
        <f t="shared" ca="1" si="200"/>
        <v>3.5307015245681059</v>
      </c>
      <c r="K562" s="553">
        <f t="shared" ca="1" si="201"/>
        <v>14.048161677883382</v>
      </c>
      <c r="L562" s="553">
        <f t="shared" ref="L562:P577" ca="1" si="205">L$17*(1+$C$10*NORMSINV(RAND()))</f>
        <v>3.1953731063793294</v>
      </c>
      <c r="M562" s="553">
        <f t="shared" ca="1" si="205"/>
        <v>6.3173374767164088</v>
      </c>
      <c r="N562" s="553">
        <f t="shared" ca="1" si="205"/>
        <v>1.9812937552270049</v>
      </c>
      <c r="O562" s="553">
        <f t="shared" ca="1" si="205"/>
        <v>4.5816633770191322</v>
      </c>
      <c r="P562" s="553">
        <f t="shared" ca="1" si="205"/>
        <v>2.4314294628454141</v>
      </c>
      <c r="Q562" s="554">
        <f t="shared" ca="1" si="185"/>
        <v>0.83458271050775013</v>
      </c>
      <c r="R562" s="554">
        <f t="shared" ca="1" si="186"/>
        <v>5.7041867594807423</v>
      </c>
      <c r="S562" s="554">
        <f t="shared" ca="1" si="187"/>
        <v>11.515985913273447</v>
      </c>
      <c r="T562" s="554">
        <f t="shared" ca="1" si="188"/>
        <v>3.0990171673986469</v>
      </c>
      <c r="U562" s="554">
        <f t="shared" ca="1" si="189"/>
        <v>10.852788571504053</v>
      </c>
      <c r="V562" s="555">
        <f t="shared" ca="1" si="190"/>
        <v>4.3360437214894034</v>
      </c>
      <c r="W562" s="555">
        <f t="shared" ca="1" si="191"/>
        <v>2.1502339141737181</v>
      </c>
      <c r="X562" s="556">
        <f t="shared" ca="1" si="203"/>
        <v>6.6277342536306563</v>
      </c>
      <c r="Y562" s="557">
        <f t="shared" ca="1" si="192"/>
        <v>0.89614683470394951</v>
      </c>
    </row>
    <row r="563" spans="1:25" x14ac:dyDescent="0.25">
      <c r="A563" s="558" t="s">
        <v>1129</v>
      </c>
      <c r="B563" s="553">
        <f t="shared" si="184"/>
        <v>-10</v>
      </c>
      <c r="C563" s="553">
        <f t="shared" ca="1" si="193"/>
        <v>3.5481419530435296</v>
      </c>
      <c r="D563" s="553">
        <f t="shared" ca="1" si="194"/>
        <v>1.5928687487041215</v>
      </c>
      <c r="E563" s="553">
        <f t="shared" ca="1" si="195"/>
        <v>5.8743804716875285</v>
      </c>
      <c r="F563" s="553">
        <f t="shared" ca="1" si="196"/>
        <v>2.9078076872676384</v>
      </c>
      <c r="G563" s="553">
        <f t="shared" ca="1" si="197"/>
        <v>9.4784183567912113</v>
      </c>
      <c r="H563" s="553">
        <f t="shared" ca="1" si="198"/>
        <v>4.0835592494582382</v>
      </c>
      <c r="I563" s="553">
        <f t="shared" ca="1" si="199"/>
        <v>8.034408177948908</v>
      </c>
      <c r="J563" s="553">
        <f t="shared" ca="1" si="200"/>
        <v>3.7355984282858654</v>
      </c>
      <c r="K563" s="553">
        <f t="shared" ca="1" si="201"/>
        <v>7.6860115538913663</v>
      </c>
      <c r="L563" s="553">
        <f t="shared" ca="1" si="205"/>
        <v>3.6906259036651261</v>
      </c>
      <c r="M563" s="553">
        <f t="shared" ca="1" si="205"/>
        <v>6.4741126903454465</v>
      </c>
      <c r="N563" s="553">
        <f t="shared" ca="1" si="205"/>
        <v>2.4971743798945751</v>
      </c>
      <c r="O563" s="553">
        <f t="shared" ca="1" si="205"/>
        <v>3.1648909502176616</v>
      </c>
      <c r="P563" s="553">
        <f t="shared" ca="1" si="205"/>
        <v>2.8673400644767586</v>
      </c>
      <c r="Q563" s="554">
        <f t="shared" ca="1" si="185"/>
        <v>1.9552732043394081</v>
      </c>
      <c r="R563" s="554">
        <f t="shared" ca="1" si="186"/>
        <v>2.9665727844198901</v>
      </c>
      <c r="S563" s="554">
        <f t="shared" ca="1" si="187"/>
        <v>5.394859107332973</v>
      </c>
      <c r="T563" s="554">
        <f t="shared" ca="1" si="188"/>
        <v>4.2988097496630431</v>
      </c>
      <c r="U563" s="554">
        <f t="shared" ca="1" si="189"/>
        <v>3.9953856502262401</v>
      </c>
      <c r="V563" s="555">
        <f t="shared" ca="1" si="190"/>
        <v>3.9769383104508713</v>
      </c>
      <c r="W563" s="555">
        <f t="shared" ca="1" si="191"/>
        <v>0.29755088574090305</v>
      </c>
      <c r="X563" s="556">
        <f t="shared" ca="1" si="203"/>
        <v>0.39992491175101819</v>
      </c>
      <c r="Y563" s="557">
        <f t="shared" ca="1" si="192"/>
        <v>0.15630563074000461</v>
      </c>
    </row>
    <row r="564" spans="1:25" x14ac:dyDescent="0.25">
      <c r="A564" s="558" t="s">
        <v>1130</v>
      </c>
      <c r="B564" s="553">
        <f t="shared" si="184"/>
        <v>-10</v>
      </c>
      <c r="C564" s="553">
        <f t="shared" ca="1" si="193"/>
        <v>2.6545590666805996</v>
      </c>
      <c r="D564" s="553">
        <f t="shared" ca="1" si="194"/>
        <v>2.3271589120902587</v>
      </c>
      <c r="E564" s="553">
        <f t="shared" ca="1" si="195"/>
        <v>7.845911214745283</v>
      </c>
      <c r="F564" s="553">
        <f t="shared" ca="1" si="196"/>
        <v>2.4829827129884143</v>
      </c>
      <c r="G564" s="553">
        <f t="shared" ca="1" si="197"/>
        <v>7.3259915957247701</v>
      </c>
      <c r="H564" s="553">
        <f t="shared" ca="1" si="198"/>
        <v>3.9290533644037149</v>
      </c>
      <c r="I564" s="553">
        <f t="shared" ca="1" si="199"/>
        <v>9.6866690102211095</v>
      </c>
      <c r="J564" s="553">
        <f t="shared" ca="1" si="200"/>
        <v>3.0731637800483127</v>
      </c>
      <c r="K564" s="553">
        <f t="shared" ca="1" si="201"/>
        <v>9.0597289492572202</v>
      </c>
      <c r="L564" s="553">
        <f t="shared" ca="1" si="205"/>
        <v>3.2031364276535053</v>
      </c>
      <c r="M564" s="553">
        <f t="shared" ca="1" si="205"/>
        <v>4.848132217860087</v>
      </c>
      <c r="N564" s="553">
        <f t="shared" ca="1" si="205"/>
        <v>3.1809847230964716</v>
      </c>
      <c r="O564" s="553">
        <f t="shared" ca="1" si="205"/>
        <v>6.0087606040771213</v>
      </c>
      <c r="P564" s="553">
        <f t="shared" ca="1" si="205"/>
        <v>1.6496781372521465</v>
      </c>
      <c r="Q564" s="554">
        <f t="shared" ca="1" si="185"/>
        <v>0.32740015459034089</v>
      </c>
      <c r="R564" s="554">
        <f t="shared" ca="1" si="186"/>
        <v>5.3629285017568691</v>
      </c>
      <c r="S564" s="554">
        <f t="shared" ca="1" si="187"/>
        <v>3.3969382313210552</v>
      </c>
      <c r="T564" s="554">
        <f t="shared" ca="1" si="188"/>
        <v>6.6135052301727963</v>
      </c>
      <c r="U564" s="554">
        <f t="shared" ca="1" si="189"/>
        <v>5.8565925216037149</v>
      </c>
      <c r="V564" s="555">
        <f t="shared" ca="1" si="190"/>
        <v>1.6671474947636153</v>
      </c>
      <c r="W564" s="555">
        <f t="shared" ca="1" si="191"/>
        <v>4.359082466824975</v>
      </c>
      <c r="X564" s="556">
        <f t="shared" ca="1" si="203"/>
        <v>1.4126052832049378</v>
      </c>
      <c r="Y564" s="557">
        <f t="shared" ca="1" si="192"/>
        <v>0.26085948017642219</v>
      </c>
    </row>
    <row r="565" spans="1:25" x14ac:dyDescent="0.25">
      <c r="A565" s="558" t="s">
        <v>1131</v>
      </c>
      <c r="B565" s="553">
        <f t="shared" si="184"/>
        <v>-10</v>
      </c>
      <c r="C565" s="553">
        <f t="shared" ca="1" si="193"/>
        <v>3.1174571187245839</v>
      </c>
      <c r="D565" s="553">
        <f t="shared" ca="1" si="194"/>
        <v>1.686274708382413</v>
      </c>
      <c r="E565" s="553">
        <f t="shared" ca="1" si="195"/>
        <v>6.0291998413214651</v>
      </c>
      <c r="F565" s="553">
        <f t="shared" ca="1" si="196"/>
        <v>1.8923899615592328</v>
      </c>
      <c r="G565" s="553">
        <f t="shared" ca="1" si="197"/>
        <v>6.1666503816332785</v>
      </c>
      <c r="H565" s="553">
        <f t="shared" ca="1" si="198"/>
        <v>3.1548730609572759</v>
      </c>
      <c r="I565" s="553">
        <f t="shared" ca="1" si="199"/>
        <v>8.5618336269172222</v>
      </c>
      <c r="J565" s="553">
        <f t="shared" ca="1" si="200"/>
        <v>2.4259726768637959</v>
      </c>
      <c r="K565" s="553">
        <f t="shared" ca="1" si="201"/>
        <v>6.1687930697557043</v>
      </c>
      <c r="L565" s="553">
        <f t="shared" ca="1" si="205"/>
        <v>3.4466751472827166</v>
      </c>
      <c r="M565" s="553">
        <f t="shared" ca="1" si="205"/>
        <v>5.2295843272938072</v>
      </c>
      <c r="N565" s="553">
        <f t="shared" ca="1" si="205"/>
        <v>2.3018424127480213</v>
      </c>
      <c r="O565" s="553">
        <f t="shared" ca="1" si="205"/>
        <v>3.9205082500246862</v>
      </c>
      <c r="P565" s="553">
        <f t="shared" ca="1" si="205"/>
        <v>3.2082683877712692</v>
      </c>
      <c r="Q565" s="554">
        <f t="shared" ca="1" si="185"/>
        <v>1.4311824103421709</v>
      </c>
      <c r="R565" s="554">
        <f t="shared" ca="1" si="186"/>
        <v>4.1368098797622324</v>
      </c>
      <c r="S565" s="554">
        <f t="shared" ca="1" si="187"/>
        <v>3.0117773206760026</v>
      </c>
      <c r="T565" s="554">
        <f t="shared" ca="1" si="188"/>
        <v>6.1358609500534262</v>
      </c>
      <c r="U565" s="554">
        <f t="shared" ca="1" si="189"/>
        <v>2.7221179224729877</v>
      </c>
      <c r="V565" s="555">
        <f t="shared" ca="1" si="190"/>
        <v>2.9277419145457859</v>
      </c>
      <c r="W565" s="555">
        <f t="shared" ca="1" si="191"/>
        <v>0.71223986225341696</v>
      </c>
      <c r="X565" s="556">
        <f t="shared" ca="1" si="203"/>
        <v>-0.34337601290735265</v>
      </c>
      <c r="Y565" s="557">
        <f t="shared" ca="1" si="192"/>
        <v>0.10015907321735974</v>
      </c>
    </row>
    <row r="566" spans="1:25" x14ac:dyDescent="0.25">
      <c r="A566" s="558" t="s">
        <v>1132</v>
      </c>
      <c r="B566" s="553">
        <f t="shared" si="184"/>
        <v>-10</v>
      </c>
      <c r="C566" s="553">
        <f t="shared" ca="1" si="193"/>
        <v>2.227511008478138</v>
      </c>
      <c r="D566" s="553">
        <f t="shared" ca="1" si="194"/>
        <v>2.2002264566752632</v>
      </c>
      <c r="E566" s="553">
        <f t="shared" ca="1" si="195"/>
        <v>5.3162280192042148</v>
      </c>
      <c r="F566" s="553">
        <f t="shared" ca="1" si="196"/>
        <v>2.1681551177893974</v>
      </c>
      <c r="G566" s="553">
        <f t="shared" ca="1" si="197"/>
        <v>6.8872494372907056</v>
      </c>
      <c r="H566" s="553">
        <f t="shared" ca="1" si="198"/>
        <v>3.6099158113067551</v>
      </c>
      <c r="I566" s="553">
        <f t="shared" ca="1" si="199"/>
        <v>10.130088206494644</v>
      </c>
      <c r="J566" s="553">
        <f t="shared" ca="1" si="200"/>
        <v>2.7133346711240609</v>
      </c>
      <c r="K566" s="553">
        <f t="shared" ca="1" si="201"/>
        <v>9.6680741951681419</v>
      </c>
      <c r="L566" s="553">
        <f t="shared" ca="1" si="205"/>
        <v>3.4169390816475356</v>
      </c>
      <c r="M566" s="553">
        <f t="shared" ca="1" si="205"/>
        <v>6.6182006475158772</v>
      </c>
      <c r="N566" s="553">
        <f t="shared" ca="1" si="205"/>
        <v>2.7158737051326618</v>
      </c>
      <c r="O566" s="553">
        <f t="shared" ca="1" si="205"/>
        <v>4.3673654982523038</v>
      </c>
      <c r="P566" s="553">
        <f t="shared" ca="1" si="205"/>
        <v>3.0668140711474656</v>
      </c>
      <c r="Q566" s="554">
        <f t="shared" ca="1" si="185"/>
        <v>2.7284551802874812E-2</v>
      </c>
      <c r="R566" s="554">
        <f t="shared" ca="1" si="186"/>
        <v>3.1480729014148174</v>
      </c>
      <c r="S566" s="554">
        <f t="shared" ca="1" si="187"/>
        <v>3.2773336259839505</v>
      </c>
      <c r="T566" s="554">
        <f t="shared" ca="1" si="188"/>
        <v>7.4167535353705834</v>
      </c>
      <c r="U566" s="554">
        <f t="shared" ca="1" si="189"/>
        <v>6.2511351135206059</v>
      </c>
      <c r="V566" s="555">
        <f t="shared" ca="1" si="190"/>
        <v>3.9023269423832154</v>
      </c>
      <c r="W566" s="555">
        <f t="shared" ca="1" si="191"/>
        <v>1.3005514271048382</v>
      </c>
      <c r="X566" s="556">
        <f t="shared" ca="1" si="203"/>
        <v>9.65803135674701E-2</v>
      </c>
      <c r="Y566" s="557">
        <f t="shared" ca="1" si="192"/>
        <v>0.13129115682464895</v>
      </c>
    </row>
    <row r="567" spans="1:25" x14ac:dyDescent="0.25">
      <c r="A567" s="558" t="s">
        <v>1133</v>
      </c>
      <c r="B567" s="553">
        <f t="shared" si="184"/>
        <v>-10</v>
      </c>
      <c r="C567" s="553">
        <f t="shared" ca="1" si="193"/>
        <v>2.5714716353460636</v>
      </c>
      <c r="D567" s="553">
        <f t="shared" ca="1" si="194"/>
        <v>1.9031184296691541</v>
      </c>
      <c r="E567" s="553">
        <f t="shared" ca="1" si="195"/>
        <v>8.8317888154973367</v>
      </c>
      <c r="F567" s="553">
        <f t="shared" ca="1" si="196"/>
        <v>1.9119460447836341</v>
      </c>
      <c r="G567" s="553">
        <f t="shared" ca="1" si="197"/>
        <v>5.8225882590227673</v>
      </c>
      <c r="H567" s="553">
        <f t="shared" ca="1" si="198"/>
        <v>3.7677261107907296</v>
      </c>
      <c r="I567" s="553">
        <f t="shared" ca="1" si="199"/>
        <v>7.1338485345489673</v>
      </c>
      <c r="J567" s="553">
        <f t="shared" ca="1" si="200"/>
        <v>2.3786363782972932</v>
      </c>
      <c r="K567" s="553">
        <f t="shared" ca="1" si="201"/>
        <v>8.4190074074871735</v>
      </c>
      <c r="L567" s="553">
        <f t="shared" ca="1" si="205"/>
        <v>2.4858290062153801</v>
      </c>
      <c r="M567" s="553">
        <f t="shared" ca="1" si="205"/>
        <v>4.4296079011389606</v>
      </c>
      <c r="N567" s="553">
        <f t="shared" ca="1" si="205"/>
        <v>2.699587828817362</v>
      </c>
      <c r="O567" s="553">
        <f t="shared" ca="1" si="205"/>
        <v>5.36527358914846</v>
      </c>
      <c r="P567" s="553">
        <f t="shared" ca="1" si="205"/>
        <v>2.5497417875484234</v>
      </c>
      <c r="Q567" s="554">
        <f t="shared" ca="1" si="185"/>
        <v>0.66835320567690948</v>
      </c>
      <c r="R567" s="554">
        <f t="shared" ca="1" si="186"/>
        <v>6.9198427707137027</v>
      </c>
      <c r="S567" s="554">
        <f t="shared" ca="1" si="187"/>
        <v>2.0548621482320377</v>
      </c>
      <c r="T567" s="554">
        <f t="shared" ca="1" si="188"/>
        <v>4.755212156251674</v>
      </c>
      <c r="U567" s="554">
        <f t="shared" ca="1" si="189"/>
        <v>5.9331784012717934</v>
      </c>
      <c r="V567" s="555">
        <f t="shared" ca="1" si="190"/>
        <v>1.7300200723215986</v>
      </c>
      <c r="W567" s="555">
        <f t="shared" ca="1" si="191"/>
        <v>2.8155318016000366</v>
      </c>
      <c r="X567" s="556">
        <f t="shared" ca="1" si="203"/>
        <v>0.9513643521401125</v>
      </c>
      <c r="Y567" s="557">
        <f t="shared" ca="1" si="192"/>
        <v>0.20931739072683422</v>
      </c>
    </row>
    <row r="568" spans="1:25" x14ac:dyDescent="0.25">
      <c r="A568" s="558" t="s">
        <v>1134</v>
      </c>
      <c r="B568" s="553">
        <f t="shared" si="184"/>
        <v>-10</v>
      </c>
      <c r="C568" s="553">
        <f t="shared" ca="1" si="193"/>
        <v>1.7878149645211419</v>
      </c>
      <c r="D568" s="553">
        <f t="shared" ca="1" si="194"/>
        <v>1.409128520444284</v>
      </c>
      <c r="E568" s="553">
        <f t="shared" ca="1" si="195"/>
        <v>5.7423274884254152</v>
      </c>
      <c r="F568" s="553">
        <f t="shared" ca="1" si="196"/>
        <v>3.1314405526404308</v>
      </c>
      <c r="G568" s="553">
        <f t="shared" ca="1" si="197"/>
        <v>7.9938469697185095</v>
      </c>
      <c r="H568" s="553">
        <f t="shared" ca="1" si="198"/>
        <v>2.8569909767821247</v>
      </c>
      <c r="I568" s="553">
        <f t="shared" ca="1" si="199"/>
        <v>4.9210182101903035</v>
      </c>
      <c r="J568" s="553">
        <f t="shared" ca="1" si="200"/>
        <v>2.8056157179920933</v>
      </c>
      <c r="K568" s="553">
        <f t="shared" ca="1" si="201"/>
        <v>14.220710716923712</v>
      </c>
      <c r="L568" s="553">
        <f t="shared" ca="1" si="205"/>
        <v>2.8000069388867748</v>
      </c>
      <c r="M568" s="553">
        <f t="shared" ca="1" si="205"/>
        <v>5.0736806015161822</v>
      </c>
      <c r="N568" s="553">
        <f t="shared" ca="1" si="205"/>
        <v>2.564953247148904</v>
      </c>
      <c r="O568" s="553">
        <f t="shared" ca="1" si="205"/>
        <v>3.9421399632854115</v>
      </c>
      <c r="P568" s="553">
        <f t="shared" ca="1" si="205"/>
        <v>2.2204918104798694</v>
      </c>
      <c r="Q568" s="554">
        <f t="shared" ca="1" si="185"/>
        <v>0.37868644407685781</v>
      </c>
      <c r="R568" s="554">
        <f t="shared" ca="1" si="186"/>
        <v>2.6108869357849844</v>
      </c>
      <c r="S568" s="554">
        <f t="shared" ca="1" si="187"/>
        <v>5.1368559929363844</v>
      </c>
      <c r="T568" s="554">
        <f t="shared" ca="1" si="188"/>
        <v>2.1154024921982102</v>
      </c>
      <c r="U568" s="554">
        <f t="shared" ca="1" si="189"/>
        <v>11.420703778036938</v>
      </c>
      <c r="V568" s="555">
        <f t="shared" ca="1" si="190"/>
        <v>2.5087273543672781</v>
      </c>
      <c r="W568" s="555">
        <f t="shared" ca="1" si="191"/>
        <v>1.7216481528055421</v>
      </c>
      <c r="X568" s="556">
        <f t="shared" ca="1" si="203"/>
        <v>0.23149574761733405</v>
      </c>
      <c r="Y568" s="557">
        <f t="shared" ca="1" si="192"/>
        <v>0.14205322097576448</v>
      </c>
    </row>
    <row r="569" spans="1:25" x14ac:dyDescent="0.25">
      <c r="A569" s="558" t="s">
        <v>1135</v>
      </c>
      <c r="B569" s="553">
        <f t="shared" si="184"/>
        <v>-10</v>
      </c>
      <c r="C569" s="553">
        <f t="shared" ca="1" si="193"/>
        <v>2.454266040797914</v>
      </c>
      <c r="D569" s="553">
        <f t="shared" ca="1" si="194"/>
        <v>1.9028297424165361</v>
      </c>
      <c r="E569" s="553">
        <f t="shared" ca="1" si="195"/>
        <v>8.286672369229974</v>
      </c>
      <c r="F569" s="553">
        <f t="shared" ca="1" si="196"/>
        <v>1.7389888589452862</v>
      </c>
      <c r="G569" s="553">
        <f t="shared" ca="1" si="197"/>
        <v>10.47465653953989</v>
      </c>
      <c r="H569" s="553">
        <f t="shared" ca="1" si="198"/>
        <v>2.6362478333422765</v>
      </c>
      <c r="I569" s="553">
        <f t="shared" ca="1" si="199"/>
        <v>10.631357160802672</v>
      </c>
      <c r="J569" s="553">
        <f t="shared" ca="1" si="200"/>
        <v>3.537111246555491</v>
      </c>
      <c r="K569" s="553">
        <f t="shared" ca="1" si="201"/>
        <v>9.3087736640493794</v>
      </c>
      <c r="L569" s="553">
        <f t="shared" ca="1" si="205"/>
        <v>3.636737382985209</v>
      </c>
      <c r="M569" s="553">
        <f t="shared" ca="1" si="205"/>
        <v>5.7054371692606942</v>
      </c>
      <c r="N569" s="553">
        <f t="shared" ca="1" si="205"/>
        <v>2.4979236941080734</v>
      </c>
      <c r="O569" s="553">
        <f t="shared" ca="1" si="205"/>
        <v>4.7173493448356592</v>
      </c>
      <c r="P569" s="553">
        <f t="shared" ca="1" si="205"/>
        <v>2.807648242642693</v>
      </c>
      <c r="Q569" s="554">
        <f t="shared" ca="1" si="185"/>
        <v>0.55143629838137787</v>
      </c>
      <c r="R569" s="554">
        <f t="shared" ca="1" si="186"/>
        <v>6.5476835102846875</v>
      </c>
      <c r="S569" s="554">
        <f t="shared" ca="1" si="187"/>
        <v>7.8384087061976135</v>
      </c>
      <c r="T569" s="554">
        <f t="shared" ca="1" si="188"/>
        <v>7.094245914247181</v>
      </c>
      <c r="U569" s="554">
        <f t="shared" ca="1" si="189"/>
        <v>5.6720362810641705</v>
      </c>
      <c r="V569" s="555">
        <f t="shared" ca="1" si="190"/>
        <v>3.2075134751526209</v>
      </c>
      <c r="W569" s="555">
        <f t="shared" ca="1" si="191"/>
        <v>1.9097011021929662</v>
      </c>
      <c r="X569" s="556">
        <f t="shared" ca="1" si="203"/>
        <v>4.6506714789322618</v>
      </c>
      <c r="Y569" s="557">
        <f t="shared" ca="1" si="192"/>
        <v>0.70518735048038295</v>
      </c>
    </row>
    <row r="570" spans="1:25" x14ac:dyDescent="0.25">
      <c r="A570" s="558" t="s">
        <v>1136</v>
      </c>
      <c r="B570" s="553">
        <f t="shared" si="184"/>
        <v>-10</v>
      </c>
      <c r="C570" s="553">
        <f t="shared" ca="1" si="193"/>
        <v>3.0553706433061194</v>
      </c>
      <c r="D570" s="553">
        <f t="shared" ca="1" si="194"/>
        <v>1.8708549946094761</v>
      </c>
      <c r="E570" s="553">
        <f t="shared" ca="1" si="195"/>
        <v>8.218774890402182</v>
      </c>
      <c r="F570" s="553">
        <f t="shared" ca="1" si="196"/>
        <v>1.7023898194321525</v>
      </c>
      <c r="G570" s="553">
        <f t="shared" ca="1" si="197"/>
        <v>12.661118222884902</v>
      </c>
      <c r="H570" s="553">
        <f t="shared" ca="1" si="198"/>
        <v>2.1390255633820479</v>
      </c>
      <c r="I570" s="553">
        <f t="shared" ca="1" si="199"/>
        <v>6.9714663389062839</v>
      </c>
      <c r="J570" s="553">
        <f t="shared" ca="1" si="200"/>
        <v>2.7344245758095553</v>
      </c>
      <c r="K570" s="553">
        <f t="shared" ca="1" si="201"/>
        <v>9.5660764201105088</v>
      </c>
      <c r="L570" s="553">
        <f t="shared" ca="1" si="205"/>
        <v>2.9165070771335655</v>
      </c>
      <c r="M570" s="553">
        <f t="shared" ca="1" si="205"/>
        <v>6.1240201183035667</v>
      </c>
      <c r="N570" s="553">
        <f t="shared" ca="1" si="205"/>
        <v>3.5053899266719002</v>
      </c>
      <c r="O570" s="553">
        <f t="shared" ca="1" si="205"/>
        <v>5.729100569370857</v>
      </c>
      <c r="P570" s="553">
        <f t="shared" ca="1" si="205"/>
        <v>2.7502079459670679</v>
      </c>
      <c r="Q570" s="554">
        <f t="shared" ca="1" si="185"/>
        <v>1.1845156486966433</v>
      </c>
      <c r="R570" s="554">
        <f t="shared" ca="1" si="186"/>
        <v>6.5163850709700295</v>
      </c>
      <c r="S570" s="554">
        <f t="shared" ca="1" si="187"/>
        <v>10.522092659502853</v>
      </c>
      <c r="T570" s="554">
        <f t="shared" ca="1" si="188"/>
        <v>4.2370417630967285</v>
      </c>
      <c r="U570" s="554">
        <f t="shared" ca="1" si="189"/>
        <v>6.6495693429769434</v>
      </c>
      <c r="V570" s="555">
        <f t="shared" ca="1" si="190"/>
        <v>2.6186301916316665</v>
      </c>
      <c r="W570" s="555">
        <f t="shared" ca="1" si="191"/>
        <v>2.9788926234037891</v>
      </c>
      <c r="X570" s="556">
        <f t="shared" ca="1" si="203"/>
        <v>5.7310108497654433</v>
      </c>
      <c r="Y570" s="557">
        <f t="shared" ca="1" si="192"/>
        <v>0.82461498051299587</v>
      </c>
    </row>
    <row r="571" spans="1:25" x14ac:dyDescent="0.25">
      <c r="A571" s="558" t="s">
        <v>1137</v>
      </c>
      <c r="B571" s="553">
        <f t="shared" si="184"/>
        <v>-10</v>
      </c>
      <c r="C571" s="553">
        <f t="shared" ca="1" si="193"/>
        <v>1.7201473462615411</v>
      </c>
      <c r="D571" s="553">
        <f t="shared" ca="1" si="194"/>
        <v>1.9995367250445233</v>
      </c>
      <c r="E571" s="553">
        <f t="shared" ca="1" si="195"/>
        <v>5.4296210297519316</v>
      </c>
      <c r="F571" s="553">
        <f t="shared" ca="1" si="196"/>
        <v>3.0723205235980795</v>
      </c>
      <c r="G571" s="553">
        <f t="shared" ca="1" si="197"/>
        <v>4.5790432907378626</v>
      </c>
      <c r="H571" s="553">
        <f t="shared" ca="1" si="198"/>
        <v>3.7387376101350855</v>
      </c>
      <c r="I571" s="553">
        <f t="shared" ca="1" si="199"/>
        <v>11.392671152601419</v>
      </c>
      <c r="J571" s="553">
        <f t="shared" ca="1" si="200"/>
        <v>2.8583896387873988</v>
      </c>
      <c r="K571" s="553">
        <f t="shared" ca="1" si="201"/>
        <v>5.5650978895838055</v>
      </c>
      <c r="L571" s="553">
        <f t="shared" ca="1" si="205"/>
        <v>3.6057011140797934</v>
      </c>
      <c r="M571" s="553">
        <f t="shared" ca="1" si="205"/>
        <v>6.1547012566613786</v>
      </c>
      <c r="N571" s="553">
        <f t="shared" ca="1" si="205"/>
        <v>3.0728013023844603</v>
      </c>
      <c r="O571" s="553">
        <f t="shared" ca="1" si="205"/>
        <v>4.6075903812129226</v>
      </c>
      <c r="P571" s="553">
        <f t="shared" ca="1" si="205"/>
        <v>1.7009520164081782</v>
      </c>
      <c r="Q571" s="554">
        <f t="shared" ca="1" si="185"/>
        <v>-0.2793893787829822</v>
      </c>
      <c r="R571" s="554">
        <f t="shared" ca="1" si="186"/>
        <v>2.3573005061538521</v>
      </c>
      <c r="S571" s="554">
        <f t="shared" ca="1" si="187"/>
        <v>0.84030568060277711</v>
      </c>
      <c r="T571" s="554">
        <f t="shared" ca="1" si="188"/>
        <v>8.5342815138140207</v>
      </c>
      <c r="U571" s="554">
        <f t="shared" ca="1" si="189"/>
        <v>1.959396775504012</v>
      </c>
      <c r="V571" s="555">
        <f t="shared" ca="1" si="190"/>
        <v>3.0818999542769183</v>
      </c>
      <c r="W571" s="555">
        <f t="shared" ca="1" si="191"/>
        <v>2.9066383648047447</v>
      </c>
      <c r="X571" s="556">
        <f t="shared" ca="1" si="203"/>
        <v>-2.7294379995472529</v>
      </c>
      <c r="Y571" s="557">
        <f t="shared" ca="1" si="192"/>
        <v>1.5768936054787644E-2</v>
      </c>
    </row>
    <row r="572" spans="1:25" x14ac:dyDescent="0.25">
      <c r="A572" s="558" t="s">
        <v>1138</v>
      </c>
      <c r="B572" s="553">
        <f t="shared" si="184"/>
        <v>-10</v>
      </c>
      <c r="C572" s="553">
        <f t="shared" ca="1" si="193"/>
        <v>3.7892146086301506</v>
      </c>
      <c r="D572" s="553">
        <f t="shared" ca="1" si="194"/>
        <v>1.9921943182913353</v>
      </c>
      <c r="E572" s="553">
        <f t="shared" ca="1" si="195"/>
        <v>5.7287361001050563</v>
      </c>
      <c r="F572" s="553">
        <f t="shared" ca="1" si="196"/>
        <v>3.7982773902984199</v>
      </c>
      <c r="G572" s="553">
        <f t="shared" ca="1" si="197"/>
        <v>13.002431221200455</v>
      </c>
      <c r="H572" s="553">
        <f t="shared" ca="1" si="198"/>
        <v>2.9380376376521342</v>
      </c>
      <c r="I572" s="553">
        <f t="shared" ca="1" si="199"/>
        <v>4.4284133778350263</v>
      </c>
      <c r="J572" s="553">
        <f t="shared" ca="1" si="200"/>
        <v>2.6341689958858057</v>
      </c>
      <c r="K572" s="553">
        <f t="shared" ca="1" si="201"/>
        <v>13.680759704959717</v>
      </c>
      <c r="L572" s="553">
        <f t="shared" ca="1" si="205"/>
        <v>3.6925452946846247</v>
      </c>
      <c r="M572" s="553">
        <f t="shared" ca="1" si="205"/>
        <v>3.9247429498482407</v>
      </c>
      <c r="N572" s="553">
        <f t="shared" ca="1" si="205"/>
        <v>2.8612662128062349</v>
      </c>
      <c r="O572" s="553">
        <f t="shared" ca="1" si="205"/>
        <v>3.6671206337419338</v>
      </c>
      <c r="P572" s="553">
        <f t="shared" ca="1" si="205"/>
        <v>2.3286767079689992</v>
      </c>
      <c r="Q572" s="554">
        <f t="shared" ca="1" si="185"/>
        <v>1.7970202903388153</v>
      </c>
      <c r="R572" s="554">
        <f t="shared" ca="1" si="186"/>
        <v>1.9304587098066364</v>
      </c>
      <c r="S572" s="554">
        <f t="shared" ca="1" si="187"/>
        <v>10.06439358354832</v>
      </c>
      <c r="T572" s="554">
        <f t="shared" ca="1" si="188"/>
        <v>1.7942443819492206</v>
      </c>
      <c r="U572" s="554">
        <f t="shared" ca="1" si="189"/>
        <v>9.9882144102750932</v>
      </c>
      <c r="V572" s="555">
        <f t="shared" ca="1" si="190"/>
        <v>1.0634767370420057</v>
      </c>
      <c r="W572" s="555">
        <f t="shared" ca="1" si="191"/>
        <v>1.3384439257729346</v>
      </c>
      <c r="X572" s="556">
        <f t="shared" ca="1" si="203"/>
        <v>2.393415999466777</v>
      </c>
      <c r="Y572" s="557">
        <f t="shared" ca="1" si="192"/>
        <v>0.38849167119808203</v>
      </c>
    </row>
    <row r="573" spans="1:25" x14ac:dyDescent="0.25">
      <c r="A573" s="558" t="s">
        <v>1139</v>
      </c>
      <c r="B573" s="553">
        <f t="shared" si="184"/>
        <v>-10</v>
      </c>
      <c r="C573" s="553">
        <f t="shared" ca="1" si="193"/>
        <v>2.4075818426615996</v>
      </c>
      <c r="D573" s="553">
        <f t="shared" ca="1" si="194"/>
        <v>1.6176554259065838</v>
      </c>
      <c r="E573" s="553">
        <f t="shared" ca="1" si="195"/>
        <v>6.0216451647991089</v>
      </c>
      <c r="F573" s="553">
        <f t="shared" ca="1" si="196"/>
        <v>2.3457152082658062</v>
      </c>
      <c r="G573" s="553">
        <f t="shared" ca="1" si="197"/>
        <v>5.5566598981605271</v>
      </c>
      <c r="H573" s="553">
        <f t="shared" ca="1" si="198"/>
        <v>3.3640194216447714</v>
      </c>
      <c r="I573" s="553">
        <f t="shared" ca="1" si="199"/>
        <v>14.152666528906439</v>
      </c>
      <c r="J573" s="553">
        <f t="shared" ca="1" si="200"/>
        <v>3.978838496536548</v>
      </c>
      <c r="K573" s="553">
        <f t="shared" ca="1" si="201"/>
        <v>9.3754045121452059</v>
      </c>
      <c r="L573" s="553">
        <f t="shared" ca="1" si="205"/>
        <v>2.7486585913012012</v>
      </c>
      <c r="M573" s="553">
        <f t="shared" ca="1" si="205"/>
        <v>6.5377209253836703</v>
      </c>
      <c r="N573" s="553">
        <f t="shared" ca="1" si="205"/>
        <v>2.5980245696452533</v>
      </c>
      <c r="O573" s="553">
        <f t="shared" ca="1" si="205"/>
        <v>5.8348649188576927</v>
      </c>
      <c r="P573" s="553">
        <f t="shared" ca="1" si="205"/>
        <v>2.9331585370767566</v>
      </c>
      <c r="Q573" s="554">
        <f t="shared" ca="1" si="185"/>
        <v>0.78992641675501574</v>
      </c>
      <c r="R573" s="554">
        <f t="shared" ca="1" si="186"/>
        <v>3.6759299565333028</v>
      </c>
      <c r="S573" s="554">
        <f t="shared" ca="1" si="187"/>
        <v>2.1926404765157557</v>
      </c>
      <c r="T573" s="554">
        <f t="shared" ca="1" si="188"/>
        <v>10.17382803236989</v>
      </c>
      <c r="U573" s="554">
        <f t="shared" ca="1" si="189"/>
        <v>6.6267459208440052</v>
      </c>
      <c r="V573" s="555">
        <f t="shared" ca="1" si="190"/>
        <v>3.939696355738417</v>
      </c>
      <c r="W573" s="555">
        <f t="shared" ca="1" si="191"/>
        <v>2.9017063817809361</v>
      </c>
      <c r="X573" s="556">
        <f t="shared" ca="1" si="203"/>
        <v>2.0871199906374223</v>
      </c>
      <c r="Y573" s="557">
        <f t="shared" ca="1" si="192"/>
        <v>0.3464662481638669</v>
      </c>
    </row>
    <row r="574" spans="1:25" x14ac:dyDescent="0.25">
      <c r="A574" s="558" t="s">
        <v>1140</v>
      </c>
      <c r="B574" s="553">
        <f t="shared" si="184"/>
        <v>-10</v>
      </c>
      <c r="C574" s="553">
        <f t="shared" ca="1" si="193"/>
        <v>4.2305457976745036</v>
      </c>
      <c r="D574" s="553">
        <f t="shared" ca="1" si="194"/>
        <v>2.3266140685987522</v>
      </c>
      <c r="E574" s="553">
        <f t="shared" ca="1" si="195"/>
        <v>4.4592392933499312</v>
      </c>
      <c r="F574" s="553">
        <f t="shared" ca="1" si="196"/>
        <v>2.7587977616989705</v>
      </c>
      <c r="G574" s="553">
        <f t="shared" ca="1" si="197"/>
        <v>11.771079493298009</v>
      </c>
      <c r="H574" s="553">
        <f t="shared" ca="1" si="198"/>
        <v>2.347802790072949</v>
      </c>
      <c r="I574" s="553">
        <f t="shared" ca="1" si="199"/>
        <v>14.572350975302966</v>
      </c>
      <c r="J574" s="553">
        <f t="shared" ca="1" si="200"/>
        <v>3.357945292809779</v>
      </c>
      <c r="K574" s="553">
        <f t="shared" ca="1" si="201"/>
        <v>11.287055307724522</v>
      </c>
      <c r="L574" s="553">
        <f t="shared" ca="1" si="205"/>
        <v>2.9847026879950085</v>
      </c>
      <c r="M574" s="553">
        <f t="shared" ca="1" si="205"/>
        <v>7.5741450060707667</v>
      </c>
      <c r="N574" s="553">
        <f t="shared" ca="1" si="205"/>
        <v>0.80387272034831869</v>
      </c>
      <c r="O574" s="553">
        <f t="shared" ca="1" si="205"/>
        <v>5.7416462791645673</v>
      </c>
      <c r="P574" s="553">
        <f t="shared" ca="1" si="205"/>
        <v>2.7355821495107149</v>
      </c>
      <c r="Q574" s="554">
        <f t="shared" ca="1" si="185"/>
        <v>1.9039317290757514</v>
      </c>
      <c r="R574" s="554">
        <f t="shared" ca="1" si="186"/>
        <v>1.7004415316509607</v>
      </c>
      <c r="S574" s="554">
        <f t="shared" ca="1" si="187"/>
        <v>9.4232767032250599</v>
      </c>
      <c r="T574" s="554">
        <f t="shared" ca="1" si="188"/>
        <v>11.214405682493187</v>
      </c>
      <c r="U574" s="554">
        <f t="shared" ca="1" si="189"/>
        <v>8.302352619729513</v>
      </c>
      <c r="V574" s="555">
        <f t="shared" ca="1" si="190"/>
        <v>6.7702722857224478</v>
      </c>
      <c r="W574" s="555">
        <f t="shared" ca="1" si="191"/>
        <v>3.0060641296538524</v>
      </c>
      <c r="X574" s="556">
        <f t="shared" ca="1" si="203"/>
        <v>7.1552847077822328</v>
      </c>
      <c r="Y574" s="557">
        <f t="shared" ca="1" si="192"/>
        <v>0.92677107680870552</v>
      </c>
    </row>
    <row r="575" spans="1:25" x14ac:dyDescent="0.25">
      <c r="A575" s="558" t="s">
        <v>1141</v>
      </c>
      <c r="B575" s="553">
        <f t="shared" si="184"/>
        <v>-10</v>
      </c>
      <c r="C575" s="553">
        <f t="shared" ca="1" si="193"/>
        <v>2.4223688210203438</v>
      </c>
      <c r="D575" s="553">
        <f t="shared" ca="1" si="194"/>
        <v>1.872123220427228</v>
      </c>
      <c r="E575" s="553">
        <f t="shared" ca="1" si="195"/>
        <v>6.5472453133271076</v>
      </c>
      <c r="F575" s="553">
        <f t="shared" ca="1" si="196"/>
        <v>1.8565516502080948</v>
      </c>
      <c r="G575" s="553">
        <f t="shared" ca="1" si="197"/>
        <v>10.889825508172432</v>
      </c>
      <c r="H575" s="553">
        <f t="shared" ca="1" si="198"/>
        <v>3.1183601486134136</v>
      </c>
      <c r="I575" s="553">
        <f t="shared" ca="1" si="199"/>
        <v>15.307107931943964</v>
      </c>
      <c r="J575" s="553">
        <f t="shared" ca="1" si="200"/>
        <v>3.5646312729534713</v>
      </c>
      <c r="K575" s="553">
        <f t="shared" ca="1" si="201"/>
        <v>10.657009954285975</v>
      </c>
      <c r="L575" s="553">
        <f t="shared" ca="1" si="205"/>
        <v>3.1695628310176804</v>
      </c>
      <c r="M575" s="553">
        <f t="shared" ca="1" si="205"/>
        <v>7.3491148055062325</v>
      </c>
      <c r="N575" s="553">
        <f t="shared" ca="1" si="205"/>
        <v>1.6486587554568799</v>
      </c>
      <c r="O575" s="553">
        <f t="shared" ca="1" si="205"/>
        <v>4.4775617654080646</v>
      </c>
      <c r="P575" s="553">
        <f t="shared" ca="1" si="205"/>
        <v>1.7303808555785607</v>
      </c>
      <c r="Q575" s="554">
        <f t="shared" ca="1" si="185"/>
        <v>0.55024560059311578</v>
      </c>
      <c r="R575" s="554">
        <f t="shared" ca="1" si="186"/>
        <v>4.6906936631190126</v>
      </c>
      <c r="S575" s="554">
        <f t="shared" ca="1" si="187"/>
        <v>7.7714653595590182</v>
      </c>
      <c r="T575" s="554">
        <f t="shared" ca="1" si="188"/>
        <v>11.742476658990492</v>
      </c>
      <c r="U575" s="554">
        <f t="shared" ca="1" si="189"/>
        <v>7.4874471232682946</v>
      </c>
      <c r="V575" s="555">
        <f t="shared" ca="1" si="190"/>
        <v>5.7004560500493522</v>
      </c>
      <c r="W575" s="555">
        <f t="shared" ca="1" si="191"/>
        <v>2.7471809098295039</v>
      </c>
      <c r="X575" s="556">
        <f t="shared" ca="1" si="203"/>
        <v>6.7549017465651495</v>
      </c>
      <c r="Y575" s="557">
        <f t="shared" ca="1" si="192"/>
        <v>0.9042649138353096</v>
      </c>
    </row>
    <row r="576" spans="1:25" x14ac:dyDescent="0.25">
      <c r="A576" s="558" t="s">
        <v>1142</v>
      </c>
      <c r="B576" s="553">
        <f t="shared" si="184"/>
        <v>-10</v>
      </c>
      <c r="C576" s="553">
        <f t="shared" ca="1" si="193"/>
        <v>3.5586075846007184</v>
      </c>
      <c r="D576" s="553">
        <f t="shared" ca="1" si="194"/>
        <v>1.8905235826262039</v>
      </c>
      <c r="E576" s="553">
        <f t="shared" ca="1" si="195"/>
        <v>6.8485725056486162</v>
      </c>
      <c r="F576" s="553">
        <f t="shared" ca="1" si="196"/>
        <v>1.5535594991742554</v>
      </c>
      <c r="G576" s="553">
        <f t="shared" ca="1" si="197"/>
        <v>8.710971336444068</v>
      </c>
      <c r="H576" s="553">
        <f t="shared" ca="1" si="198"/>
        <v>3.6090783829111022</v>
      </c>
      <c r="I576" s="553">
        <f t="shared" ca="1" si="199"/>
        <v>12.199149722097001</v>
      </c>
      <c r="J576" s="553">
        <f t="shared" ca="1" si="200"/>
        <v>2.8480683962438071</v>
      </c>
      <c r="K576" s="553">
        <f t="shared" ca="1" si="201"/>
        <v>11.411226490436963</v>
      </c>
      <c r="L576" s="553">
        <f t="shared" ca="1" si="205"/>
        <v>2.5619829209753515</v>
      </c>
      <c r="M576" s="553">
        <f t="shared" ca="1" si="205"/>
        <v>7.0273810618496668</v>
      </c>
      <c r="N576" s="553">
        <f t="shared" ca="1" si="205"/>
        <v>2.8481125707043526</v>
      </c>
      <c r="O576" s="553">
        <f t="shared" ca="1" si="205"/>
        <v>3.8028028744342288</v>
      </c>
      <c r="P576" s="553">
        <f t="shared" ca="1" si="205"/>
        <v>2.7339427981592723</v>
      </c>
      <c r="Q576" s="554">
        <f t="shared" ca="1" si="185"/>
        <v>1.6680840019745145</v>
      </c>
      <c r="R576" s="554">
        <f t="shared" ca="1" si="186"/>
        <v>5.2950130064743606</v>
      </c>
      <c r="S576" s="554">
        <f t="shared" ca="1" si="187"/>
        <v>5.1018929535329658</v>
      </c>
      <c r="T576" s="554">
        <f t="shared" ca="1" si="188"/>
        <v>9.351081325853194</v>
      </c>
      <c r="U576" s="554">
        <f t="shared" ca="1" si="189"/>
        <v>8.8492435694616116</v>
      </c>
      <c r="V576" s="555">
        <f t="shared" ca="1" si="190"/>
        <v>4.1792684911453142</v>
      </c>
      <c r="W576" s="555">
        <f t="shared" ca="1" si="191"/>
        <v>1.0688600762749565</v>
      </c>
      <c r="X576" s="556">
        <f t="shared" ca="1" si="203"/>
        <v>5.385094125853545</v>
      </c>
      <c r="Y576" s="557">
        <f t="shared" ca="1" si="192"/>
        <v>0.79017575297147902</v>
      </c>
    </row>
    <row r="577" spans="1:25" x14ac:dyDescent="0.25">
      <c r="A577" s="558" t="s">
        <v>1143</v>
      </c>
      <c r="B577" s="553">
        <f t="shared" si="184"/>
        <v>-10</v>
      </c>
      <c r="C577" s="553">
        <f t="shared" ca="1" si="193"/>
        <v>1.248143088497162</v>
      </c>
      <c r="D577" s="553">
        <f t="shared" ca="1" si="194"/>
        <v>2.0866236931150088</v>
      </c>
      <c r="E577" s="553">
        <f t="shared" ca="1" si="195"/>
        <v>9.4740418209417374</v>
      </c>
      <c r="F577" s="553">
        <f t="shared" ca="1" si="196"/>
        <v>2.1977201484128219</v>
      </c>
      <c r="G577" s="553">
        <f t="shared" ca="1" si="197"/>
        <v>12.303557531598981</v>
      </c>
      <c r="H577" s="553">
        <f t="shared" ca="1" si="198"/>
        <v>3.5715196268062126</v>
      </c>
      <c r="I577" s="553">
        <f t="shared" ca="1" si="199"/>
        <v>12.491132611809928</v>
      </c>
      <c r="J577" s="553">
        <f t="shared" ca="1" si="200"/>
        <v>2.6995935858609958</v>
      </c>
      <c r="K577" s="553">
        <f t="shared" ca="1" si="201"/>
        <v>14.174131490350334</v>
      </c>
      <c r="L577" s="553">
        <f t="shared" ca="1" si="205"/>
        <v>3.3242234142550569</v>
      </c>
      <c r="M577" s="553">
        <f t="shared" ca="1" si="205"/>
        <v>5.4365987176045572</v>
      </c>
      <c r="N577" s="553">
        <f t="shared" ca="1" si="205"/>
        <v>3.3500381078842705</v>
      </c>
      <c r="O577" s="553">
        <f t="shared" ca="1" si="205"/>
        <v>3.7201004728610023</v>
      </c>
      <c r="P577" s="553">
        <f t="shared" ca="1" si="205"/>
        <v>1.9818709003884423</v>
      </c>
      <c r="Q577" s="554">
        <f t="shared" ca="1" si="185"/>
        <v>-0.83848060461784679</v>
      </c>
      <c r="R577" s="554">
        <f t="shared" ca="1" si="186"/>
        <v>7.2763216725289155</v>
      </c>
      <c r="S577" s="554">
        <f t="shared" ca="1" si="187"/>
        <v>8.7320379047927688</v>
      </c>
      <c r="T577" s="554">
        <f t="shared" ca="1" si="188"/>
        <v>9.7915390259489321</v>
      </c>
      <c r="U577" s="554">
        <f t="shared" ca="1" si="189"/>
        <v>10.849908076095277</v>
      </c>
      <c r="V577" s="555">
        <f t="shared" ca="1" si="190"/>
        <v>2.0865606097202867</v>
      </c>
      <c r="W577" s="555">
        <f t="shared" ca="1" si="191"/>
        <v>1.73822957247256</v>
      </c>
      <c r="X577" s="556">
        <f t="shared" ca="1" si="203"/>
        <v>6.9342895642932234</v>
      </c>
      <c r="Y577" s="557">
        <f t="shared" ca="1" si="192"/>
        <v>0.91490883502072085</v>
      </c>
    </row>
    <row r="578" spans="1:25" x14ac:dyDescent="0.25">
      <c r="A578" s="558" t="s">
        <v>1144</v>
      </c>
      <c r="B578" s="553">
        <f t="shared" si="184"/>
        <v>-10</v>
      </c>
      <c r="C578" s="553">
        <f t="shared" ca="1" si="193"/>
        <v>3.5041965061739533</v>
      </c>
      <c r="D578" s="553">
        <f t="shared" ca="1" si="194"/>
        <v>2.5288468679595182</v>
      </c>
      <c r="E578" s="553">
        <f t="shared" ca="1" si="195"/>
        <v>5.8113401344952305</v>
      </c>
      <c r="F578" s="553">
        <f t="shared" ca="1" si="196"/>
        <v>2.3725598146139051</v>
      </c>
      <c r="G578" s="553">
        <f t="shared" ca="1" si="197"/>
        <v>8.0316241186037942</v>
      </c>
      <c r="H578" s="553">
        <f t="shared" ca="1" si="198"/>
        <v>3.0814656413828638</v>
      </c>
      <c r="I578" s="553">
        <f t="shared" ca="1" si="199"/>
        <v>12.508405172910866</v>
      </c>
      <c r="J578" s="553">
        <f t="shared" ca="1" si="200"/>
        <v>3.4165673033069561</v>
      </c>
      <c r="K578" s="553">
        <f t="shared" ca="1" si="201"/>
        <v>10.443240787637794</v>
      </c>
      <c r="L578" s="553">
        <f t="shared" ref="L578:P593" ca="1" si="206">L$17*(1+$C$10*NORMSINV(RAND()))</f>
        <v>3.3555137163534035</v>
      </c>
      <c r="M578" s="553">
        <f t="shared" ca="1" si="206"/>
        <v>6.0700933835650019</v>
      </c>
      <c r="N578" s="553">
        <f t="shared" ca="1" si="206"/>
        <v>2.786624842789899</v>
      </c>
      <c r="O578" s="553">
        <f t="shared" ca="1" si="206"/>
        <v>4.0303619833487305</v>
      </c>
      <c r="P578" s="553">
        <f t="shared" ca="1" si="206"/>
        <v>2.5562978295562995</v>
      </c>
      <c r="Q578" s="554">
        <f t="shared" ca="1" si="185"/>
        <v>0.9753496382144351</v>
      </c>
      <c r="R578" s="554">
        <f t="shared" ca="1" si="186"/>
        <v>3.4387803198813254</v>
      </c>
      <c r="S578" s="554">
        <f t="shared" ca="1" si="187"/>
        <v>4.9501584772209304</v>
      </c>
      <c r="T578" s="554">
        <f t="shared" ca="1" si="188"/>
        <v>9.0918378696039106</v>
      </c>
      <c r="U578" s="554">
        <f t="shared" ca="1" si="189"/>
        <v>7.0877270712843909</v>
      </c>
      <c r="V578" s="555">
        <f t="shared" ca="1" si="190"/>
        <v>3.283468540775103</v>
      </c>
      <c r="W578" s="555">
        <f t="shared" ca="1" si="191"/>
        <v>1.4740641537924311</v>
      </c>
      <c r="X578" s="556">
        <f t="shared" ca="1" si="203"/>
        <v>2.7319786897193019</v>
      </c>
      <c r="Y578" s="557">
        <f t="shared" ca="1" si="192"/>
        <v>0.43649290683454822</v>
      </c>
    </row>
    <row r="579" spans="1:25" x14ac:dyDescent="0.25">
      <c r="A579" s="558" t="s">
        <v>1145</v>
      </c>
      <c r="B579" s="553">
        <f t="shared" si="184"/>
        <v>-10</v>
      </c>
      <c r="C579" s="553">
        <f t="shared" ca="1" si="193"/>
        <v>3.2734630078277416</v>
      </c>
      <c r="D579" s="553">
        <f t="shared" ca="1" si="194"/>
        <v>2.3969264051946504</v>
      </c>
      <c r="E579" s="553">
        <f t="shared" ca="1" si="195"/>
        <v>4.8938068165976256</v>
      </c>
      <c r="F579" s="553">
        <f t="shared" ca="1" si="196"/>
        <v>2.8917236761512655</v>
      </c>
      <c r="G579" s="553">
        <f t="shared" ca="1" si="197"/>
        <v>11.472222242525568</v>
      </c>
      <c r="H579" s="553">
        <f t="shared" ca="1" si="198"/>
        <v>3.1890275824512404</v>
      </c>
      <c r="I579" s="553">
        <f t="shared" ca="1" si="199"/>
        <v>13.903863696521849</v>
      </c>
      <c r="J579" s="553">
        <f t="shared" ca="1" si="200"/>
        <v>3.6709844384544628</v>
      </c>
      <c r="K579" s="553">
        <f t="shared" ca="1" si="201"/>
        <v>10.56885671640557</v>
      </c>
      <c r="L579" s="553">
        <f t="shared" ca="1" si="206"/>
        <v>2.3609806071606192</v>
      </c>
      <c r="M579" s="553">
        <f t="shared" ca="1" si="206"/>
        <v>5.4711617191373083</v>
      </c>
      <c r="N579" s="553">
        <f t="shared" ca="1" si="206"/>
        <v>2.5146090250087449</v>
      </c>
      <c r="O579" s="553">
        <f t="shared" ca="1" si="206"/>
        <v>4.4743964210535898</v>
      </c>
      <c r="P579" s="553">
        <f t="shared" ca="1" si="206"/>
        <v>1.2900386923058389</v>
      </c>
      <c r="Q579" s="554">
        <f t="shared" ca="1" si="185"/>
        <v>0.87653660263309119</v>
      </c>
      <c r="R579" s="554">
        <f t="shared" ca="1" si="186"/>
        <v>2.0020831404463602</v>
      </c>
      <c r="S579" s="554">
        <f t="shared" ca="1" si="187"/>
        <v>8.2831946600743276</v>
      </c>
      <c r="T579" s="554">
        <f t="shared" ca="1" si="188"/>
        <v>10.232879258067387</v>
      </c>
      <c r="U579" s="554">
        <f t="shared" ca="1" si="189"/>
        <v>8.2078761092449497</v>
      </c>
      <c r="V579" s="555">
        <f t="shared" ca="1" si="190"/>
        <v>2.9565526941285634</v>
      </c>
      <c r="W579" s="555">
        <f t="shared" ca="1" si="191"/>
        <v>3.1843577287477509</v>
      </c>
      <c r="X579" s="556">
        <f t="shared" ca="1" si="203"/>
        <v>4.547353112937504</v>
      </c>
      <c r="Y579" s="557">
        <f t="shared" ca="1" si="192"/>
        <v>0.69206982021019336</v>
      </c>
    </row>
    <row r="580" spans="1:25" x14ac:dyDescent="0.25">
      <c r="A580" s="558" t="s">
        <v>1146</v>
      </c>
      <c r="B580" s="553">
        <f t="shared" si="184"/>
        <v>-10</v>
      </c>
      <c r="C580" s="553">
        <f t="shared" ca="1" si="193"/>
        <v>3.8674798826054855</v>
      </c>
      <c r="D580" s="553">
        <f t="shared" ca="1" si="194"/>
        <v>1.8195730014106326</v>
      </c>
      <c r="E580" s="553">
        <f t="shared" ca="1" si="195"/>
        <v>5.6488356099299617</v>
      </c>
      <c r="F580" s="553">
        <f t="shared" ca="1" si="196"/>
        <v>2.5274978688741627</v>
      </c>
      <c r="G580" s="553">
        <f t="shared" ca="1" si="197"/>
        <v>4.4842619960519219</v>
      </c>
      <c r="H580" s="553">
        <f t="shared" ca="1" si="198"/>
        <v>2.6005741479507867</v>
      </c>
      <c r="I580" s="553">
        <f t="shared" ca="1" si="199"/>
        <v>8.2719836688148884</v>
      </c>
      <c r="J580" s="553">
        <f t="shared" ca="1" si="200"/>
        <v>3.2986924729168008</v>
      </c>
      <c r="K580" s="553">
        <f t="shared" ca="1" si="201"/>
        <v>7.3450558639634034</v>
      </c>
      <c r="L580" s="553">
        <f t="shared" ca="1" si="206"/>
        <v>2.3164633641958003</v>
      </c>
      <c r="M580" s="553">
        <f t="shared" ca="1" si="206"/>
        <v>3.7376597167788024</v>
      </c>
      <c r="N580" s="553">
        <f t="shared" ca="1" si="206"/>
        <v>2.924579886372868</v>
      </c>
      <c r="O580" s="553">
        <f t="shared" ca="1" si="206"/>
        <v>6.0228241768860888</v>
      </c>
      <c r="P580" s="553">
        <f t="shared" ca="1" si="206"/>
        <v>2.5383260327430919</v>
      </c>
      <c r="Q580" s="554">
        <f t="shared" ca="1" si="185"/>
        <v>2.0479068811948529</v>
      </c>
      <c r="R580" s="554">
        <f t="shared" ca="1" si="186"/>
        <v>3.121337741055799</v>
      </c>
      <c r="S580" s="554">
        <f t="shared" ca="1" si="187"/>
        <v>1.8836878481011352</v>
      </c>
      <c r="T580" s="554">
        <f t="shared" ca="1" si="188"/>
        <v>4.9732911958980877</v>
      </c>
      <c r="U580" s="554">
        <f t="shared" ca="1" si="189"/>
        <v>5.028592499767603</v>
      </c>
      <c r="V580" s="555">
        <f t="shared" ca="1" si="190"/>
        <v>0.81307983040593435</v>
      </c>
      <c r="W580" s="555">
        <f t="shared" ca="1" si="191"/>
        <v>3.484498144142997</v>
      </c>
      <c r="X580" s="556">
        <f t="shared" ca="1" si="203"/>
        <v>-0.77084467411640922</v>
      </c>
      <c r="Y580" s="557">
        <f t="shared" ca="1" si="192"/>
        <v>7.5439746671197558E-2</v>
      </c>
    </row>
    <row r="581" spans="1:25" x14ac:dyDescent="0.25">
      <c r="A581" s="558" t="s">
        <v>1147</v>
      </c>
      <c r="B581" s="553">
        <f t="shared" si="184"/>
        <v>-10</v>
      </c>
      <c r="C581" s="553">
        <f t="shared" ca="1" si="193"/>
        <v>3.8844140333675465</v>
      </c>
      <c r="D581" s="553">
        <f t="shared" ca="1" si="194"/>
        <v>2.4649074113708398</v>
      </c>
      <c r="E581" s="553">
        <f t="shared" ca="1" si="195"/>
        <v>7.276642632990141</v>
      </c>
      <c r="F581" s="553">
        <f t="shared" ca="1" si="196"/>
        <v>2.0166332635220332</v>
      </c>
      <c r="G581" s="553">
        <f t="shared" ca="1" si="197"/>
        <v>13.137717263144291</v>
      </c>
      <c r="H581" s="553">
        <f t="shared" ca="1" si="198"/>
        <v>2.7160104885688146</v>
      </c>
      <c r="I581" s="553">
        <f t="shared" ca="1" si="199"/>
        <v>6.5949676761398131</v>
      </c>
      <c r="J581" s="553">
        <f t="shared" ca="1" si="200"/>
        <v>2.2319530272213228</v>
      </c>
      <c r="K581" s="553">
        <f t="shared" ca="1" si="201"/>
        <v>11.700200237755636</v>
      </c>
      <c r="L581" s="553">
        <f t="shared" ca="1" si="206"/>
        <v>1.8079324471222198</v>
      </c>
      <c r="M581" s="553">
        <f t="shared" ca="1" si="206"/>
        <v>5.1939115149390158</v>
      </c>
      <c r="N581" s="553">
        <f t="shared" ca="1" si="206"/>
        <v>1.9522227557590663</v>
      </c>
      <c r="O581" s="553">
        <f t="shared" ca="1" si="206"/>
        <v>5.7344227813468072</v>
      </c>
      <c r="P581" s="553">
        <f t="shared" ca="1" si="206"/>
        <v>2.7499033346909347</v>
      </c>
      <c r="Q581" s="554">
        <f t="shared" ca="1" si="185"/>
        <v>1.4195066219967067</v>
      </c>
      <c r="R581" s="554">
        <f t="shared" ca="1" si="186"/>
        <v>5.2600093694681078</v>
      </c>
      <c r="S581" s="554">
        <f t="shared" ca="1" si="187"/>
        <v>10.421706774575476</v>
      </c>
      <c r="T581" s="554">
        <f t="shared" ca="1" si="188"/>
        <v>4.3630146489184902</v>
      </c>
      <c r="U581" s="554">
        <f t="shared" ca="1" si="189"/>
        <v>9.8922677906334169</v>
      </c>
      <c r="V581" s="555">
        <f t="shared" ca="1" si="190"/>
        <v>3.2416887591799495</v>
      </c>
      <c r="W581" s="555">
        <f t="shared" ca="1" si="191"/>
        <v>2.9845194466558724</v>
      </c>
      <c r="X581" s="556">
        <f t="shared" ca="1" si="203"/>
        <v>6.3422026232171618</v>
      </c>
      <c r="Y581" s="557">
        <f t="shared" ca="1" si="192"/>
        <v>0.87612643342475138</v>
      </c>
    </row>
    <row r="582" spans="1:25" x14ac:dyDescent="0.25">
      <c r="A582" s="558" t="s">
        <v>1148</v>
      </c>
      <c r="B582" s="553">
        <f t="shared" si="184"/>
        <v>-10</v>
      </c>
      <c r="C582" s="553">
        <f t="shared" ca="1" si="193"/>
        <v>2.5725145709179875</v>
      </c>
      <c r="D582" s="553">
        <f t="shared" ca="1" si="194"/>
        <v>2.8456120066375505</v>
      </c>
      <c r="E582" s="553">
        <f t="shared" ca="1" si="195"/>
        <v>5.0874935393220326</v>
      </c>
      <c r="F582" s="553">
        <f t="shared" ca="1" si="196"/>
        <v>2.1673773064950281</v>
      </c>
      <c r="G582" s="553">
        <f t="shared" ca="1" si="197"/>
        <v>11.327908777312679</v>
      </c>
      <c r="H582" s="553">
        <f t="shared" ca="1" si="198"/>
        <v>2.5585523585997194</v>
      </c>
      <c r="I582" s="553">
        <f t="shared" ca="1" si="199"/>
        <v>8.3980631019667484</v>
      </c>
      <c r="J582" s="553">
        <f t="shared" ca="1" si="200"/>
        <v>2.3031427775841076</v>
      </c>
      <c r="K582" s="553">
        <f t="shared" ca="1" si="201"/>
        <v>11.111783223369954</v>
      </c>
      <c r="L582" s="553">
        <f t="shared" ca="1" si="206"/>
        <v>2.8576425931090763</v>
      </c>
      <c r="M582" s="553">
        <f t="shared" ca="1" si="206"/>
        <v>5.5576838345753279</v>
      </c>
      <c r="N582" s="553">
        <f t="shared" ca="1" si="206"/>
        <v>1.9702248446605632</v>
      </c>
      <c r="O582" s="553">
        <f t="shared" ca="1" si="206"/>
        <v>5.5761670684564475</v>
      </c>
      <c r="P582" s="553">
        <f t="shared" ca="1" si="206"/>
        <v>2.7899777348970241</v>
      </c>
      <c r="Q582" s="554">
        <f t="shared" ca="1" si="185"/>
        <v>-0.27309743571956302</v>
      </c>
      <c r="R582" s="554">
        <f t="shared" ca="1" si="186"/>
        <v>2.9201162328270045</v>
      </c>
      <c r="S582" s="554">
        <f t="shared" ca="1" si="187"/>
        <v>8.7693564187129596</v>
      </c>
      <c r="T582" s="554">
        <f t="shared" ca="1" si="188"/>
        <v>6.0949203243826409</v>
      </c>
      <c r="U582" s="554">
        <f t="shared" ca="1" si="189"/>
        <v>8.2541406302608777</v>
      </c>
      <c r="V582" s="555">
        <f t="shared" ca="1" si="190"/>
        <v>3.5874589899147646</v>
      </c>
      <c r="W582" s="555">
        <f t="shared" ca="1" si="191"/>
        <v>2.7861893335594234</v>
      </c>
      <c r="X582" s="556">
        <f t="shared" ca="1" si="203"/>
        <v>2.8662401961831794</v>
      </c>
      <c r="Y582" s="557">
        <f t="shared" ca="1" si="192"/>
        <v>0.45583317874635415</v>
      </c>
    </row>
    <row r="583" spans="1:25" x14ac:dyDescent="0.25">
      <c r="A583" s="558" t="s">
        <v>1149</v>
      </c>
      <c r="B583" s="553">
        <f t="shared" si="184"/>
        <v>-10</v>
      </c>
      <c r="C583" s="553">
        <f t="shared" ca="1" si="193"/>
        <v>2.9418004555459389</v>
      </c>
      <c r="D583" s="553">
        <f t="shared" ca="1" si="194"/>
        <v>2.7189679859882929</v>
      </c>
      <c r="E583" s="553">
        <f t="shared" ca="1" si="195"/>
        <v>7.9355009327513102</v>
      </c>
      <c r="F583" s="553">
        <f t="shared" ca="1" si="196"/>
        <v>3.0213890325891857</v>
      </c>
      <c r="G583" s="553">
        <f t="shared" ca="1" si="197"/>
        <v>12.557639230547403</v>
      </c>
      <c r="H583" s="553">
        <f t="shared" ca="1" si="198"/>
        <v>3.7621601421294439</v>
      </c>
      <c r="I583" s="553">
        <f t="shared" ca="1" si="199"/>
        <v>10.661871340030768</v>
      </c>
      <c r="J583" s="553">
        <f t="shared" ca="1" si="200"/>
        <v>3.509347495891455</v>
      </c>
      <c r="K583" s="553">
        <f t="shared" ca="1" si="201"/>
        <v>9.4808898805110235</v>
      </c>
      <c r="L583" s="553">
        <f t="shared" ca="1" si="206"/>
        <v>2.7412206206870464</v>
      </c>
      <c r="M583" s="553">
        <f t="shared" ca="1" si="206"/>
        <v>6.0802954263993367</v>
      </c>
      <c r="N583" s="553">
        <f t="shared" ca="1" si="206"/>
        <v>3.3086123561446446</v>
      </c>
      <c r="O583" s="553">
        <f t="shared" ca="1" si="206"/>
        <v>5.634222568892481</v>
      </c>
      <c r="P583" s="553">
        <f t="shared" ca="1" si="206"/>
        <v>3.0619843919260203</v>
      </c>
      <c r="Q583" s="554">
        <f t="shared" ca="1" si="185"/>
        <v>0.22283246955764602</v>
      </c>
      <c r="R583" s="554">
        <f t="shared" ca="1" si="186"/>
        <v>4.9141119001621245</v>
      </c>
      <c r="S583" s="554">
        <f t="shared" ca="1" si="187"/>
        <v>8.7954790884179594</v>
      </c>
      <c r="T583" s="554">
        <f t="shared" ca="1" si="188"/>
        <v>7.1525238441393126</v>
      </c>
      <c r="U583" s="554">
        <f t="shared" ca="1" si="189"/>
        <v>6.7396692598239767</v>
      </c>
      <c r="V583" s="555">
        <f t="shared" ca="1" si="190"/>
        <v>2.7716830702546922</v>
      </c>
      <c r="W583" s="555">
        <f t="shared" ca="1" si="191"/>
        <v>2.5722381769664606</v>
      </c>
      <c r="X583" s="556">
        <f t="shared" ca="1" si="203"/>
        <v>4.2307290051374569</v>
      </c>
      <c r="Y583" s="557">
        <f t="shared" ca="1" si="192"/>
        <v>0.65037599009317248</v>
      </c>
    </row>
    <row r="584" spans="1:25" x14ac:dyDescent="0.25">
      <c r="A584" s="558" t="s">
        <v>1150</v>
      </c>
      <c r="B584" s="553">
        <f t="shared" si="184"/>
        <v>-10</v>
      </c>
      <c r="C584" s="553">
        <f t="shared" ca="1" si="193"/>
        <v>3.0641515238287065</v>
      </c>
      <c r="D584" s="553">
        <f t="shared" ca="1" si="194"/>
        <v>2.6099466510425069</v>
      </c>
      <c r="E584" s="553">
        <f t="shared" ca="1" si="195"/>
        <v>2.3735140447628997</v>
      </c>
      <c r="F584" s="553">
        <f t="shared" ca="1" si="196"/>
        <v>2.804960693893936</v>
      </c>
      <c r="G584" s="553">
        <f t="shared" ca="1" si="197"/>
        <v>9.5431423581642392</v>
      </c>
      <c r="H584" s="553">
        <f t="shared" ca="1" si="198"/>
        <v>3.2654993113133646</v>
      </c>
      <c r="I584" s="553">
        <f t="shared" ca="1" si="199"/>
        <v>13.769123537828191</v>
      </c>
      <c r="J584" s="553">
        <f t="shared" ca="1" si="200"/>
        <v>3.561861633732653</v>
      </c>
      <c r="K584" s="553">
        <f t="shared" ca="1" si="201"/>
        <v>12.911727636294135</v>
      </c>
      <c r="L584" s="553">
        <f t="shared" ca="1" si="206"/>
        <v>3.6841341823373108</v>
      </c>
      <c r="M584" s="553">
        <f t="shared" ca="1" si="206"/>
        <v>6.8385152107865341</v>
      </c>
      <c r="N584" s="553">
        <f t="shared" ca="1" si="206"/>
        <v>2.223240698161566</v>
      </c>
      <c r="O584" s="553">
        <f t="shared" ca="1" si="206"/>
        <v>4.2978842881361317</v>
      </c>
      <c r="P584" s="553">
        <f t="shared" ca="1" si="206"/>
        <v>2.382213852769326</v>
      </c>
      <c r="Q584" s="554">
        <f t="shared" ca="1" si="185"/>
        <v>0.45420487278619959</v>
      </c>
      <c r="R584" s="554">
        <f t="shared" ca="1" si="186"/>
        <v>-0.43144664913103625</v>
      </c>
      <c r="S584" s="554">
        <f t="shared" ca="1" si="187"/>
        <v>6.2776430468508746</v>
      </c>
      <c r="T584" s="554">
        <f t="shared" ca="1" si="188"/>
        <v>10.207261904095539</v>
      </c>
      <c r="U584" s="554">
        <f t="shared" ca="1" si="189"/>
        <v>9.2275934539568247</v>
      </c>
      <c r="V584" s="555">
        <f t="shared" ca="1" si="190"/>
        <v>4.6152745126249677</v>
      </c>
      <c r="W584" s="555">
        <f t="shared" ca="1" si="191"/>
        <v>1.9156704353668057</v>
      </c>
      <c r="X584" s="556">
        <f t="shared" ca="1" si="203"/>
        <v>2.1175953120074453</v>
      </c>
      <c r="Y584" s="557">
        <f t="shared" ca="1" si="192"/>
        <v>0.3505736497633094</v>
      </c>
    </row>
    <row r="585" spans="1:25" x14ac:dyDescent="0.25">
      <c r="A585" s="558" t="s">
        <v>1151</v>
      </c>
      <c r="B585" s="553">
        <f t="shared" si="184"/>
        <v>-10</v>
      </c>
      <c r="C585" s="553">
        <f t="shared" ca="1" si="193"/>
        <v>1.9078767861575749</v>
      </c>
      <c r="D585" s="553">
        <f t="shared" ca="1" si="194"/>
        <v>1.2307855801559973</v>
      </c>
      <c r="E585" s="553">
        <f t="shared" ca="1" si="195"/>
        <v>5.0263501142607865</v>
      </c>
      <c r="F585" s="553">
        <f t="shared" ca="1" si="196"/>
        <v>2.5578847853945419</v>
      </c>
      <c r="G585" s="553">
        <f t="shared" ca="1" si="197"/>
        <v>10.139465118930421</v>
      </c>
      <c r="H585" s="553">
        <f t="shared" ca="1" si="198"/>
        <v>2.3463177310520984</v>
      </c>
      <c r="I585" s="553">
        <f t="shared" ca="1" si="199"/>
        <v>9.1295296710319533</v>
      </c>
      <c r="J585" s="553">
        <f t="shared" ca="1" si="200"/>
        <v>2.6415369450142432</v>
      </c>
      <c r="K585" s="553">
        <f t="shared" ca="1" si="201"/>
        <v>15.242780179516352</v>
      </c>
      <c r="L585" s="553">
        <f t="shared" ca="1" si="206"/>
        <v>2.8573329486648458</v>
      </c>
      <c r="M585" s="553">
        <f t="shared" ca="1" si="206"/>
        <v>6.8256484353973779</v>
      </c>
      <c r="N585" s="553">
        <f t="shared" ca="1" si="206"/>
        <v>2.8399967119704468</v>
      </c>
      <c r="O585" s="553">
        <f t="shared" ca="1" si="206"/>
        <v>5.094535523123862</v>
      </c>
      <c r="P585" s="553">
        <f t="shared" ca="1" si="206"/>
        <v>2.7893458359133478</v>
      </c>
      <c r="Q585" s="554">
        <f t="shared" ca="1" si="185"/>
        <v>0.67709120600157768</v>
      </c>
      <c r="R585" s="554">
        <f t="shared" ca="1" si="186"/>
        <v>2.4684653288662446</v>
      </c>
      <c r="S585" s="554">
        <f t="shared" ca="1" si="187"/>
        <v>7.7931473878783226</v>
      </c>
      <c r="T585" s="554">
        <f t="shared" ca="1" si="188"/>
        <v>6.4879927260177102</v>
      </c>
      <c r="U585" s="554">
        <f t="shared" ca="1" si="189"/>
        <v>12.385447230851506</v>
      </c>
      <c r="V585" s="555">
        <f t="shared" ca="1" si="190"/>
        <v>3.9856517234269311</v>
      </c>
      <c r="W585" s="555">
        <f t="shared" ca="1" si="191"/>
        <v>2.3051896872105142</v>
      </c>
      <c r="X585" s="556">
        <f t="shared" ca="1" si="203"/>
        <v>4.355775408728956</v>
      </c>
      <c r="Y585" s="557">
        <f t="shared" ca="1" si="192"/>
        <v>0.66709568690998799</v>
      </c>
    </row>
    <row r="586" spans="1:25" x14ac:dyDescent="0.25">
      <c r="A586" s="558" t="s">
        <v>1152</v>
      </c>
      <c r="B586" s="553">
        <f t="shared" si="184"/>
        <v>-10</v>
      </c>
      <c r="C586" s="553">
        <f t="shared" ca="1" si="193"/>
        <v>3.0824718068030905</v>
      </c>
      <c r="D586" s="553">
        <f t="shared" ca="1" si="194"/>
        <v>1.773443606065491</v>
      </c>
      <c r="E586" s="553">
        <f t="shared" ca="1" si="195"/>
        <v>8.5146506730529836</v>
      </c>
      <c r="F586" s="553">
        <f t="shared" ca="1" si="196"/>
        <v>2.5374423823847625</v>
      </c>
      <c r="G586" s="553">
        <f t="shared" ca="1" si="197"/>
        <v>6.8332598933172033</v>
      </c>
      <c r="H586" s="553">
        <f t="shared" ca="1" si="198"/>
        <v>2.5331066929952506</v>
      </c>
      <c r="I586" s="553">
        <f t="shared" ca="1" si="199"/>
        <v>9.0782424304117662</v>
      </c>
      <c r="J586" s="553">
        <f t="shared" ca="1" si="200"/>
        <v>3.1184812932307913</v>
      </c>
      <c r="K586" s="553">
        <f t="shared" ca="1" si="201"/>
        <v>5.9608158697282931</v>
      </c>
      <c r="L586" s="553">
        <f t="shared" ca="1" si="206"/>
        <v>1.8550432484767188</v>
      </c>
      <c r="M586" s="553">
        <f t="shared" ca="1" si="206"/>
        <v>6.1677093703714663</v>
      </c>
      <c r="N586" s="553">
        <f t="shared" ca="1" si="206"/>
        <v>2.6226937314607559</v>
      </c>
      <c r="O586" s="553">
        <f t="shared" ca="1" si="206"/>
        <v>5.4408059032417828</v>
      </c>
      <c r="P586" s="553">
        <f t="shared" ca="1" si="206"/>
        <v>2.5531548600420999</v>
      </c>
      <c r="Q586" s="554">
        <f t="shared" ca="1" si="185"/>
        <v>1.3090282007375995</v>
      </c>
      <c r="R586" s="554">
        <f t="shared" ca="1" si="186"/>
        <v>5.9772082906682211</v>
      </c>
      <c r="S586" s="554">
        <f t="shared" ca="1" si="187"/>
        <v>4.3001532003219527</v>
      </c>
      <c r="T586" s="554">
        <f t="shared" ca="1" si="188"/>
        <v>5.9597611371809744</v>
      </c>
      <c r="U586" s="554">
        <f t="shared" ca="1" si="189"/>
        <v>4.1057726212515746</v>
      </c>
      <c r="V586" s="555">
        <f t="shared" ca="1" si="190"/>
        <v>3.5450156389107104</v>
      </c>
      <c r="W586" s="555">
        <f t="shared" ca="1" si="191"/>
        <v>2.8876510431996829</v>
      </c>
      <c r="X586" s="556">
        <f t="shared" ca="1" si="203"/>
        <v>2.3957009352050633</v>
      </c>
      <c r="Y586" s="557">
        <f t="shared" ca="1" si="192"/>
        <v>0.3888108527010623</v>
      </c>
    </row>
    <row r="587" spans="1:25" x14ac:dyDescent="0.25">
      <c r="A587" s="558" t="s">
        <v>1153</v>
      </c>
      <c r="B587" s="553">
        <f t="shared" si="184"/>
        <v>-10</v>
      </c>
      <c r="C587" s="553">
        <f t="shared" ca="1" si="193"/>
        <v>3.2228196688534378</v>
      </c>
      <c r="D587" s="553">
        <f t="shared" ca="1" si="194"/>
        <v>1.9766048620045378</v>
      </c>
      <c r="E587" s="553">
        <f t="shared" ca="1" si="195"/>
        <v>5.5303240602104369</v>
      </c>
      <c r="F587" s="553">
        <f t="shared" ca="1" si="196"/>
        <v>2.3439025665215021</v>
      </c>
      <c r="G587" s="553">
        <f t="shared" ca="1" si="197"/>
        <v>16.041969405256818</v>
      </c>
      <c r="H587" s="553">
        <f t="shared" ca="1" si="198"/>
        <v>3.0860249071576664</v>
      </c>
      <c r="I587" s="553">
        <f t="shared" ca="1" si="199"/>
        <v>11.450340976655992</v>
      </c>
      <c r="J587" s="553">
        <f t="shared" ca="1" si="200"/>
        <v>2.9003586290161523</v>
      </c>
      <c r="K587" s="553">
        <f t="shared" ca="1" si="201"/>
        <v>15.601509442288318</v>
      </c>
      <c r="L587" s="553">
        <f t="shared" ca="1" si="206"/>
        <v>2.7244038658885668</v>
      </c>
      <c r="M587" s="553">
        <f t="shared" ca="1" si="206"/>
        <v>8.0855840169713264</v>
      </c>
      <c r="N587" s="553">
        <f t="shared" ca="1" si="206"/>
        <v>2.8148851548850256</v>
      </c>
      <c r="O587" s="553">
        <f t="shared" ca="1" si="206"/>
        <v>6.6654592447676029</v>
      </c>
      <c r="P587" s="553">
        <f t="shared" ca="1" si="206"/>
        <v>2.3999064519541289</v>
      </c>
      <c r="Q587" s="554">
        <f t="shared" ca="1" si="185"/>
        <v>1.2462148068489001</v>
      </c>
      <c r="R587" s="554">
        <f t="shared" ca="1" si="186"/>
        <v>3.1864214936889348</v>
      </c>
      <c r="S587" s="554">
        <f t="shared" ca="1" si="187"/>
        <v>12.955944498099152</v>
      </c>
      <c r="T587" s="554">
        <f t="shared" ca="1" si="188"/>
        <v>8.5499823476398404</v>
      </c>
      <c r="U587" s="554">
        <f t="shared" ca="1" si="189"/>
        <v>12.877105576399751</v>
      </c>
      <c r="V587" s="555">
        <f t="shared" ca="1" si="190"/>
        <v>5.2706988620863005</v>
      </c>
      <c r="W587" s="555">
        <f t="shared" ca="1" si="191"/>
        <v>4.265552792813474</v>
      </c>
      <c r="X587" s="556">
        <f t="shared" ca="1" si="203"/>
        <v>9.667601248892943</v>
      </c>
      <c r="Y587" s="557">
        <f t="shared" ca="1" si="192"/>
        <v>0.99105152029681576</v>
      </c>
    </row>
    <row r="588" spans="1:25" x14ac:dyDescent="0.25">
      <c r="A588" s="558" t="s">
        <v>1154</v>
      </c>
      <c r="B588" s="553">
        <f t="shared" si="184"/>
        <v>-10</v>
      </c>
      <c r="C588" s="553">
        <f t="shared" ca="1" si="193"/>
        <v>1.7978451829732427</v>
      </c>
      <c r="D588" s="553">
        <f t="shared" ca="1" si="194"/>
        <v>2.0073134392885281</v>
      </c>
      <c r="E588" s="553">
        <f t="shared" ca="1" si="195"/>
        <v>5.1818570302058404</v>
      </c>
      <c r="F588" s="553">
        <f t="shared" ca="1" si="196"/>
        <v>2.8858367324255205</v>
      </c>
      <c r="G588" s="553">
        <f t="shared" ca="1" si="197"/>
        <v>10.113970274912429</v>
      </c>
      <c r="H588" s="553">
        <f t="shared" ca="1" si="198"/>
        <v>3.4619415225610854</v>
      </c>
      <c r="I588" s="553">
        <f t="shared" ca="1" si="199"/>
        <v>13.495818628607308</v>
      </c>
      <c r="J588" s="553">
        <f t="shared" ca="1" si="200"/>
        <v>3.3624114953819131</v>
      </c>
      <c r="K588" s="553">
        <f t="shared" ca="1" si="201"/>
        <v>10.937156612277739</v>
      </c>
      <c r="L588" s="553">
        <f t="shared" ca="1" si="206"/>
        <v>3.6040832506432148</v>
      </c>
      <c r="M588" s="553">
        <f t="shared" ca="1" si="206"/>
        <v>4.7464979253222452</v>
      </c>
      <c r="N588" s="553">
        <f t="shared" ca="1" si="206"/>
        <v>1.8202254929600872</v>
      </c>
      <c r="O588" s="553">
        <f t="shared" ca="1" si="206"/>
        <v>5.8331171137407871</v>
      </c>
      <c r="P588" s="553">
        <f t="shared" ca="1" si="206"/>
        <v>2.7667410404474317</v>
      </c>
      <c r="Q588" s="554">
        <f t="shared" ca="1" si="185"/>
        <v>-0.20946825631528543</v>
      </c>
      <c r="R588" s="554">
        <f t="shared" ca="1" si="186"/>
        <v>2.2960202977803199</v>
      </c>
      <c r="S588" s="554">
        <f t="shared" ca="1" si="187"/>
        <v>6.6520287523513435</v>
      </c>
      <c r="T588" s="554">
        <f t="shared" ca="1" si="188"/>
        <v>10.133407133225395</v>
      </c>
      <c r="U588" s="554">
        <f t="shared" ca="1" si="189"/>
        <v>7.3330733616345247</v>
      </c>
      <c r="V588" s="555">
        <f t="shared" ca="1" si="190"/>
        <v>2.9262724323621581</v>
      </c>
      <c r="W588" s="555">
        <f t="shared" ca="1" si="191"/>
        <v>3.0663760732933554</v>
      </c>
      <c r="X588" s="556">
        <f t="shared" ca="1" si="203"/>
        <v>2.6714325796356633</v>
      </c>
      <c r="Y588" s="557">
        <f t="shared" ca="1" si="192"/>
        <v>0.42781789181021657</v>
      </c>
    </row>
    <row r="589" spans="1:25" x14ac:dyDescent="0.25">
      <c r="A589" s="558" t="s">
        <v>1155</v>
      </c>
      <c r="B589" s="553">
        <f t="shared" si="184"/>
        <v>-10</v>
      </c>
      <c r="C589" s="553">
        <f t="shared" ca="1" si="193"/>
        <v>2.2941605382318624</v>
      </c>
      <c r="D589" s="553">
        <f t="shared" ca="1" si="194"/>
        <v>1.7226861206420039</v>
      </c>
      <c r="E589" s="553">
        <f t="shared" ca="1" si="195"/>
        <v>6.3991831297573718</v>
      </c>
      <c r="F589" s="553">
        <f t="shared" ca="1" si="196"/>
        <v>2.7783572253064697</v>
      </c>
      <c r="G589" s="553">
        <f t="shared" ca="1" si="197"/>
        <v>9.2865790239792947</v>
      </c>
      <c r="H589" s="553">
        <f t="shared" ca="1" si="198"/>
        <v>2.2152731591526882</v>
      </c>
      <c r="I589" s="553">
        <f t="shared" ca="1" si="199"/>
        <v>13.994314429789148</v>
      </c>
      <c r="J589" s="553">
        <f t="shared" ca="1" si="200"/>
        <v>3.3154770303669769</v>
      </c>
      <c r="K589" s="553">
        <f t="shared" ca="1" si="201"/>
        <v>5.379976053739826</v>
      </c>
      <c r="L589" s="553">
        <f t="shared" ca="1" si="206"/>
        <v>3.0960092723212322</v>
      </c>
      <c r="M589" s="553">
        <f t="shared" ca="1" si="206"/>
        <v>4.8447875249092025</v>
      </c>
      <c r="N589" s="553">
        <f t="shared" ca="1" si="206"/>
        <v>2.069205092242639</v>
      </c>
      <c r="O589" s="553">
        <f t="shared" ca="1" si="206"/>
        <v>6.706626171921596</v>
      </c>
      <c r="P589" s="553">
        <f t="shared" ca="1" si="206"/>
        <v>2.4095708848728163</v>
      </c>
      <c r="Q589" s="554">
        <f t="shared" ca="1" si="185"/>
        <v>0.57147441758985851</v>
      </c>
      <c r="R589" s="554">
        <f t="shared" ca="1" si="186"/>
        <v>3.6208259044509021</v>
      </c>
      <c r="S589" s="554">
        <f t="shared" ca="1" si="187"/>
        <v>7.0713058648266065</v>
      </c>
      <c r="T589" s="554">
        <f t="shared" ca="1" si="188"/>
        <v>10.678837399422171</v>
      </c>
      <c r="U589" s="554">
        <f t="shared" ca="1" si="189"/>
        <v>2.2839667814185938</v>
      </c>
      <c r="V589" s="555">
        <f t="shared" ca="1" si="190"/>
        <v>2.7755824326665635</v>
      </c>
      <c r="W589" s="555">
        <f t="shared" ca="1" si="191"/>
        <v>4.2970552870487797</v>
      </c>
      <c r="X589" s="556">
        <f t="shared" ca="1" si="203"/>
        <v>3.1462388396136873</v>
      </c>
      <c r="Y589" s="557">
        <f t="shared" ca="1" si="192"/>
        <v>0.49645163152011551</v>
      </c>
    </row>
    <row r="590" spans="1:25" x14ac:dyDescent="0.25">
      <c r="A590" s="558" t="s">
        <v>1156</v>
      </c>
      <c r="B590" s="553">
        <f t="shared" si="184"/>
        <v>-10</v>
      </c>
      <c r="C590" s="553">
        <f t="shared" ca="1" si="193"/>
        <v>3.2561240875925481</v>
      </c>
      <c r="D590" s="553">
        <f t="shared" ca="1" si="194"/>
        <v>1.8491472328872731</v>
      </c>
      <c r="E590" s="553">
        <f t="shared" ca="1" si="195"/>
        <v>7.4764820102690575</v>
      </c>
      <c r="F590" s="553">
        <f t="shared" ca="1" si="196"/>
        <v>3.0198531703070151</v>
      </c>
      <c r="G590" s="553">
        <f t="shared" ca="1" si="197"/>
        <v>12.057956498518632</v>
      </c>
      <c r="H590" s="553">
        <f t="shared" ca="1" si="198"/>
        <v>3.0139629720443306</v>
      </c>
      <c r="I590" s="553">
        <f t="shared" ca="1" si="199"/>
        <v>7.8338241508210107</v>
      </c>
      <c r="J590" s="553">
        <f t="shared" ca="1" si="200"/>
        <v>3.333793390661131</v>
      </c>
      <c r="K590" s="553">
        <f t="shared" ca="1" si="201"/>
        <v>12.059686303296505</v>
      </c>
      <c r="L590" s="553">
        <f t="shared" ca="1" si="206"/>
        <v>4.085360615656243</v>
      </c>
      <c r="M590" s="553">
        <f t="shared" ca="1" si="206"/>
        <v>5.1732701045589762</v>
      </c>
      <c r="N590" s="553">
        <f t="shared" ca="1" si="206"/>
        <v>1.8657038032394109</v>
      </c>
      <c r="O590" s="553">
        <f t="shared" ca="1" si="206"/>
        <v>5.6180657975968407</v>
      </c>
      <c r="P590" s="553">
        <f t="shared" ca="1" si="206"/>
        <v>1.4936119679531772</v>
      </c>
      <c r="Q590" s="554">
        <f t="shared" ca="1" si="185"/>
        <v>1.406976854705275</v>
      </c>
      <c r="R590" s="554">
        <f t="shared" ca="1" si="186"/>
        <v>4.4566288399620424</v>
      </c>
      <c r="S590" s="554">
        <f t="shared" ca="1" si="187"/>
        <v>9.043993526474301</v>
      </c>
      <c r="T590" s="554">
        <f t="shared" ca="1" si="188"/>
        <v>4.5000307601598797</v>
      </c>
      <c r="U590" s="554">
        <f t="shared" ca="1" si="189"/>
        <v>7.9743256876402624</v>
      </c>
      <c r="V590" s="555">
        <f t="shared" ca="1" si="190"/>
        <v>3.3075663013195653</v>
      </c>
      <c r="W590" s="555">
        <f t="shared" ca="1" si="191"/>
        <v>4.124453829643663</v>
      </c>
      <c r="X590" s="556">
        <f t="shared" ca="1" si="203"/>
        <v>4.7966075878498238</v>
      </c>
      <c r="Y590" s="557">
        <f t="shared" ca="1" si="192"/>
        <v>0.72326347227976195</v>
      </c>
    </row>
    <row r="591" spans="1:25" x14ac:dyDescent="0.25">
      <c r="A591" s="558" t="s">
        <v>1157</v>
      </c>
      <c r="B591" s="553">
        <f t="shared" si="184"/>
        <v>-10</v>
      </c>
      <c r="C591" s="553">
        <f t="shared" ca="1" si="193"/>
        <v>3.0674586301493507</v>
      </c>
      <c r="D591" s="553">
        <f t="shared" ca="1" si="194"/>
        <v>2.3273090472659446</v>
      </c>
      <c r="E591" s="553">
        <f t="shared" ca="1" si="195"/>
        <v>5.9241853960630895</v>
      </c>
      <c r="F591" s="553">
        <f t="shared" ca="1" si="196"/>
        <v>1.5667032425955036</v>
      </c>
      <c r="G591" s="553">
        <f t="shared" ca="1" si="197"/>
        <v>3.1291359655178672</v>
      </c>
      <c r="H591" s="553">
        <f t="shared" ca="1" si="198"/>
        <v>2.883916729054814</v>
      </c>
      <c r="I591" s="553">
        <f t="shared" ca="1" si="199"/>
        <v>4.4053637015516856</v>
      </c>
      <c r="J591" s="553">
        <f t="shared" ca="1" si="200"/>
        <v>2.7313678619584385</v>
      </c>
      <c r="K591" s="553">
        <f t="shared" ca="1" si="201"/>
        <v>11.046839982546526</v>
      </c>
      <c r="L591" s="553">
        <f t="shared" ca="1" si="206"/>
        <v>2.9952210344341323</v>
      </c>
      <c r="M591" s="553">
        <f t="shared" ca="1" si="206"/>
        <v>6.219350099762142</v>
      </c>
      <c r="N591" s="553">
        <f t="shared" ca="1" si="206"/>
        <v>2.528974468370361</v>
      </c>
      <c r="O591" s="553">
        <f t="shared" ca="1" si="206"/>
        <v>5.6739931728347583</v>
      </c>
      <c r="P591" s="553">
        <f t="shared" ca="1" si="206"/>
        <v>2.6375858215773977</v>
      </c>
      <c r="Q591" s="554">
        <f t="shared" ca="1" si="185"/>
        <v>0.74014958288340615</v>
      </c>
      <c r="R591" s="554">
        <f t="shared" ca="1" si="186"/>
        <v>4.3574821534675863</v>
      </c>
      <c r="S591" s="554">
        <f t="shared" ca="1" si="187"/>
        <v>0.24521923646305321</v>
      </c>
      <c r="T591" s="554">
        <f t="shared" ca="1" si="188"/>
        <v>1.673995839593247</v>
      </c>
      <c r="U591" s="554">
        <f t="shared" ca="1" si="189"/>
        <v>8.0516189481123934</v>
      </c>
      <c r="V591" s="555">
        <f t="shared" ca="1" si="190"/>
        <v>3.690375631391781</v>
      </c>
      <c r="W591" s="555">
        <f t="shared" ca="1" si="191"/>
        <v>3.0364073512573606</v>
      </c>
      <c r="X591" s="556">
        <f t="shared" ca="1" si="203"/>
        <v>-1.5653257091240995</v>
      </c>
      <c r="Y591" s="557">
        <f t="shared" ca="1" si="192"/>
        <v>4.2176261966946182E-2</v>
      </c>
    </row>
    <row r="592" spans="1:25" x14ac:dyDescent="0.25">
      <c r="A592" s="558" t="s">
        <v>1158</v>
      </c>
      <c r="B592" s="553">
        <f t="shared" si="184"/>
        <v>-10</v>
      </c>
      <c r="C592" s="553">
        <f t="shared" ca="1" si="193"/>
        <v>2.7869756282441043</v>
      </c>
      <c r="D592" s="553">
        <f t="shared" ca="1" si="194"/>
        <v>2.0136281370384372</v>
      </c>
      <c r="E592" s="553">
        <f t="shared" ca="1" si="195"/>
        <v>7.9954217805500818</v>
      </c>
      <c r="F592" s="553">
        <f t="shared" ca="1" si="196"/>
        <v>2.3212795615038155</v>
      </c>
      <c r="G592" s="553">
        <f t="shared" ca="1" si="197"/>
        <v>16.13395495783843</v>
      </c>
      <c r="H592" s="553">
        <f t="shared" ca="1" si="198"/>
        <v>3.0245496206992071</v>
      </c>
      <c r="I592" s="553">
        <f t="shared" ca="1" si="199"/>
        <v>9.3937780102305517</v>
      </c>
      <c r="J592" s="553">
        <f t="shared" ca="1" si="200"/>
        <v>3.1811739140804844</v>
      </c>
      <c r="K592" s="553">
        <f t="shared" ca="1" si="201"/>
        <v>10.656017954002099</v>
      </c>
      <c r="L592" s="553">
        <f t="shared" ca="1" si="206"/>
        <v>4.0497575962383277</v>
      </c>
      <c r="M592" s="553">
        <f t="shared" ca="1" si="206"/>
        <v>4.1823374123369579</v>
      </c>
      <c r="N592" s="553">
        <f t="shared" ca="1" si="206"/>
        <v>2.4364247961908378</v>
      </c>
      <c r="O592" s="553">
        <f t="shared" ca="1" si="206"/>
        <v>4.7337558311579651</v>
      </c>
      <c r="P592" s="553">
        <f t="shared" ca="1" si="206"/>
        <v>2.9806465305655676</v>
      </c>
      <c r="Q592" s="554">
        <f t="shared" ca="1" si="185"/>
        <v>0.77334749120566704</v>
      </c>
      <c r="R592" s="554">
        <f t="shared" ca="1" si="186"/>
        <v>5.6741422190462663</v>
      </c>
      <c r="S592" s="554">
        <f t="shared" ca="1" si="187"/>
        <v>13.109405337139222</v>
      </c>
      <c r="T592" s="554">
        <f t="shared" ca="1" si="188"/>
        <v>6.2126040961500673</v>
      </c>
      <c r="U592" s="554">
        <f t="shared" ca="1" si="189"/>
        <v>6.6062603577637713</v>
      </c>
      <c r="V592" s="555">
        <f t="shared" ca="1" si="190"/>
        <v>1.74591261614612</v>
      </c>
      <c r="W592" s="555">
        <f t="shared" ca="1" si="191"/>
        <v>1.7531093005923974</v>
      </c>
      <c r="X592" s="556">
        <f t="shared" ca="1" si="203"/>
        <v>6.4969007620271313</v>
      </c>
      <c r="Y592" s="557">
        <f t="shared" ca="1" si="192"/>
        <v>0.88728528445629329</v>
      </c>
    </row>
    <row r="593" spans="1:25" x14ac:dyDescent="0.25">
      <c r="A593" s="558" t="s">
        <v>1159</v>
      </c>
      <c r="B593" s="553">
        <f t="shared" ref="B593:B656" si="207">-$C$7</f>
        <v>-10</v>
      </c>
      <c r="C593" s="553">
        <f t="shared" ca="1" si="193"/>
        <v>2.0498221726596579</v>
      </c>
      <c r="D593" s="553">
        <f t="shared" ca="1" si="194"/>
        <v>2.1477598142166556</v>
      </c>
      <c r="E593" s="553">
        <f t="shared" ca="1" si="195"/>
        <v>2.4887049464228106</v>
      </c>
      <c r="F593" s="553">
        <f t="shared" ca="1" si="196"/>
        <v>2.3993574005543219</v>
      </c>
      <c r="G593" s="553">
        <f t="shared" ca="1" si="197"/>
        <v>9.8878282375664046</v>
      </c>
      <c r="H593" s="553">
        <f t="shared" ca="1" si="198"/>
        <v>3.358392348654557</v>
      </c>
      <c r="I593" s="553">
        <f t="shared" ca="1" si="199"/>
        <v>6.0906161034964317</v>
      </c>
      <c r="J593" s="553">
        <f t="shared" ca="1" si="200"/>
        <v>3.3336328179036796</v>
      </c>
      <c r="K593" s="553">
        <f t="shared" ca="1" si="201"/>
        <v>6.9470617826433507</v>
      </c>
      <c r="L593" s="553">
        <f t="shared" ca="1" si="206"/>
        <v>3.3126054414148864</v>
      </c>
      <c r="M593" s="553">
        <f t="shared" ca="1" si="206"/>
        <v>7.9872058780743176</v>
      </c>
      <c r="N593" s="553">
        <f t="shared" ca="1" si="206"/>
        <v>2.2699091625398804</v>
      </c>
      <c r="O593" s="553">
        <f t="shared" ca="1" si="206"/>
        <v>5.4782699516822255</v>
      </c>
      <c r="P593" s="553">
        <f t="shared" ca="1" si="206"/>
        <v>2.7012697142980091</v>
      </c>
      <c r="Q593" s="554">
        <f t="shared" ref="Q593:Q656" ca="1" si="208">C593-D593</f>
        <v>-9.793764155699769E-2</v>
      </c>
      <c r="R593" s="554">
        <f t="shared" ref="R593:R656" ca="1" si="209">E593-F593</f>
        <v>8.9347545868488698E-2</v>
      </c>
      <c r="S593" s="554">
        <f t="shared" ref="S593:S656" ca="1" si="210">G593-H593</f>
        <v>6.5294358889118476</v>
      </c>
      <c r="T593" s="554">
        <f t="shared" ref="T593:T656" ca="1" si="211">I593-J593</f>
        <v>2.7569832855927521</v>
      </c>
      <c r="U593" s="554">
        <f t="shared" ref="U593:U656" ca="1" si="212">K593-L593</f>
        <v>3.6344563412284643</v>
      </c>
      <c r="V593" s="555">
        <f t="shared" ref="V593:V656" ca="1" si="213">M593-N593</f>
        <v>5.7172967155344372</v>
      </c>
      <c r="W593" s="555">
        <f t="shared" ref="W593:W656" ca="1" si="214">O593-P593</f>
        <v>2.7770002373842164</v>
      </c>
      <c r="X593" s="556">
        <f t="shared" ca="1" si="203"/>
        <v>-2.2767633107142276</v>
      </c>
      <c r="Y593" s="557">
        <f t="shared" ref="Y593:Y656" ca="1" si="215">NORMDIST(X593,$H$7,$H$8,$C$13)</f>
        <v>2.3558494797263723E-2</v>
      </c>
    </row>
    <row r="594" spans="1:25" x14ac:dyDescent="0.25">
      <c r="A594" s="558" t="s">
        <v>1160</v>
      </c>
      <c r="B594" s="553">
        <f t="shared" si="207"/>
        <v>-10</v>
      </c>
      <c r="C594" s="553">
        <f t="shared" ref="C594:C657" ca="1" si="216">C$17*(1+$C$8*NORMSINV(RAND()))</f>
        <v>2.9493662862272521</v>
      </c>
      <c r="D594" s="553">
        <f t="shared" ref="D594:D657" ca="1" si="217">D$17*(1+$C$10*NORMSINV(RAND()))</f>
        <v>1.1725877749128855</v>
      </c>
      <c r="E594" s="553">
        <f t="shared" ref="E594:E657" ca="1" si="218">E$17*(1+$C$8*NORMSINV(RAND()))</f>
        <v>2.5065965156602217</v>
      </c>
      <c r="F594" s="553">
        <f t="shared" ref="F594:F657" ca="1" si="219">F$17*(1+$C$10*NORMSINV(RAND()))</f>
        <v>3.0198704952362307</v>
      </c>
      <c r="G594" s="553">
        <f t="shared" ref="G594:G657" ca="1" si="220">G$17*(1+$C$8*NORMSINV(RAND()))</f>
        <v>12.165961262750677</v>
      </c>
      <c r="H594" s="553">
        <f t="shared" ref="H594:H657" ca="1" si="221">H$17*(1+$C$10*NORMSINV(RAND()))</f>
        <v>2.5218000279077675</v>
      </c>
      <c r="I594" s="553">
        <f t="shared" ref="I594:I657" ca="1" si="222">I$17*(1+$C$8*NORMSINV(RAND()))</f>
        <v>14.510864105331422</v>
      </c>
      <c r="J594" s="553">
        <f t="shared" ref="J594:J657" ca="1" si="223">J$17*(1+$C$10*NORMSINV(RAND()))</f>
        <v>3.4455364017733698</v>
      </c>
      <c r="K594" s="553">
        <f t="shared" ref="K594:K657" ca="1" si="224">K$17*(1+$C$8*NORMSINV(RAND()))</f>
        <v>14.714605334134564</v>
      </c>
      <c r="L594" s="553">
        <f t="shared" ref="L594:P609" ca="1" si="225">L$17*(1+$C$10*NORMSINV(RAND()))</f>
        <v>3.2674773952459772</v>
      </c>
      <c r="M594" s="553">
        <f t="shared" ca="1" si="225"/>
        <v>5.7766120727050376</v>
      </c>
      <c r="N594" s="553">
        <f t="shared" ca="1" si="225"/>
        <v>2.4062282410756959</v>
      </c>
      <c r="O594" s="553">
        <f t="shared" ca="1" si="225"/>
        <v>5.6419413947602166</v>
      </c>
      <c r="P594" s="553">
        <f t="shared" ca="1" si="225"/>
        <v>2.464883670732628</v>
      </c>
      <c r="Q594" s="554">
        <f t="shared" ca="1" si="208"/>
        <v>1.7767785113143666</v>
      </c>
      <c r="R594" s="554">
        <f t="shared" ca="1" si="209"/>
        <v>-0.51327397957600907</v>
      </c>
      <c r="S594" s="554">
        <f t="shared" ca="1" si="210"/>
        <v>9.64416123484291</v>
      </c>
      <c r="T594" s="554">
        <f t="shared" ca="1" si="211"/>
        <v>11.065327703558051</v>
      </c>
      <c r="U594" s="554">
        <f t="shared" ca="1" si="212"/>
        <v>11.447127938888586</v>
      </c>
      <c r="V594" s="555">
        <f t="shared" ca="1" si="213"/>
        <v>3.3703838316293417</v>
      </c>
      <c r="W594" s="555">
        <f t="shared" ca="1" si="214"/>
        <v>3.1770577240275886</v>
      </c>
      <c r="X594" s="556">
        <f t="shared" ref="X594:X657" ca="1" si="226">NPV($C$9,Q594:W594)-$C$7</f>
        <v>5.8638943199194351</v>
      </c>
      <c r="Y594" s="557">
        <f t="shared" ca="1" si="215"/>
        <v>0.83683294598344116</v>
      </c>
    </row>
    <row r="595" spans="1:25" x14ac:dyDescent="0.25">
      <c r="A595" s="558" t="s">
        <v>1161</v>
      </c>
      <c r="B595" s="553">
        <f t="shared" si="207"/>
        <v>-10</v>
      </c>
      <c r="C595" s="553">
        <f t="shared" ca="1" si="216"/>
        <v>4.5495375763315202</v>
      </c>
      <c r="D595" s="553">
        <f t="shared" ca="1" si="217"/>
        <v>2.2308384297725565</v>
      </c>
      <c r="E595" s="553">
        <f t="shared" ca="1" si="218"/>
        <v>6.3150192025568952</v>
      </c>
      <c r="F595" s="553">
        <f t="shared" ca="1" si="219"/>
        <v>2.6678043469591621</v>
      </c>
      <c r="G595" s="553">
        <f t="shared" ca="1" si="220"/>
        <v>7.713454498673773</v>
      </c>
      <c r="H595" s="553">
        <f t="shared" ca="1" si="221"/>
        <v>4.1166773031580668</v>
      </c>
      <c r="I595" s="553">
        <f t="shared" ca="1" si="222"/>
        <v>4.9231772377700427</v>
      </c>
      <c r="J595" s="553">
        <f t="shared" ca="1" si="223"/>
        <v>3.8526153236786298</v>
      </c>
      <c r="K595" s="553">
        <f t="shared" ca="1" si="224"/>
        <v>12.208194210152046</v>
      </c>
      <c r="L595" s="553">
        <f t="shared" ca="1" si="225"/>
        <v>2.8542914424623635</v>
      </c>
      <c r="M595" s="553">
        <f t="shared" ca="1" si="225"/>
        <v>5.1472245552525511</v>
      </c>
      <c r="N595" s="553">
        <f t="shared" ca="1" si="225"/>
        <v>1.7768424522560424</v>
      </c>
      <c r="O595" s="553">
        <f t="shared" ca="1" si="225"/>
        <v>6.629760218964309</v>
      </c>
      <c r="P595" s="553">
        <f t="shared" ca="1" si="225"/>
        <v>2.5304705875334292</v>
      </c>
      <c r="Q595" s="554">
        <f t="shared" ca="1" si="208"/>
        <v>2.3186991465589637</v>
      </c>
      <c r="R595" s="554">
        <f t="shared" ca="1" si="209"/>
        <v>3.6472148555977331</v>
      </c>
      <c r="S595" s="554">
        <f t="shared" ca="1" si="210"/>
        <v>3.5967771955157062</v>
      </c>
      <c r="T595" s="554">
        <f t="shared" ca="1" si="211"/>
        <v>1.0705619140914129</v>
      </c>
      <c r="U595" s="554">
        <f t="shared" ca="1" si="212"/>
        <v>9.3539027676896822</v>
      </c>
      <c r="V595" s="555">
        <f t="shared" ca="1" si="213"/>
        <v>3.3703821029965084</v>
      </c>
      <c r="W595" s="555">
        <f t="shared" ca="1" si="214"/>
        <v>4.0992896314308798</v>
      </c>
      <c r="X595" s="556">
        <f t="shared" ca="1" si="226"/>
        <v>1.2775245587835293</v>
      </c>
      <c r="Y595" s="557">
        <f t="shared" ca="1" si="215"/>
        <v>0.24512017717098539</v>
      </c>
    </row>
    <row r="596" spans="1:25" x14ac:dyDescent="0.25">
      <c r="A596" s="558" t="s">
        <v>1162</v>
      </c>
      <c r="B596" s="553">
        <f t="shared" si="207"/>
        <v>-10</v>
      </c>
      <c r="C596" s="553">
        <f t="shared" ca="1" si="216"/>
        <v>2.7696528758325765</v>
      </c>
      <c r="D596" s="553">
        <f t="shared" ca="1" si="217"/>
        <v>1.2758710686708135</v>
      </c>
      <c r="E596" s="553">
        <f t="shared" ca="1" si="218"/>
        <v>8.1634208690832875</v>
      </c>
      <c r="F596" s="553">
        <f t="shared" ca="1" si="219"/>
        <v>2.3472920303111824</v>
      </c>
      <c r="G596" s="553">
        <f t="shared" ca="1" si="220"/>
        <v>12.814312261596887</v>
      </c>
      <c r="H596" s="553">
        <f t="shared" ca="1" si="221"/>
        <v>2.3593532848320642</v>
      </c>
      <c r="I596" s="553">
        <f t="shared" ca="1" si="222"/>
        <v>11.375510201810235</v>
      </c>
      <c r="J596" s="553">
        <f t="shared" ca="1" si="223"/>
        <v>2.0139979384396547</v>
      </c>
      <c r="K596" s="553">
        <f t="shared" ca="1" si="224"/>
        <v>6.9912892460848308</v>
      </c>
      <c r="L596" s="553">
        <f t="shared" ca="1" si="225"/>
        <v>2.7096298910655117</v>
      </c>
      <c r="M596" s="553">
        <f t="shared" ca="1" si="225"/>
        <v>6.8162155565511426</v>
      </c>
      <c r="N596" s="553">
        <f t="shared" ca="1" si="225"/>
        <v>2.3503113349673823</v>
      </c>
      <c r="O596" s="553">
        <f t="shared" ca="1" si="225"/>
        <v>4.079928603804321</v>
      </c>
      <c r="P596" s="553">
        <f t="shared" ca="1" si="225"/>
        <v>3.0283953451412655</v>
      </c>
      <c r="Q596" s="554">
        <f t="shared" ca="1" si="208"/>
        <v>1.493781807161763</v>
      </c>
      <c r="R596" s="554">
        <f t="shared" ca="1" si="209"/>
        <v>5.8161288387721051</v>
      </c>
      <c r="S596" s="554">
        <f t="shared" ca="1" si="210"/>
        <v>10.454958976764823</v>
      </c>
      <c r="T596" s="554">
        <f t="shared" ca="1" si="211"/>
        <v>9.3615122633705798</v>
      </c>
      <c r="U596" s="554">
        <f t="shared" ca="1" si="212"/>
        <v>4.2816593550193192</v>
      </c>
      <c r="V596" s="555">
        <f t="shared" ca="1" si="213"/>
        <v>4.4659042215837603</v>
      </c>
      <c r="W596" s="555">
        <f t="shared" ca="1" si="214"/>
        <v>1.0515332586630555</v>
      </c>
      <c r="X596" s="556">
        <f t="shared" ca="1" si="226"/>
        <v>6.8990089630864944</v>
      </c>
      <c r="Y596" s="557">
        <f t="shared" ca="1" si="215"/>
        <v>0.91288876314758749</v>
      </c>
    </row>
    <row r="597" spans="1:25" x14ac:dyDescent="0.25">
      <c r="A597" s="558" t="s">
        <v>1163</v>
      </c>
      <c r="B597" s="553">
        <f t="shared" si="207"/>
        <v>-10</v>
      </c>
      <c r="C597" s="553">
        <f t="shared" ca="1" si="216"/>
        <v>3.8052473824333721</v>
      </c>
      <c r="D597" s="553">
        <f t="shared" ca="1" si="217"/>
        <v>1.8106087831499105</v>
      </c>
      <c r="E597" s="553">
        <f t="shared" ca="1" si="218"/>
        <v>4.0457666440159832</v>
      </c>
      <c r="F597" s="553">
        <f t="shared" ca="1" si="219"/>
        <v>3.0017724794951146</v>
      </c>
      <c r="G597" s="553">
        <f t="shared" ca="1" si="220"/>
        <v>11.731141988737031</v>
      </c>
      <c r="H597" s="553">
        <f t="shared" ca="1" si="221"/>
        <v>3.8687871515040779</v>
      </c>
      <c r="I597" s="553">
        <f t="shared" ca="1" si="222"/>
        <v>6.4581279020330946</v>
      </c>
      <c r="J597" s="553">
        <f t="shared" ca="1" si="223"/>
        <v>3.6869153771380105</v>
      </c>
      <c r="K597" s="553">
        <f t="shared" ca="1" si="224"/>
        <v>10.729624059041758</v>
      </c>
      <c r="L597" s="553">
        <f t="shared" ca="1" si="225"/>
        <v>4.2137187524181146</v>
      </c>
      <c r="M597" s="553">
        <f t="shared" ca="1" si="225"/>
        <v>5.4585134964620021</v>
      </c>
      <c r="N597" s="553">
        <f t="shared" ca="1" si="225"/>
        <v>2.5865682291453003</v>
      </c>
      <c r="O597" s="553">
        <f t="shared" ca="1" si="225"/>
        <v>5.6941488236475326</v>
      </c>
      <c r="P597" s="553">
        <f t="shared" ca="1" si="225"/>
        <v>2.7054108444948577</v>
      </c>
      <c r="Q597" s="554">
        <f t="shared" ca="1" si="208"/>
        <v>1.9946385992834617</v>
      </c>
      <c r="R597" s="554">
        <f t="shared" ca="1" si="209"/>
        <v>1.0439941645208686</v>
      </c>
      <c r="S597" s="554">
        <f t="shared" ca="1" si="210"/>
        <v>7.862354837232953</v>
      </c>
      <c r="T597" s="554">
        <f t="shared" ca="1" si="211"/>
        <v>2.7712125248950841</v>
      </c>
      <c r="U597" s="554">
        <f t="shared" ca="1" si="212"/>
        <v>6.515905306623643</v>
      </c>
      <c r="V597" s="555">
        <f t="shared" ca="1" si="213"/>
        <v>2.8719452673167019</v>
      </c>
      <c r="W597" s="555">
        <f t="shared" ca="1" si="214"/>
        <v>2.9887379791526749</v>
      </c>
      <c r="X597" s="556">
        <f t="shared" ca="1" si="226"/>
        <v>0.93926032565592799</v>
      </c>
      <c r="Y597" s="557">
        <f t="shared" ca="1" si="215"/>
        <v>0.20805078052228843</v>
      </c>
    </row>
    <row r="598" spans="1:25" x14ac:dyDescent="0.25">
      <c r="A598" s="558" t="s">
        <v>1164</v>
      </c>
      <c r="B598" s="553">
        <f t="shared" si="207"/>
        <v>-10</v>
      </c>
      <c r="C598" s="553">
        <f t="shared" ca="1" si="216"/>
        <v>2.8433722168623823</v>
      </c>
      <c r="D598" s="553">
        <f t="shared" ca="1" si="217"/>
        <v>2.2148541467001968</v>
      </c>
      <c r="E598" s="553">
        <f t="shared" ca="1" si="218"/>
        <v>10.28977292903333</v>
      </c>
      <c r="F598" s="553">
        <f t="shared" ca="1" si="219"/>
        <v>2.70405486692332</v>
      </c>
      <c r="G598" s="553">
        <f t="shared" ca="1" si="220"/>
        <v>9.8762048124942385</v>
      </c>
      <c r="H598" s="553">
        <f t="shared" ca="1" si="221"/>
        <v>2.7243255612820985</v>
      </c>
      <c r="I598" s="553">
        <f t="shared" ca="1" si="222"/>
        <v>6.919138922788088</v>
      </c>
      <c r="J598" s="553">
        <f t="shared" ca="1" si="223"/>
        <v>3.4026976701812983</v>
      </c>
      <c r="K598" s="553">
        <f t="shared" ca="1" si="224"/>
        <v>12.529441380260494</v>
      </c>
      <c r="L598" s="553">
        <f t="shared" ca="1" si="225"/>
        <v>2.0294662507975363</v>
      </c>
      <c r="M598" s="553">
        <f t="shared" ca="1" si="225"/>
        <v>5.9143816573386339</v>
      </c>
      <c r="N598" s="553">
        <f t="shared" ca="1" si="225"/>
        <v>2.2696626730276717</v>
      </c>
      <c r="O598" s="553">
        <f t="shared" ca="1" si="225"/>
        <v>6.2975883708121536</v>
      </c>
      <c r="P598" s="553">
        <f t="shared" ca="1" si="225"/>
        <v>1.9924905103274586</v>
      </c>
      <c r="Q598" s="554">
        <f t="shared" ca="1" si="208"/>
        <v>0.62851807016218553</v>
      </c>
      <c r="R598" s="554">
        <f t="shared" ca="1" si="209"/>
        <v>7.5857180621100095</v>
      </c>
      <c r="S598" s="554">
        <f t="shared" ca="1" si="210"/>
        <v>7.1518792512121401</v>
      </c>
      <c r="T598" s="554">
        <f t="shared" ca="1" si="211"/>
        <v>3.5164412526067896</v>
      </c>
      <c r="U598" s="554">
        <f t="shared" ca="1" si="212"/>
        <v>10.499975129462957</v>
      </c>
      <c r="V598" s="555">
        <f t="shared" ca="1" si="213"/>
        <v>3.6447189843109622</v>
      </c>
      <c r="W598" s="555">
        <f t="shared" ca="1" si="214"/>
        <v>4.305097860484695</v>
      </c>
      <c r="X598" s="556">
        <f t="shared" ca="1" si="226"/>
        <v>5.7586880522452653</v>
      </c>
      <c r="Y598" s="557">
        <f t="shared" ca="1" si="215"/>
        <v>0.82720643701917607</v>
      </c>
    </row>
    <row r="599" spans="1:25" x14ac:dyDescent="0.25">
      <c r="A599" s="558" t="s">
        <v>1165</v>
      </c>
      <c r="B599" s="553">
        <f t="shared" si="207"/>
        <v>-10</v>
      </c>
      <c r="C599" s="553">
        <f t="shared" ca="1" si="216"/>
        <v>3.0176346158170269</v>
      </c>
      <c r="D599" s="553">
        <f t="shared" ca="1" si="217"/>
        <v>1.7520150506418812</v>
      </c>
      <c r="E599" s="553">
        <f t="shared" ca="1" si="218"/>
        <v>5.080084631708754</v>
      </c>
      <c r="F599" s="553">
        <f t="shared" ca="1" si="219"/>
        <v>2.3282190289849964</v>
      </c>
      <c r="G599" s="553">
        <f t="shared" ca="1" si="220"/>
        <v>8.354278302788245</v>
      </c>
      <c r="H599" s="553">
        <f t="shared" ca="1" si="221"/>
        <v>3.4343601168111997</v>
      </c>
      <c r="I599" s="553">
        <f t="shared" ca="1" si="222"/>
        <v>15.792240062324513</v>
      </c>
      <c r="J599" s="553">
        <f t="shared" ca="1" si="223"/>
        <v>2.4322500128634128</v>
      </c>
      <c r="K599" s="553">
        <f t="shared" ca="1" si="224"/>
        <v>10.965965299247609</v>
      </c>
      <c r="L599" s="553">
        <f t="shared" ca="1" si="225"/>
        <v>2.6879453712792092</v>
      </c>
      <c r="M599" s="553">
        <f t="shared" ca="1" si="225"/>
        <v>7.8688888041362679</v>
      </c>
      <c r="N599" s="553">
        <f t="shared" ca="1" si="225"/>
        <v>2.029799608177449</v>
      </c>
      <c r="O599" s="553">
        <f t="shared" ca="1" si="225"/>
        <v>4.5892895255467634</v>
      </c>
      <c r="P599" s="553">
        <f t="shared" ca="1" si="225"/>
        <v>3.2920131690461094</v>
      </c>
      <c r="Q599" s="554">
        <f t="shared" ca="1" si="208"/>
        <v>1.2656195651751456</v>
      </c>
      <c r="R599" s="554">
        <f t="shared" ca="1" si="209"/>
        <v>2.7518656027237576</v>
      </c>
      <c r="S599" s="554">
        <f t="shared" ca="1" si="210"/>
        <v>4.9199181859770453</v>
      </c>
      <c r="T599" s="554">
        <f t="shared" ca="1" si="211"/>
        <v>13.3599900494611</v>
      </c>
      <c r="U599" s="554">
        <f t="shared" ca="1" si="212"/>
        <v>8.2780199279683995</v>
      </c>
      <c r="V599" s="555">
        <f t="shared" ca="1" si="213"/>
        <v>5.8390891959588185</v>
      </c>
      <c r="W599" s="555">
        <f t="shared" ca="1" si="214"/>
        <v>1.297276356500654</v>
      </c>
      <c r="X599" s="556">
        <f t="shared" ca="1" si="226"/>
        <v>5.2802220121037546</v>
      </c>
      <c r="Y599" s="557">
        <f t="shared" ca="1" si="215"/>
        <v>0.77899746513159984</v>
      </c>
    </row>
    <row r="600" spans="1:25" x14ac:dyDescent="0.25">
      <c r="A600" s="558" t="s">
        <v>1166</v>
      </c>
      <c r="B600" s="553">
        <f t="shared" si="207"/>
        <v>-10</v>
      </c>
      <c r="C600" s="553">
        <f t="shared" ca="1" si="216"/>
        <v>3.4344974430768218</v>
      </c>
      <c r="D600" s="553">
        <f t="shared" ca="1" si="217"/>
        <v>2.1897285071372634</v>
      </c>
      <c r="E600" s="553">
        <f t="shared" ca="1" si="218"/>
        <v>5.5678841943709916</v>
      </c>
      <c r="F600" s="553">
        <f t="shared" ca="1" si="219"/>
        <v>1.9519744554525187</v>
      </c>
      <c r="G600" s="553">
        <f t="shared" ca="1" si="220"/>
        <v>9.3689888717199548</v>
      </c>
      <c r="H600" s="553">
        <f t="shared" ca="1" si="221"/>
        <v>3.3635248598222356</v>
      </c>
      <c r="I600" s="553">
        <f t="shared" ca="1" si="222"/>
        <v>9.2171252993294814</v>
      </c>
      <c r="J600" s="553">
        <f t="shared" ca="1" si="223"/>
        <v>3.0492765441797465</v>
      </c>
      <c r="K600" s="553">
        <f t="shared" ca="1" si="224"/>
        <v>7.5604671612696155</v>
      </c>
      <c r="L600" s="553">
        <f t="shared" ca="1" si="225"/>
        <v>2.2074486731663416</v>
      </c>
      <c r="M600" s="553">
        <f t="shared" ca="1" si="225"/>
        <v>5.2785319706529368</v>
      </c>
      <c r="N600" s="553">
        <f t="shared" ca="1" si="225"/>
        <v>2.4877503018268579</v>
      </c>
      <c r="O600" s="553">
        <f t="shared" ca="1" si="225"/>
        <v>4.7503137237616961</v>
      </c>
      <c r="P600" s="553">
        <f t="shared" ca="1" si="225"/>
        <v>2.6977690752485972</v>
      </c>
      <c r="Q600" s="554">
        <f t="shared" ca="1" si="208"/>
        <v>1.2447689359395584</v>
      </c>
      <c r="R600" s="554">
        <f t="shared" ca="1" si="209"/>
        <v>3.6159097389184729</v>
      </c>
      <c r="S600" s="554">
        <f t="shared" ca="1" si="210"/>
        <v>6.0054640118977192</v>
      </c>
      <c r="T600" s="554">
        <f t="shared" ca="1" si="211"/>
        <v>6.167848755149735</v>
      </c>
      <c r="U600" s="554">
        <f t="shared" ca="1" si="212"/>
        <v>5.3530184881032739</v>
      </c>
      <c r="V600" s="555">
        <f t="shared" ca="1" si="213"/>
        <v>2.7907816688260789</v>
      </c>
      <c r="W600" s="555">
        <f t="shared" ca="1" si="214"/>
        <v>2.0525446485130989</v>
      </c>
      <c r="X600" s="556">
        <f t="shared" ca="1" si="226"/>
        <v>1.8272593853067107</v>
      </c>
      <c r="Y600" s="557">
        <f t="shared" ca="1" si="215"/>
        <v>0.31221490198166163</v>
      </c>
    </row>
    <row r="601" spans="1:25" x14ac:dyDescent="0.25">
      <c r="A601" s="558" t="s">
        <v>1167</v>
      </c>
      <c r="B601" s="553">
        <f t="shared" si="207"/>
        <v>-10</v>
      </c>
      <c r="C601" s="553">
        <f t="shared" ca="1" si="216"/>
        <v>2.0908654849587895</v>
      </c>
      <c r="D601" s="553">
        <f t="shared" ca="1" si="217"/>
        <v>2.072875685192074</v>
      </c>
      <c r="E601" s="553">
        <f t="shared" ca="1" si="218"/>
        <v>4.5481758589790102</v>
      </c>
      <c r="F601" s="553">
        <f t="shared" ca="1" si="219"/>
        <v>2.8383357764968253</v>
      </c>
      <c r="G601" s="553">
        <f t="shared" ca="1" si="220"/>
        <v>7.2288719303092375</v>
      </c>
      <c r="H601" s="553">
        <f t="shared" ca="1" si="221"/>
        <v>2.7668729096228928</v>
      </c>
      <c r="I601" s="553">
        <f t="shared" ca="1" si="222"/>
        <v>8.2582127557621838</v>
      </c>
      <c r="J601" s="553">
        <f t="shared" ca="1" si="223"/>
        <v>2.4844716738282471</v>
      </c>
      <c r="K601" s="553">
        <f t="shared" ca="1" si="224"/>
        <v>8.680827944818347</v>
      </c>
      <c r="L601" s="553">
        <f t="shared" ca="1" si="225"/>
        <v>2.3556043314320192</v>
      </c>
      <c r="M601" s="553">
        <f t="shared" ca="1" si="225"/>
        <v>7.9054531126368826</v>
      </c>
      <c r="N601" s="553">
        <f t="shared" ca="1" si="225"/>
        <v>2.6121211634539576</v>
      </c>
      <c r="O601" s="553">
        <f t="shared" ca="1" si="225"/>
        <v>5.679750741495619</v>
      </c>
      <c r="P601" s="553">
        <f t="shared" ca="1" si="225"/>
        <v>2.4619124265859273</v>
      </c>
      <c r="Q601" s="554">
        <f t="shared" ca="1" si="208"/>
        <v>1.7989799766715553E-2</v>
      </c>
      <c r="R601" s="554">
        <f t="shared" ca="1" si="209"/>
        <v>1.7098400824821849</v>
      </c>
      <c r="S601" s="554">
        <f t="shared" ca="1" si="210"/>
        <v>4.4619990206863447</v>
      </c>
      <c r="T601" s="554">
        <f t="shared" ca="1" si="211"/>
        <v>5.7737410819339363</v>
      </c>
      <c r="U601" s="554">
        <f t="shared" ca="1" si="212"/>
        <v>6.3252236133863278</v>
      </c>
      <c r="V601" s="555">
        <f t="shared" ca="1" si="213"/>
        <v>5.2933319491829245</v>
      </c>
      <c r="W601" s="555">
        <f t="shared" ca="1" si="214"/>
        <v>3.2178383149096916</v>
      </c>
      <c r="X601" s="556">
        <f t="shared" ca="1" si="226"/>
        <v>-0.10674857174649155</v>
      </c>
      <c r="Y601" s="557">
        <f t="shared" ca="1" si="215"/>
        <v>0.11615891967366059</v>
      </c>
    </row>
    <row r="602" spans="1:25" x14ac:dyDescent="0.25">
      <c r="A602" s="558" t="s">
        <v>1168</v>
      </c>
      <c r="B602" s="553">
        <f t="shared" si="207"/>
        <v>-10</v>
      </c>
      <c r="C602" s="553">
        <f t="shared" ca="1" si="216"/>
        <v>2.2423363313463134</v>
      </c>
      <c r="D602" s="553">
        <f t="shared" ca="1" si="217"/>
        <v>1.7733482884914937</v>
      </c>
      <c r="E602" s="553">
        <f t="shared" ca="1" si="218"/>
        <v>8.0509167353222306</v>
      </c>
      <c r="F602" s="553">
        <f t="shared" ca="1" si="219"/>
        <v>2.7824002114960851</v>
      </c>
      <c r="G602" s="553">
        <f t="shared" ca="1" si="220"/>
        <v>13.992635009661019</v>
      </c>
      <c r="H602" s="553">
        <f t="shared" ca="1" si="221"/>
        <v>3.0867008106085674</v>
      </c>
      <c r="I602" s="553">
        <f t="shared" ca="1" si="222"/>
        <v>10.943697824162555</v>
      </c>
      <c r="J602" s="553">
        <f t="shared" ca="1" si="223"/>
        <v>2.1853227645626228</v>
      </c>
      <c r="K602" s="553">
        <f t="shared" ca="1" si="224"/>
        <v>8.3875787598680702</v>
      </c>
      <c r="L602" s="553">
        <f t="shared" ca="1" si="225"/>
        <v>1.2380926386356799</v>
      </c>
      <c r="M602" s="553">
        <f t="shared" ca="1" si="225"/>
        <v>6.1196438057141416</v>
      </c>
      <c r="N602" s="553">
        <f t="shared" ca="1" si="225"/>
        <v>2.8191975857855391</v>
      </c>
      <c r="O602" s="553">
        <f t="shared" ca="1" si="225"/>
        <v>3.5309179225692633</v>
      </c>
      <c r="P602" s="553">
        <f t="shared" ca="1" si="225"/>
        <v>2.2939943825459448</v>
      </c>
      <c r="Q602" s="554">
        <f t="shared" ca="1" si="208"/>
        <v>0.46898804285481965</v>
      </c>
      <c r="R602" s="554">
        <f t="shared" ca="1" si="209"/>
        <v>5.2685165238261451</v>
      </c>
      <c r="S602" s="554">
        <f t="shared" ca="1" si="210"/>
        <v>10.905934199052451</v>
      </c>
      <c r="T602" s="554">
        <f t="shared" ca="1" si="211"/>
        <v>8.758375059599933</v>
      </c>
      <c r="U602" s="554">
        <f t="shared" ca="1" si="212"/>
        <v>7.1494861212323908</v>
      </c>
      <c r="V602" s="555">
        <f t="shared" ca="1" si="213"/>
        <v>3.3004462199286024</v>
      </c>
      <c r="W602" s="555">
        <f t="shared" ca="1" si="214"/>
        <v>1.2369235400233185</v>
      </c>
      <c r="X602" s="556">
        <f t="shared" ca="1" si="226"/>
        <v>6.385647197522669</v>
      </c>
      <c r="Y602" s="557">
        <f t="shared" ca="1" si="215"/>
        <v>0.87933553661271191</v>
      </c>
    </row>
    <row r="603" spans="1:25" x14ac:dyDescent="0.25">
      <c r="A603" s="558" t="s">
        <v>1169</v>
      </c>
      <c r="B603" s="553">
        <f t="shared" si="207"/>
        <v>-10</v>
      </c>
      <c r="C603" s="553">
        <f t="shared" ca="1" si="216"/>
        <v>2.2154357433835772</v>
      </c>
      <c r="D603" s="553">
        <f t="shared" ca="1" si="217"/>
        <v>1.1489746913756107</v>
      </c>
      <c r="E603" s="553">
        <f t="shared" ca="1" si="218"/>
        <v>4.956489930771304</v>
      </c>
      <c r="F603" s="553">
        <f t="shared" ca="1" si="219"/>
        <v>2.5088999881863376</v>
      </c>
      <c r="G603" s="553">
        <f t="shared" ca="1" si="220"/>
        <v>10.873861342598554</v>
      </c>
      <c r="H603" s="553">
        <f t="shared" ca="1" si="221"/>
        <v>3.9267422402167487</v>
      </c>
      <c r="I603" s="553">
        <f t="shared" ca="1" si="222"/>
        <v>10.853581839592572</v>
      </c>
      <c r="J603" s="553">
        <f t="shared" ca="1" si="223"/>
        <v>2.6502316232032448</v>
      </c>
      <c r="K603" s="553">
        <f t="shared" ca="1" si="224"/>
        <v>16.923508844925937</v>
      </c>
      <c r="L603" s="553">
        <f t="shared" ca="1" si="225"/>
        <v>4.5352408043339381</v>
      </c>
      <c r="M603" s="553">
        <f t="shared" ca="1" si="225"/>
        <v>6.5233216018519329</v>
      </c>
      <c r="N603" s="553">
        <f t="shared" ca="1" si="225"/>
        <v>2.9976760650026719</v>
      </c>
      <c r="O603" s="553">
        <f t="shared" ca="1" si="225"/>
        <v>4.9186212865796985</v>
      </c>
      <c r="P603" s="553">
        <f t="shared" ca="1" si="225"/>
        <v>3.1043402635400459</v>
      </c>
      <c r="Q603" s="554">
        <f t="shared" ca="1" si="208"/>
        <v>1.0664610520079665</v>
      </c>
      <c r="R603" s="554">
        <f t="shared" ca="1" si="209"/>
        <v>2.4475899425849663</v>
      </c>
      <c r="S603" s="554">
        <f t="shared" ca="1" si="210"/>
        <v>6.9471191023818051</v>
      </c>
      <c r="T603" s="554">
        <f t="shared" ca="1" si="211"/>
        <v>8.2033502163893264</v>
      </c>
      <c r="U603" s="554">
        <f t="shared" ca="1" si="212"/>
        <v>12.388268040591999</v>
      </c>
      <c r="V603" s="555">
        <f t="shared" ca="1" si="213"/>
        <v>3.525645536849261</v>
      </c>
      <c r="W603" s="555">
        <f t="shared" ca="1" si="214"/>
        <v>1.8142810230396527</v>
      </c>
      <c r="X603" s="556">
        <f t="shared" ca="1" si="226"/>
        <v>4.7007404366692676</v>
      </c>
      <c r="Y603" s="557">
        <f t="shared" ca="1" si="215"/>
        <v>0.71145015958332281</v>
      </c>
    </row>
    <row r="604" spans="1:25" x14ac:dyDescent="0.25">
      <c r="A604" s="558" t="s">
        <v>1170</v>
      </c>
      <c r="B604" s="553">
        <f t="shared" si="207"/>
        <v>-10</v>
      </c>
      <c r="C604" s="553">
        <f t="shared" ca="1" si="216"/>
        <v>1.2359683414424412</v>
      </c>
      <c r="D604" s="553">
        <f t="shared" ca="1" si="217"/>
        <v>1.5720000599265582</v>
      </c>
      <c r="E604" s="553">
        <f t="shared" ca="1" si="218"/>
        <v>5.5162868379531664</v>
      </c>
      <c r="F604" s="553">
        <f t="shared" ca="1" si="219"/>
        <v>2.3703888266445428</v>
      </c>
      <c r="G604" s="553">
        <f t="shared" ca="1" si="220"/>
        <v>4.0279698329868099</v>
      </c>
      <c r="H604" s="553">
        <f t="shared" ca="1" si="221"/>
        <v>3.5381785661219576</v>
      </c>
      <c r="I604" s="553">
        <f t="shared" ca="1" si="222"/>
        <v>8.4956298988373149</v>
      </c>
      <c r="J604" s="553">
        <f t="shared" ca="1" si="223"/>
        <v>2.4661311610949221</v>
      </c>
      <c r="K604" s="553">
        <f t="shared" ca="1" si="224"/>
        <v>11.326428277834502</v>
      </c>
      <c r="L604" s="553">
        <f t="shared" ca="1" si="225"/>
        <v>1.6351107682918034</v>
      </c>
      <c r="M604" s="553">
        <f t="shared" ca="1" si="225"/>
        <v>6.492041030360669</v>
      </c>
      <c r="N604" s="553">
        <f t="shared" ca="1" si="225"/>
        <v>1.3132988493408075</v>
      </c>
      <c r="O604" s="553">
        <f t="shared" ca="1" si="225"/>
        <v>6.4780093579449041</v>
      </c>
      <c r="P604" s="553">
        <f t="shared" ca="1" si="225"/>
        <v>2.5456834159855046</v>
      </c>
      <c r="Q604" s="554">
        <f t="shared" ca="1" si="208"/>
        <v>-0.33603171848411706</v>
      </c>
      <c r="R604" s="554">
        <f t="shared" ca="1" si="209"/>
        <v>3.1458980113086237</v>
      </c>
      <c r="S604" s="554">
        <f t="shared" ca="1" si="210"/>
        <v>0.4897912668648523</v>
      </c>
      <c r="T604" s="554">
        <f t="shared" ca="1" si="211"/>
        <v>6.0294987377423928</v>
      </c>
      <c r="U604" s="554">
        <f t="shared" ca="1" si="212"/>
        <v>9.6913175095426993</v>
      </c>
      <c r="V604" s="555">
        <f t="shared" ca="1" si="213"/>
        <v>5.1787421810198619</v>
      </c>
      <c r="W604" s="555">
        <f t="shared" ca="1" si="214"/>
        <v>3.9323259419593994</v>
      </c>
      <c r="X604" s="556">
        <f t="shared" ca="1" si="226"/>
        <v>-0.17709920272426061</v>
      </c>
      <c r="Y604" s="557">
        <f t="shared" ca="1" si="215"/>
        <v>0.1112233476062903</v>
      </c>
    </row>
    <row r="605" spans="1:25" x14ac:dyDescent="0.25">
      <c r="A605" s="558" t="s">
        <v>1171</v>
      </c>
      <c r="B605" s="553">
        <f t="shared" si="207"/>
        <v>-10</v>
      </c>
      <c r="C605" s="553">
        <f t="shared" ca="1" si="216"/>
        <v>4.4860242584151635</v>
      </c>
      <c r="D605" s="553">
        <f t="shared" ca="1" si="217"/>
        <v>1.9875360168738461</v>
      </c>
      <c r="E605" s="553">
        <f t="shared" ca="1" si="218"/>
        <v>5.7678183554339615</v>
      </c>
      <c r="F605" s="553">
        <f t="shared" ca="1" si="219"/>
        <v>2.7750657607604707</v>
      </c>
      <c r="G605" s="553">
        <f t="shared" ca="1" si="220"/>
        <v>10.112191008771381</v>
      </c>
      <c r="H605" s="553">
        <f t="shared" ca="1" si="221"/>
        <v>2.9214438751347069</v>
      </c>
      <c r="I605" s="553">
        <f t="shared" ca="1" si="222"/>
        <v>11.571436125567548</v>
      </c>
      <c r="J605" s="553">
        <f t="shared" ca="1" si="223"/>
        <v>2.8280246777218059</v>
      </c>
      <c r="K605" s="553">
        <f t="shared" ca="1" si="224"/>
        <v>13.789146968571293</v>
      </c>
      <c r="L605" s="553">
        <f t="shared" ca="1" si="225"/>
        <v>3.0889103344978817</v>
      </c>
      <c r="M605" s="553">
        <f t="shared" ca="1" si="225"/>
        <v>4.8242676265168924</v>
      </c>
      <c r="N605" s="553">
        <f t="shared" ca="1" si="225"/>
        <v>2.4807295690589886</v>
      </c>
      <c r="O605" s="553">
        <f t="shared" ca="1" si="225"/>
        <v>4.848400462354622</v>
      </c>
      <c r="P605" s="553">
        <f t="shared" ca="1" si="225"/>
        <v>2.8305504243072437</v>
      </c>
      <c r="Q605" s="554">
        <f t="shared" ca="1" si="208"/>
        <v>2.4984882415413177</v>
      </c>
      <c r="R605" s="554">
        <f t="shared" ca="1" si="209"/>
        <v>2.9927525946734908</v>
      </c>
      <c r="S605" s="554">
        <f t="shared" ca="1" si="210"/>
        <v>7.1907471336366742</v>
      </c>
      <c r="T605" s="554">
        <f t="shared" ca="1" si="211"/>
        <v>8.743411447845741</v>
      </c>
      <c r="U605" s="554">
        <f t="shared" ca="1" si="212"/>
        <v>10.700236634073411</v>
      </c>
      <c r="V605" s="555">
        <f t="shared" ca="1" si="213"/>
        <v>2.3435380574579039</v>
      </c>
      <c r="W605" s="555">
        <f t="shared" ca="1" si="214"/>
        <v>2.0178500380473783</v>
      </c>
      <c r="X605" s="556">
        <f t="shared" ca="1" si="226"/>
        <v>5.7208879203702132</v>
      </c>
      <c r="Y605" s="557">
        <f t="shared" ca="1" si="215"/>
        <v>0.82366103369304267</v>
      </c>
    </row>
    <row r="606" spans="1:25" x14ac:dyDescent="0.25">
      <c r="A606" s="558" t="s">
        <v>1172</v>
      </c>
      <c r="B606" s="553">
        <f t="shared" si="207"/>
        <v>-10</v>
      </c>
      <c r="C606" s="553">
        <f t="shared" ca="1" si="216"/>
        <v>3.0515477890686062</v>
      </c>
      <c r="D606" s="553">
        <f t="shared" ca="1" si="217"/>
        <v>1.6912994421804795</v>
      </c>
      <c r="E606" s="553">
        <f t="shared" ca="1" si="218"/>
        <v>5.3471210658835728</v>
      </c>
      <c r="F606" s="553">
        <f t="shared" ca="1" si="219"/>
        <v>2.5888186514972715</v>
      </c>
      <c r="G606" s="553">
        <f t="shared" ca="1" si="220"/>
        <v>10.549568090920474</v>
      </c>
      <c r="H606" s="553">
        <f t="shared" ca="1" si="221"/>
        <v>3.1316197052826471</v>
      </c>
      <c r="I606" s="553">
        <f t="shared" ca="1" si="222"/>
        <v>9.5929392112026388</v>
      </c>
      <c r="J606" s="553">
        <f t="shared" ca="1" si="223"/>
        <v>3.3411742756301663</v>
      </c>
      <c r="K606" s="553">
        <f t="shared" ca="1" si="224"/>
        <v>20.21559168390678</v>
      </c>
      <c r="L606" s="553">
        <f t="shared" ca="1" si="225"/>
        <v>3.6380880774799258</v>
      </c>
      <c r="M606" s="553">
        <f t="shared" ca="1" si="225"/>
        <v>4.8327771517277212</v>
      </c>
      <c r="N606" s="553">
        <f t="shared" ca="1" si="225"/>
        <v>2.4110004008796029</v>
      </c>
      <c r="O606" s="553">
        <f t="shared" ca="1" si="225"/>
        <v>6.1622199124981663</v>
      </c>
      <c r="P606" s="553">
        <f t="shared" ca="1" si="225"/>
        <v>2.3648221568569263</v>
      </c>
      <c r="Q606" s="554">
        <f t="shared" ca="1" si="208"/>
        <v>1.3602483468881268</v>
      </c>
      <c r="R606" s="554">
        <f t="shared" ca="1" si="209"/>
        <v>2.7583024143863013</v>
      </c>
      <c r="S606" s="554">
        <f t="shared" ca="1" si="210"/>
        <v>7.4179483856378265</v>
      </c>
      <c r="T606" s="554">
        <f t="shared" ca="1" si="211"/>
        <v>6.2517649355724725</v>
      </c>
      <c r="U606" s="554">
        <f t="shared" ca="1" si="212"/>
        <v>16.577503606426855</v>
      </c>
      <c r="V606" s="555">
        <f t="shared" ca="1" si="213"/>
        <v>2.4217767508481183</v>
      </c>
      <c r="W606" s="555">
        <f t="shared" ca="1" si="214"/>
        <v>3.7973977556412399</v>
      </c>
      <c r="X606" s="556">
        <f t="shared" ca="1" si="226"/>
        <v>6.0755673699069241</v>
      </c>
      <c r="Y606" s="557">
        <f t="shared" ca="1" si="215"/>
        <v>0.85512415055062285</v>
      </c>
    </row>
    <row r="607" spans="1:25" x14ac:dyDescent="0.25">
      <c r="A607" s="558" t="s">
        <v>1173</v>
      </c>
      <c r="B607" s="553">
        <f t="shared" si="207"/>
        <v>-10</v>
      </c>
      <c r="C607" s="553">
        <f t="shared" ca="1" si="216"/>
        <v>3.2847443610743987</v>
      </c>
      <c r="D607" s="553">
        <f t="shared" ca="1" si="217"/>
        <v>2.6926268229829482</v>
      </c>
      <c r="E607" s="553">
        <f t="shared" ca="1" si="218"/>
        <v>9.0986122316247275</v>
      </c>
      <c r="F607" s="553">
        <f t="shared" ca="1" si="219"/>
        <v>2.3954246431970625</v>
      </c>
      <c r="G607" s="553">
        <f t="shared" ca="1" si="220"/>
        <v>7.5279148114009073</v>
      </c>
      <c r="H607" s="553">
        <f t="shared" ca="1" si="221"/>
        <v>3.3978201109803026</v>
      </c>
      <c r="I607" s="553">
        <f t="shared" ca="1" si="222"/>
        <v>3.7452654978747981</v>
      </c>
      <c r="J607" s="553">
        <f t="shared" ca="1" si="223"/>
        <v>4.5035344820916237</v>
      </c>
      <c r="K607" s="553">
        <f t="shared" ca="1" si="224"/>
        <v>9.2377774378910225</v>
      </c>
      <c r="L607" s="553">
        <f t="shared" ca="1" si="225"/>
        <v>3.26300966579094</v>
      </c>
      <c r="M607" s="553">
        <f t="shared" ca="1" si="225"/>
        <v>4.8321310303084211</v>
      </c>
      <c r="N607" s="553">
        <f t="shared" ca="1" si="225"/>
        <v>3.2195229570833348</v>
      </c>
      <c r="O607" s="553">
        <f t="shared" ca="1" si="225"/>
        <v>4.2515959852787049</v>
      </c>
      <c r="P607" s="553">
        <f t="shared" ca="1" si="225"/>
        <v>2.282192673920648</v>
      </c>
      <c r="Q607" s="554">
        <f t="shared" ca="1" si="208"/>
        <v>0.59211753809145051</v>
      </c>
      <c r="R607" s="554">
        <f t="shared" ca="1" si="209"/>
        <v>6.7031875884276655</v>
      </c>
      <c r="S607" s="554">
        <f t="shared" ca="1" si="210"/>
        <v>4.1300947004206048</v>
      </c>
      <c r="T607" s="554">
        <f t="shared" ca="1" si="211"/>
        <v>-0.75826898421682554</v>
      </c>
      <c r="U607" s="554">
        <f t="shared" ca="1" si="212"/>
        <v>5.9747677721000825</v>
      </c>
      <c r="V607" s="555">
        <f t="shared" ca="1" si="213"/>
        <v>1.6126080732250863</v>
      </c>
      <c r="W607" s="555">
        <f t="shared" ca="1" si="214"/>
        <v>1.9694033113580569</v>
      </c>
      <c r="X607" s="556">
        <f t="shared" ca="1" si="226"/>
        <v>-0.63868315862160685</v>
      </c>
      <c r="Y607" s="557">
        <f t="shared" ca="1" si="215"/>
        <v>8.2527867694719315E-2</v>
      </c>
    </row>
    <row r="608" spans="1:25" x14ac:dyDescent="0.25">
      <c r="A608" s="558" t="s">
        <v>1174</v>
      </c>
      <c r="B608" s="553">
        <f t="shared" si="207"/>
        <v>-10</v>
      </c>
      <c r="C608" s="553">
        <f t="shared" ca="1" si="216"/>
        <v>3.8322399552972524</v>
      </c>
      <c r="D608" s="553">
        <f t="shared" ca="1" si="217"/>
        <v>1.7272157323959336</v>
      </c>
      <c r="E608" s="553">
        <f t="shared" ca="1" si="218"/>
        <v>3.9824211373524054</v>
      </c>
      <c r="F608" s="553">
        <f t="shared" ca="1" si="219"/>
        <v>3.125049873315604</v>
      </c>
      <c r="G608" s="553">
        <f t="shared" ca="1" si="220"/>
        <v>12.658607969139034</v>
      </c>
      <c r="H608" s="553">
        <f t="shared" ca="1" si="221"/>
        <v>3.6357297413075838</v>
      </c>
      <c r="I608" s="553">
        <f t="shared" ca="1" si="222"/>
        <v>7.130013365641954</v>
      </c>
      <c r="J608" s="553">
        <f t="shared" ca="1" si="223"/>
        <v>3.12186811338385</v>
      </c>
      <c r="K608" s="553">
        <f t="shared" ca="1" si="224"/>
        <v>9.4417501049420789</v>
      </c>
      <c r="L608" s="553">
        <f t="shared" ca="1" si="225"/>
        <v>4.4262911847585382</v>
      </c>
      <c r="M608" s="553">
        <f t="shared" ca="1" si="225"/>
        <v>5.7633207203139092</v>
      </c>
      <c r="N608" s="553">
        <f t="shared" ca="1" si="225"/>
        <v>0.88790419913019281</v>
      </c>
      <c r="O608" s="553">
        <f t="shared" ca="1" si="225"/>
        <v>5.4039601302926421</v>
      </c>
      <c r="P608" s="553">
        <f t="shared" ca="1" si="225"/>
        <v>2.7301349821598304</v>
      </c>
      <c r="Q608" s="554">
        <f t="shared" ca="1" si="208"/>
        <v>2.105024222901319</v>
      </c>
      <c r="R608" s="554">
        <f t="shared" ca="1" si="209"/>
        <v>0.85737126403680142</v>
      </c>
      <c r="S608" s="554">
        <f t="shared" ca="1" si="210"/>
        <v>9.0228782278314501</v>
      </c>
      <c r="T608" s="554">
        <f t="shared" ca="1" si="211"/>
        <v>4.008145252258104</v>
      </c>
      <c r="U608" s="554">
        <f t="shared" ca="1" si="212"/>
        <v>5.0154589201835407</v>
      </c>
      <c r="V608" s="555">
        <f t="shared" ca="1" si="213"/>
        <v>4.8754165211837162</v>
      </c>
      <c r="W608" s="555">
        <f t="shared" ca="1" si="214"/>
        <v>2.6738251481328117</v>
      </c>
      <c r="X608" s="556">
        <f t="shared" ca="1" si="226"/>
        <v>1.976455478479858</v>
      </c>
      <c r="Y608" s="557">
        <f t="shared" ca="1" si="215"/>
        <v>0.33170535517903155</v>
      </c>
    </row>
    <row r="609" spans="1:25" x14ac:dyDescent="0.25">
      <c r="A609" s="558" t="s">
        <v>1175</v>
      </c>
      <c r="B609" s="553">
        <f t="shared" si="207"/>
        <v>-10</v>
      </c>
      <c r="C609" s="553">
        <f t="shared" ca="1" si="216"/>
        <v>3.8886660159079485</v>
      </c>
      <c r="D609" s="553">
        <f t="shared" ca="1" si="217"/>
        <v>1.3915537964841305</v>
      </c>
      <c r="E609" s="553">
        <f t="shared" ca="1" si="218"/>
        <v>5.7541049869914822</v>
      </c>
      <c r="F609" s="553">
        <f t="shared" ca="1" si="219"/>
        <v>3.8856438317119713</v>
      </c>
      <c r="G609" s="553">
        <f t="shared" ca="1" si="220"/>
        <v>12.720076450896741</v>
      </c>
      <c r="H609" s="553">
        <f t="shared" ca="1" si="221"/>
        <v>4.0996142636374602</v>
      </c>
      <c r="I609" s="553">
        <f t="shared" ca="1" si="222"/>
        <v>11.410345647277115</v>
      </c>
      <c r="J609" s="553">
        <f t="shared" ca="1" si="223"/>
        <v>3.6466642921578014</v>
      </c>
      <c r="K609" s="553">
        <f t="shared" ca="1" si="224"/>
        <v>2.5562065562419258</v>
      </c>
      <c r="L609" s="553">
        <f t="shared" ca="1" si="225"/>
        <v>3.0587550759526465</v>
      </c>
      <c r="M609" s="553">
        <f t="shared" ca="1" si="225"/>
        <v>5.5630440757351511</v>
      </c>
      <c r="N609" s="553">
        <f t="shared" ca="1" si="225"/>
        <v>1.8177811487074671</v>
      </c>
      <c r="O609" s="553">
        <f t="shared" ca="1" si="225"/>
        <v>2.4204081026480111</v>
      </c>
      <c r="P609" s="553">
        <f t="shared" ca="1" si="225"/>
        <v>1.9950681477365473</v>
      </c>
      <c r="Q609" s="554">
        <f t="shared" ca="1" si="208"/>
        <v>2.4971122194238182</v>
      </c>
      <c r="R609" s="554">
        <f t="shared" ca="1" si="209"/>
        <v>1.868461155279511</v>
      </c>
      <c r="S609" s="554">
        <f t="shared" ca="1" si="210"/>
        <v>8.6204621872592817</v>
      </c>
      <c r="T609" s="554">
        <f t="shared" ca="1" si="211"/>
        <v>7.7636813551193136</v>
      </c>
      <c r="U609" s="554">
        <f t="shared" ca="1" si="212"/>
        <v>-0.50254851971072068</v>
      </c>
      <c r="V609" s="555">
        <f t="shared" ca="1" si="213"/>
        <v>3.7452629270276843</v>
      </c>
      <c r="W609" s="555">
        <f t="shared" ca="1" si="214"/>
        <v>0.42533995491146381</v>
      </c>
      <c r="X609" s="556">
        <f t="shared" ca="1" si="226"/>
        <v>1.6935087973677483</v>
      </c>
      <c r="Y609" s="557">
        <f t="shared" ca="1" si="215"/>
        <v>0.29517607723451983</v>
      </c>
    </row>
    <row r="610" spans="1:25" x14ac:dyDescent="0.25">
      <c r="A610" s="558" t="s">
        <v>1176</v>
      </c>
      <c r="B610" s="553">
        <f t="shared" si="207"/>
        <v>-10</v>
      </c>
      <c r="C610" s="553">
        <f t="shared" ca="1" si="216"/>
        <v>4.1466611637173925</v>
      </c>
      <c r="D610" s="553">
        <f t="shared" ca="1" si="217"/>
        <v>2.2172442790626241</v>
      </c>
      <c r="E610" s="553">
        <f t="shared" ca="1" si="218"/>
        <v>4.9731274989798893</v>
      </c>
      <c r="F610" s="553">
        <f t="shared" ca="1" si="219"/>
        <v>2.6757407080292066</v>
      </c>
      <c r="G610" s="553">
        <f t="shared" ca="1" si="220"/>
        <v>9.6504909975468181</v>
      </c>
      <c r="H610" s="553">
        <f t="shared" ca="1" si="221"/>
        <v>2.90132366884042</v>
      </c>
      <c r="I610" s="553">
        <f t="shared" ca="1" si="222"/>
        <v>8.7410449067145777</v>
      </c>
      <c r="J610" s="553">
        <f t="shared" ca="1" si="223"/>
        <v>2.5234061804038652</v>
      </c>
      <c r="K610" s="553">
        <f t="shared" ca="1" si="224"/>
        <v>9.7678901629428001</v>
      </c>
      <c r="L610" s="553">
        <f t="shared" ref="L610:P625" ca="1" si="227">L$17*(1+$C$10*NORMSINV(RAND()))</f>
        <v>4.1699897096969982</v>
      </c>
      <c r="M610" s="553">
        <f t="shared" ca="1" si="227"/>
        <v>5.5477279609695831</v>
      </c>
      <c r="N610" s="553">
        <f t="shared" ca="1" si="227"/>
        <v>2.5965870601793952</v>
      </c>
      <c r="O610" s="553">
        <f t="shared" ca="1" si="227"/>
        <v>3.8300232264016492</v>
      </c>
      <c r="P610" s="553">
        <f t="shared" ca="1" si="227"/>
        <v>2.9796146154835186</v>
      </c>
      <c r="Q610" s="554">
        <f t="shared" ca="1" si="208"/>
        <v>1.9294168846547683</v>
      </c>
      <c r="R610" s="554">
        <f t="shared" ca="1" si="209"/>
        <v>2.2973867909506827</v>
      </c>
      <c r="S610" s="554">
        <f t="shared" ca="1" si="210"/>
        <v>6.749167328706398</v>
      </c>
      <c r="T610" s="554">
        <f t="shared" ca="1" si="211"/>
        <v>6.217638726310712</v>
      </c>
      <c r="U610" s="554">
        <f t="shared" ca="1" si="212"/>
        <v>5.5979004532458019</v>
      </c>
      <c r="V610" s="555">
        <f t="shared" ca="1" si="213"/>
        <v>2.9511409007901879</v>
      </c>
      <c r="W610" s="555">
        <f t="shared" ca="1" si="214"/>
        <v>0.85040861091813058</v>
      </c>
      <c r="X610" s="556">
        <f t="shared" ca="1" si="226"/>
        <v>1.8024670612635418</v>
      </c>
      <c r="Y610" s="557">
        <f t="shared" ca="1" si="215"/>
        <v>0.30902455642540227</v>
      </c>
    </row>
    <row r="611" spans="1:25" x14ac:dyDescent="0.25">
      <c r="A611" s="558" t="s">
        <v>1177</v>
      </c>
      <c r="B611" s="553">
        <f t="shared" si="207"/>
        <v>-10</v>
      </c>
      <c r="C611" s="553">
        <f t="shared" ca="1" si="216"/>
        <v>3.5526868075228588</v>
      </c>
      <c r="D611" s="553">
        <f t="shared" ca="1" si="217"/>
        <v>2.1946359723111475</v>
      </c>
      <c r="E611" s="553">
        <f t="shared" ca="1" si="218"/>
        <v>6.4227814326675627</v>
      </c>
      <c r="F611" s="553">
        <f t="shared" ca="1" si="219"/>
        <v>2.092545194831585</v>
      </c>
      <c r="G611" s="553">
        <f t="shared" ca="1" si="220"/>
        <v>7.5348626112202499</v>
      </c>
      <c r="H611" s="553">
        <f t="shared" ca="1" si="221"/>
        <v>3.0749308217809266</v>
      </c>
      <c r="I611" s="553">
        <f t="shared" ca="1" si="222"/>
        <v>10.631917589048108</v>
      </c>
      <c r="J611" s="553">
        <f t="shared" ca="1" si="223"/>
        <v>3.3991247991154419</v>
      </c>
      <c r="K611" s="553">
        <f t="shared" ca="1" si="224"/>
        <v>9.1728883392937881</v>
      </c>
      <c r="L611" s="553">
        <f t="shared" ca="1" si="227"/>
        <v>2.6950912915098599</v>
      </c>
      <c r="M611" s="553">
        <f t="shared" ca="1" si="227"/>
        <v>4.2661412672775327</v>
      </c>
      <c r="N611" s="553">
        <f t="shared" ca="1" si="227"/>
        <v>2.1965092281259939</v>
      </c>
      <c r="O611" s="553">
        <f t="shared" ca="1" si="227"/>
        <v>6.7898171079560594</v>
      </c>
      <c r="P611" s="553">
        <f t="shared" ca="1" si="227"/>
        <v>2.572342143145911</v>
      </c>
      <c r="Q611" s="554">
        <f t="shared" ca="1" si="208"/>
        <v>1.3580508352117113</v>
      </c>
      <c r="R611" s="554">
        <f t="shared" ca="1" si="209"/>
        <v>4.3302362378359778</v>
      </c>
      <c r="S611" s="554">
        <f t="shared" ca="1" si="210"/>
        <v>4.4599317894393238</v>
      </c>
      <c r="T611" s="554">
        <f t="shared" ca="1" si="211"/>
        <v>7.2327927899326658</v>
      </c>
      <c r="U611" s="554">
        <f t="shared" ca="1" si="212"/>
        <v>6.4777970477839286</v>
      </c>
      <c r="V611" s="555">
        <f t="shared" ca="1" si="213"/>
        <v>2.0696320391515388</v>
      </c>
      <c r="W611" s="555">
        <f t="shared" ca="1" si="214"/>
        <v>4.2174749648101484</v>
      </c>
      <c r="X611" s="556">
        <f t="shared" ca="1" si="226"/>
        <v>2.6534836269630819</v>
      </c>
      <c r="Y611" s="557">
        <f t="shared" ca="1" si="215"/>
        <v>0.42525267027117042</v>
      </c>
    </row>
    <row r="612" spans="1:25" x14ac:dyDescent="0.25">
      <c r="A612" s="558" t="s">
        <v>1178</v>
      </c>
      <c r="B612" s="553">
        <f t="shared" si="207"/>
        <v>-10</v>
      </c>
      <c r="C612" s="553">
        <f t="shared" ca="1" si="216"/>
        <v>2.0100725087828515</v>
      </c>
      <c r="D612" s="553">
        <f t="shared" ca="1" si="217"/>
        <v>2.3669777714445606</v>
      </c>
      <c r="E612" s="553">
        <f t="shared" ca="1" si="218"/>
        <v>12.700503912170085</v>
      </c>
      <c r="F612" s="553">
        <f t="shared" ca="1" si="219"/>
        <v>1.9217301798081281</v>
      </c>
      <c r="G612" s="553">
        <f t="shared" ca="1" si="220"/>
        <v>9.7577765890381585</v>
      </c>
      <c r="H612" s="553">
        <f t="shared" ca="1" si="221"/>
        <v>4.1241432959044051</v>
      </c>
      <c r="I612" s="553">
        <f t="shared" ca="1" si="222"/>
        <v>10.030144214848708</v>
      </c>
      <c r="J612" s="553">
        <f t="shared" ca="1" si="223"/>
        <v>3.2049762853516643</v>
      </c>
      <c r="K612" s="553">
        <f t="shared" ca="1" si="224"/>
        <v>13.995746738973027</v>
      </c>
      <c r="L612" s="553">
        <f t="shared" ca="1" si="227"/>
        <v>2.2259776891968674</v>
      </c>
      <c r="M612" s="553">
        <f t="shared" ca="1" si="227"/>
        <v>4.2116800363950215</v>
      </c>
      <c r="N612" s="553">
        <f t="shared" ca="1" si="227"/>
        <v>2.515817880236126</v>
      </c>
      <c r="O612" s="553">
        <f t="shared" ca="1" si="227"/>
        <v>7.1021704464725364</v>
      </c>
      <c r="P612" s="553">
        <f t="shared" ca="1" si="227"/>
        <v>1.2824337516655249</v>
      </c>
      <c r="Q612" s="554">
        <f t="shared" ca="1" si="208"/>
        <v>-0.35690526266170908</v>
      </c>
      <c r="R612" s="554">
        <f t="shared" ca="1" si="209"/>
        <v>10.778773732361957</v>
      </c>
      <c r="S612" s="554">
        <f t="shared" ca="1" si="210"/>
        <v>5.6336332931337534</v>
      </c>
      <c r="T612" s="554">
        <f t="shared" ca="1" si="211"/>
        <v>6.8251679294970433</v>
      </c>
      <c r="U612" s="554">
        <f t="shared" ca="1" si="212"/>
        <v>11.76976904977616</v>
      </c>
      <c r="V612" s="555">
        <f t="shared" ca="1" si="213"/>
        <v>1.6958621561588956</v>
      </c>
      <c r="W612" s="555">
        <f t="shared" ca="1" si="214"/>
        <v>5.8197366948070117</v>
      </c>
      <c r="X612" s="556">
        <f t="shared" ca="1" si="226"/>
        <v>7.8146652647823167</v>
      </c>
      <c r="Y612" s="557">
        <f t="shared" ca="1" si="215"/>
        <v>0.9547209703900279</v>
      </c>
    </row>
    <row r="613" spans="1:25" x14ac:dyDescent="0.25">
      <c r="A613" s="558" t="s">
        <v>1179</v>
      </c>
      <c r="B613" s="553">
        <f t="shared" si="207"/>
        <v>-10</v>
      </c>
      <c r="C613" s="553">
        <f t="shared" ca="1" si="216"/>
        <v>3.2079442298256211</v>
      </c>
      <c r="D613" s="553">
        <f t="shared" ca="1" si="217"/>
        <v>2.1220844190951751</v>
      </c>
      <c r="E613" s="553">
        <f t="shared" ca="1" si="218"/>
        <v>4.6849156307481792</v>
      </c>
      <c r="F613" s="553">
        <f t="shared" ca="1" si="219"/>
        <v>2.2034029381935265</v>
      </c>
      <c r="G613" s="553">
        <f t="shared" ca="1" si="220"/>
        <v>9.38005265185304</v>
      </c>
      <c r="H613" s="553">
        <f t="shared" ca="1" si="221"/>
        <v>2.5622160229386877</v>
      </c>
      <c r="I613" s="553">
        <f t="shared" ca="1" si="222"/>
        <v>8.8018861624244575</v>
      </c>
      <c r="J613" s="553">
        <f t="shared" ca="1" si="223"/>
        <v>2.7698378679547306</v>
      </c>
      <c r="K613" s="553">
        <f t="shared" ca="1" si="224"/>
        <v>14.232725163326393</v>
      </c>
      <c r="L613" s="553">
        <f t="shared" ca="1" si="227"/>
        <v>2.5150388706923534</v>
      </c>
      <c r="M613" s="553">
        <f t="shared" ca="1" si="227"/>
        <v>5.6050462015278413</v>
      </c>
      <c r="N613" s="553">
        <f t="shared" ca="1" si="227"/>
        <v>2.3277080165512878</v>
      </c>
      <c r="O613" s="553">
        <f t="shared" ca="1" si="227"/>
        <v>4.9943333001301795</v>
      </c>
      <c r="P613" s="553">
        <f t="shared" ca="1" si="227"/>
        <v>1.8699003739721007</v>
      </c>
      <c r="Q613" s="554">
        <f t="shared" ca="1" si="208"/>
        <v>1.085859810730446</v>
      </c>
      <c r="R613" s="554">
        <f t="shared" ca="1" si="209"/>
        <v>2.4815126925546527</v>
      </c>
      <c r="S613" s="554">
        <f t="shared" ca="1" si="210"/>
        <v>6.8178366289143524</v>
      </c>
      <c r="T613" s="554">
        <f t="shared" ca="1" si="211"/>
        <v>6.0320482944697265</v>
      </c>
      <c r="U613" s="554">
        <f t="shared" ca="1" si="212"/>
        <v>11.717686292634038</v>
      </c>
      <c r="V613" s="555">
        <f t="shared" ca="1" si="213"/>
        <v>3.2773381849765535</v>
      </c>
      <c r="W613" s="555">
        <f t="shared" ca="1" si="214"/>
        <v>3.1244329261580788</v>
      </c>
      <c r="X613" s="556">
        <f t="shared" ca="1" si="226"/>
        <v>3.7723423687669229</v>
      </c>
      <c r="Y613" s="557">
        <f t="shared" ca="1" si="215"/>
        <v>0.58678475974546118</v>
      </c>
    </row>
    <row r="614" spans="1:25" x14ac:dyDescent="0.25">
      <c r="A614" s="558" t="s">
        <v>1180</v>
      </c>
      <c r="B614" s="553">
        <f t="shared" si="207"/>
        <v>-10</v>
      </c>
      <c r="C614" s="553">
        <f t="shared" ca="1" si="216"/>
        <v>3.4766568479368978</v>
      </c>
      <c r="D614" s="553">
        <f t="shared" ca="1" si="217"/>
        <v>2.3682839125540132</v>
      </c>
      <c r="E614" s="553">
        <f t="shared" ca="1" si="218"/>
        <v>7.4616658504750477</v>
      </c>
      <c r="F614" s="553">
        <f t="shared" ca="1" si="219"/>
        <v>3.2112397288782804</v>
      </c>
      <c r="G614" s="553">
        <f t="shared" ca="1" si="220"/>
        <v>9.6728856070854814</v>
      </c>
      <c r="H614" s="553">
        <f t="shared" ca="1" si="221"/>
        <v>3.4099491860400253</v>
      </c>
      <c r="I614" s="553">
        <f t="shared" ca="1" si="222"/>
        <v>13.54094699528574</v>
      </c>
      <c r="J614" s="553">
        <f t="shared" ca="1" si="223"/>
        <v>2.9500633874761815</v>
      </c>
      <c r="K614" s="553">
        <f t="shared" ca="1" si="224"/>
        <v>7.9067568440911451</v>
      </c>
      <c r="L614" s="553">
        <f t="shared" ca="1" si="227"/>
        <v>3.2343670279068579</v>
      </c>
      <c r="M614" s="553">
        <f t="shared" ca="1" si="227"/>
        <v>5.5539893402809346</v>
      </c>
      <c r="N614" s="553">
        <f t="shared" ca="1" si="227"/>
        <v>1.9306016323549322</v>
      </c>
      <c r="O614" s="553">
        <f t="shared" ca="1" si="227"/>
        <v>5.9228932454404672</v>
      </c>
      <c r="P614" s="553">
        <f t="shared" ca="1" si="227"/>
        <v>2.4350050640099576</v>
      </c>
      <c r="Q614" s="554">
        <f t="shared" ca="1" si="208"/>
        <v>1.1083729353828846</v>
      </c>
      <c r="R614" s="554">
        <f t="shared" ca="1" si="209"/>
        <v>4.2504261215967674</v>
      </c>
      <c r="S614" s="554">
        <f t="shared" ca="1" si="210"/>
        <v>6.2629364210454561</v>
      </c>
      <c r="T614" s="554">
        <f t="shared" ca="1" si="211"/>
        <v>10.590883607809559</v>
      </c>
      <c r="U614" s="554">
        <f t="shared" ca="1" si="212"/>
        <v>4.6723898161842872</v>
      </c>
      <c r="V614" s="555">
        <f t="shared" ca="1" si="213"/>
        <v>3.6233877079260024</v>
      </c>
      <c r="W614" s="555">
        <f t="shared" ca="1" si="214"/>
        <v>3.4878881814305096</v>
      </c>
      <c r="X614" s="556">
        <f t="shared" ca="1" si="226"/>
        <v>4.3639816492824615</v>
      </c>
      <c r="Y614" s="557">
        <f t="shared" ca="1" si="215"/>
        <v>0.66818183814313215</v>
      </c>
    </row>
    <row r="615" spans="1:25" x14ac:dyDescent="0.25">
      <c r="A615" s="558" t="s">
        <v>1181</v>
      </c>
      <c r="B615" s="553">
        <f t="shared" si="207"/>
        <v>-10</v>
      </c>
      <c r="C615" s="553">
        <f t="shared" ca="1" si="216"/>
        <v>1.991275796698772</v>
      </c>
      <c r="D615" s="553">
        <f t="shared" ca="1" si="217"/>
        <v>2.1280261900699058</v>
      </c>
      <c r="E615" s="553">
        <f t="shared" ca="1" si="218"/>
        <v>6.4488139580729946</v>
      </c>
      <c r="F615" s="553">
        <f t="shared" ca="1" si="219"/>
        <v>2.7355230594726665</v>
      </c>
      <c r="G615" s="553">
        <f t="shared" ca="1" si="220"/>
        <v>13.749113643052265</v>
      </c>
      <c r="H615" s="553">
        <f t="shared" ca="1" si="221"/>
        <v>2.2415774725102251</v>
      </c>
      <c r="I615" s="553">
        <f t="shared" ca="1" si="222"/>
        <v>8.4663623693397234</v>
      </c>
      <c r="J615" s="553">
        <f t="shared" ca="1" si="223"/>
        <v>2.6222184956529677</v>
      </c>
      <c r="K615" s="553">
        <f t="shared" ca="1" si="224"/>
        <v>3.063701051690181</v>
      </c>
      <c r="L615" s="553">
        <f t="shared" ca="1" si="227"/>
        <v>2.90939549012813</v>
      </c>
      <c r="M615" s="553">
        <f t="shared" ca="1" si="227"/>
        <v>5.9973484199363627</v>
      </c>
      <c r="N615" s="553">
        <f t="shared" ca="1" si="227"/>
        <v>2.4847709467195154</v>
      </c>
      <c r="O615" s="553">
        <f t="shared" ca="1" si="227"/>
        <v>5.5260923274333118</v>
      </c>
      <c r="P615" s="553">
        <f t="shared" ca="1" si="227"/>
        <v>3.574882449740131</v>
      </c>
      <c r="Q615" s="554">
        <f t="shared" ca="1" si="208"/>
        <v>-0.13675039337113382</v>
      </c>
      <c r="R615" s="554">
        <f t="shared" ca="1" si="209"/>
        <v>3.7132908986003281</v>
      </c>
      <c r="S615" s="554">
        <f t="shared" ca="1" si="210"/>
        <v>11.507536170542039</v>
      </c>
      <c r="T615" s="554">
        <f t="shared" ca="1" si="211"/>
        <v>5.8441438736867557</v>
      </c>
      <c r="U615" s="554">
        <f t="shared" ca="1" si="212"/>
        <v>0.154305561562051</v>
      </c>
      <c r="V615" s="555">
        <f t="shared" ca="1" si="213"/>
        <v>3.5125774732168473</v>
      </c>
      <c r="W615" s="555">
        <f t="shared" ca="1" si="214"/>
        <v>1.9512098776931808</v>
      </c>
      <c r="X615" s="556">
        <f t="shared" ca="1" si="226"/>
        <v>1.9332880356809348</v>
      </c>
      <c r="Y615" s="557">
        <f t="shared" ca="1" si="215"/>
        <v>0.32601606522734483</v>
      </c>
    </row>
    <row r="616" spans="1:25" x14ac:dyDescent="0.25">
      <c r="A616" s="558" t="s">
        <v>1182</v>
      </c>
      <c r="B616" s="553">
        <f t="shared" si="207"/>
        <v>-10</v>
      </c>
      <c r="C616" s="553">
        <f t="shared" ca="1" si="216"/>
        <v>2.5819695669145153</v>
      </c>
      <c r="D616" s="553">
        <f t="shared" ca="1" si="217"/>
        <v>2.561308437555943</v>
      </c>
      <c r="E616" s="553">
        <f t="shared" ca="1" si="218"/>
        <v>5.973704291907957</v>
      </c>
      <c r="F616" s="553">
        <f t="shared" ca="1" si="219"/>
        <v>3.4637373277870696</v>
      </c>
      <c r="G616" s="553">
        <f t="shared" ca="1" si="220"/>
        <v>6.4221464491924696</v>
      </c>
      <c r="H616" s="553">
        <f t="shared" ca="1" si="221"/>
        <v>2.8984128033423087</v>
      </c>
      <c r="I616" s="553">
        <f t="shared" ca="1" si="222"/>
        <v>11.881037620543944</v>
      </c>
      <c r="J616" s="553">
        <f t="shared" ca="1" si="223"/>
        <v>2.5671723666606971</v>
      </c>
      <c r="K616" s="553">
        <f t="shared" ca="1" si="224"/>
        <v>10.244964120129476</v>
      </c>
      <c r="L616" s="553">
        <f t="shared" ca="1" si="227"/>
        <v>2.3128540777932183</v>
      </c>
      <c r="M616" s="553">
        <f t="shared" ca="1" si="227"/>
        <v>4.5736988383291672</v>
      </c>
      <c r="N616" s="553">
        <f t="shared" ca="1" si="227"/>
        <v>2.6303582367990206</v>
      </c>
      <c r="O616" s="553">
        <f t="shared" ca="1" si="227"/>
        <v>4.5885225493048711</v>
      </c>
      <c r="P616" s="553">
        <f t="shared" ca="1" si="227"/>
        <v>2.2254684057257981</v>
      </c>
      <c r="Q616" s="554">
        <f t="shared" ca="1" si="208"/>
        <v>2.0661129358572339E-2</v>
      </c>
      <c r="R616" s="554">
        <f t="shared" ca="1" si="209"/>
        <v>2.5099669641208875</v>
      </c>
      <c r="S616" s="554">
        <f t="shared" ca="1" si="210"/>
        <v>3.5237336458501609</v>
      </c>
      <c r="T616" s="554">
        <f t="shared" ca="1" si="211"/>
        <v>9.3138652538832467</v>
      </c>
      <c r="U616" s="554">
        <f t="shared" ca="1" si="212"/>
        <v>7.9321100423362569</v>
      </c>
      <c r="V616" s="555">
        <f t="shared" ca="1" si="213"/>
        <v>1.9433406015301466</v>
      </c>
      <c r="W616" s="555">
        <f t="shared" ca="1" si="214"/>
        <v>2.3630541435790731</v>
      </c>
      <c r="X616" s="556">
        <f t="shared" ca="1" si="226"/>
        <v>0.84621586484186295</v>
      </c>
      <c r="Y616" s="557">
        <f t="shared" ca="1" si="215"/>
        <v>0.19846628706247119</v>
      </c>
    </row>
    <row r="617" spans="1:25" x14ac:dyDescent="0.25">
      <c r="A617" s="558" t="s">
        <v>1183</v>
      </c>
      <c r="B617" s="553">
        <f t="shared" si="207"/>
        <v>-10</v>
      </c>
      <c r="C617" s="553">
        <f t="shared" ca="1" si="216"/>
        <v>3.5265986327452032</v>
      </c>
      <c r="D617" s="553">
        <f t="shared" ca="1" si="217"/>
        <v>2.8797615121756355</v>
      </c>
      <c r="E617" s="553">
        <f t="shared" ca="1" si="218"/>
        <v>5.4721938953548346</v>
      </c>
      <c r="F617" s="553">
        <f t="shared" ca="1" si="219"/>
        <v>2.6796134071506299</v>
      </c>
      <c r="G617" s="553">
        <f t="shared" ca="1" si="220"/>
        <v>14.725775702477094</v>
      </c>
      <c r="H617" s="553">
        <f t="shared" ca="1" si="221"/>
        <v>3.6926378151580215</v>
      </c>
      <c r="I617" s="553">
        <f t="shared" ca="1" si="222"/>
        <v>3.3029449605457017</v>
      </c>
      <c r="J617" s="553">
        <f t="shared" ca="1" si="223"/>
        <v>3.2046732179332644</v>
      </c>
      <c r="K617" s="553">
        <f t="shared" ca="1" si="224"/>
        <v>10.096549858174242</v>
      </c>
      <c r="L617" s="553">
        <f t="shared" ca="1" si="227"/>
        <v>4.2623338011648144</v>
      </c>
      <c r="M617" s="553">
        <f t="shared" ca="1" si="227"/>
        <v>4.37099518616278</v>
      </c>
      <c r="N617" s="553">
        <f t="shared" ca="1" si="227"/>
        <v>1.7691303403057788</v>
      </c>
      <c r="O617" s="553">
        <f t="shared" ca="1" si="227"/>
        <v>5.7613559660669296</v>
      </c>
      <c r="P617" s="553">
        <f t="shared" ca="1" si="227"/>
        <v>1.960550983395029</v>
      </c>
      <c r="Q617" s="554">
        <f t="shared" ca="1" si="208"/>
        <v>0.64683712056956777</v>
      </c>
      <c r="R617" s="554">
        <f t="shared" ca="1" si="209"/>
        <v>2.7925804882042047</v>
      </c>
      <c r="S617" s="554">
        <f t="shared" ca="1" si="210"/>
        <v>11.033137887319072</v>
      </c>
      <c r="T617" s="554">
        <f t="shared" ca="1" si="211"/>
        <v>9.8271742612437318E-2</v>
      </c>
      <c r="U617" s="554">
        <f t="shared" ca="1" si="212"/>
        <v>5.8342160570094279</v>
      </c>
      <c r="V617" s="555">
        <f t="shared" ca="1" si="213"/>
        <v>2.6018648458570013</v>
      </c>
      <c r="W617" s="555">
        <f t="shared" ca="1" si="214"/>
        <v>3.8008049826719006</v>
      </c>
      <c r="X617" s="556">
        <f t="shared" ca="1" si="226"/>
        <v>1.3848456658029864</v>
      </c>
      <c r="Y617" s="557">
        <f t="shared" ca="1" si="215"/>
        <v>0.2575830837420281</v>
      </c>
    </row>
    <row r="618" spans="1:25" x14ac:dyDescent="0.25">
      <c r="A618" s="558" t="s">
        <v>1184</v>
      </c>
      <c r="B618" s="553">
        <f t="shared" si="207"/>
        <v>-10</v>
      </c>
      <c r="C618" s="553">
        <f t="shared" ca="1" si="216"/>
        <v>1.8973893266301436</v>
      </c>
      <c r="D618" s="553">
        <f t="shared" ca="1" si="217"/>
        <v>2.2893455199203778</v>
      </c>
      <c r="E618" s="553">
        <f t="shared" ca="1" si="218"/>
        <v>8.1702879458498963</v>
      </c>
      <c r="F618" s="553">
        <f t="shared" ca="1" si="219"/>
        <v>3.3281235080665947</v>
      </c>
      <c r="G618" s="553">
        <f t="shared" ca="1" si="220"/>
        <v>8.3008750700677538</v>
      </c>
      <c r="H618" s="553">
        <f t="shared" ca="1" si="221"/>
        <v>3.1523076489038759</v>
      </c>
      <c r="I618" s="553">
        <f t="shared" ca="1" si="222"/>
        <v>15.083635068544242</v>
      </c>
      <c r="J618" s="553">
        <f t="shared" ca="1" si="223"/>
        <v>3.4434346641234161</v>
      </c>
      <c r="K618" s="553">
        <f t="shared" ca="1" si="224"/>
        <v>9.118360232213286</v>
      </c>
      <c r="L618" s="553">
        <f t="shared" ca="1" si="227"/>
        <v>2.5489843282127667</v>
      </c>
      <c r="M618" s="553">
        <f t="shared" ca="1" si="227"/>
        <v>6.1933509825188526</v>
      </c>
      <c r="N618" s="553">
        <f t="shared" ca="1" si="227"/>
        <v>1.6069325936798657</v>
      </c>
      <c r="O618" s="553">
        <f t="shared" ca="1" si="227"/>
        <v>4.7305534481564058</v>
      </c>
      <c r="P618" s="553">
        <f t="shared" ca="1" si="227"/>
        <v>2.5349823681884813</v>
      </c>
      <c r="Q618" s="554">
        <f t="shared" ca="1" si="208"/>
        <v>-0.39195619329023423</v>
      </c>
      <c r="R618" s="554">
        <f t="shared" ca="1" si="209"/>
        <v>4.8421644377833015</v>
      </c>
      <c r="S618" s="554">
        <f t="shared" ca="1" si="210"/>
        <v>5.1485674211638779</v>
      </c>
      <c r="T618" s="554">
        <f t="shared" ca="1" si="211"/>
        <v>11.640200404420826</v>
      </c>
      <c r="U618" s="554">
        <f t="shared" ca="1" si="212"/>
        <v>6.5693759040005197</v>
      </c>
      <c r="V618" s="555">
        <f t="shared" ca="1" si="213"/>
        <v>4.5864183888389869</v>
      </c>
      <c r="W618" s="555">
        <f t="shared" ca="1" si="214"/>
        <v>2.1955710799679244</v>
      </c>
      <c r="X618" s="556">
        <f t="shared" ca="1" si="226"/>
        <v>4.0047126773321899</v>
      </c>
      <c r="Y618" s="557">
        <f t="shared" ca="1" si="215"/>
        <v>0.61942334500399976</v>
      </c>
    </row>
    <row r="619" spans="1:25" x14ac:dyDescent="0.25">
      <c r="A619" s="558" t="s">
        <v>1185</v>
      </c>
      <c r="B619" s="553">
        <f t="shared" si="207"/>
        <v>-10</v>
      </c>
      <c r="C619" s="553">
        <f t="shared" ca="1" si="216"/>
        <v>2.6531911392208567</v>
      </c>
      <c r="D619" s="553">
        <f t="shared" ca="1" si="217"/>
        <v>1.7588555138414101</v>
      </c>
      <c r="E619" s="553">
        <f t="shared" ca="1" si="218"/>
        <v>9.3803231596136563</v>
      </c>
      <c r="F619" s="553">
        <f t="shared" ca="1" si="219"/>
        <v>2.7627786654846047</v>
      </c>
      <c r="G619" s="553">
        <f t="shared" ca="1" si="220"/>
        <v>4.0173513133763876</v>
      </c>
      <c r="H619" s="553">
        <f t="shared" ca="1" si="221"/>
        <v>2.5609357310955874</v>
      </c>
      <c r="I619" s="553">
        <f t="shared" ca="1" si="222"/>
        <v>8.7160427723680627</v>
      </c>
      <c r="J619" s="553">
        <f t="shared" ca="1" si="223"/>
        <v>3.0924279597051312</v>
      </c>
      <c r="K619" s="553">
        <f t="shared" ca="1" si="224"/>
        <v>8.3524572819701604</v>
      </c>
      <c r="L619" s="553">
        <f t="shared" ca="1" si="227"/>
        <v>3.7684622784531179</v>
      </c>
      <c r="M619" s="553">
        <f t="shared" ca="1" si="227"/>
        <v>5.7293002399219457</v>
      </c>
      <c r="N619" s="553">
        <f t="shared" ca="1" si="227"/>
        <v>2.5603243779426803</v>
      </c>
      <c r="O619" s="553">
        <f t="shared" ca="1" si="227"/>
        <v>5.2646556099230803</v>
      </c>
      <c r="P619" s="553">
        <f t="shared" ca="1" si="227"/>
        <v>1.9897139530038981</v>
      </c>
      <c r="Q619" s="554">
        <f t="shared" ca="1" si="208"/>
        <v>0.89433562537944655</v>
      </c>
      <c r="R619" s="554">
        <f t="shared" ca="1" si="209"/>
        <v>6.6175444941290511</v>
      </c>
      <c r="S619" s="554">
        <f t="shared" ca="1" si="210"/>
        <v>1.4564155822808003</v>
      </c>
      <c r="T619" s="554">
        <f t="shared" ca="1" si="211"/>
        <v>5.6236148126629315</v>
      </c>
      <c r="U619" s="554">
        <f t="shared" ca="1" si="212"/>
        <v>4.5839950035170425</v>
      </c>
      <c r="V619" s="555">
        <f t="shared" ca="1" si="213"/>
        <v>3.1689758619792654</v>
      </c>
      <c r="W619" s="555">
        <f t="shared" ca="1" si="214"/>
        <v>3.2749416569191823</v>
      </c>
      <c r="X619" s="556">
        <f t="shared" ca="1" si="226"/>
        <v>1.0194309176249501</v>
      </c>
      <c r="Y619" s="557">
        <f t="shared" ca="1" si="215"/>
        <v>0.21652418284921718</v>
      </c>
    </row>
    <row r="620" spans="1:25" x14ac:dyDescent="0.25">
      <c r="A620" s="558" t="s">
        <v>1186</v>
      </c>
      <c r="B620" s="553">
        <f t="shared" si="207"/>
        <v>-10</v>
      </c>
      <c r="C620" s="553">
        <f t="shared" ca="1" si="216"/>
        <v>2.528266627585682</v>
      </c>
      <c r="D620" s="553">
        <f t="shared" ca="1" si="217"/>
        <v>2.1140220355991786</v>
      </c>
      <c r="E620" s="553">
        <f t="shared" ca="1" si="218"/>
        <v>5.6167818060453678</v>
      </c>
      <c r="F620" s="553">
        <f t="shared" ca="1" si="219"/>
        <v>2.0190855527833196</v>
      </c>
      <c r="G620" s="553">
        <f t="shared" ca="1" si="220"/>
        <v>13.095194297889245</v>
      </c>
      <c r="H620" s="553">
        <f t="shared" ca="1" si="221"/>
        <v>2.7881699759478242</v>
      </c>
      <c r="I620" s="553">
        <f t="shared" ca="1" si="222"/>
        <v>1.7350108766786732</v>
      </c>
      <c r="J620" s="553">
        <f t="shared" ca="1" si="223"/>
        <v>3.1020646876858966</v>
      </c>
      <c r="K620" s="553">
        <f t="shared" ca="1" si="224"/>
        <v>10.124419255294097</v>
      </c>
      <c r="L620" s="553">
        <f t="shared" ca="1" si="227"/>
        <v>3.1108908923438916</v>
      </c>
      <c r="M620" s="553">
        <f t="shared" ca="1" si="227"/>
        <v>6.8031035126982982</v>
      </c>
      <c r="N620" s="553">
        <f t="shared" ca="1" si="227"/>
        <v>2.1651272457945829</v>
      </c>
      <c r="O620" s="553">
        <f t="shared" ca="1" si="227"/>
        <v>4.1140033226136197</v>
      </c>
      <c r="P620" s="553">
        <f t="shared" ca="1" si="227"/>
        <v>2.3060762356479323</v>
      </c>
      <c r="Q620" s="554">
        <f t="shared" ca="1" si="208"/>
        <v>0.41424459198650343</v>
      </c>
      <c r="R620" s="554">
        <f t="shared" ca="1" si="209"/>
        <v>3.5976962532620482</v>
      </c>
      <c r="S620" s="554">
        <f t="shared" ca="1" si="210"/>
        <v>10.307024321941421</v>
      </c>
      <c r="T620" s="554">
        <f t="shared" ca="1" si="211"/>
        <v>-1.3670538110072235</v>
      </c>
      <c r="U620" s="554">
        <f t="shared" ca="1" si="212"/>
        <v>7.013528362950205</v>
      </c>
      <c r="V620" s="555">
        <f t="shared" ca="1" si="213"/>
        <v>4.6379762669037152</v>
      </c>
      <c r="W620" s="555">
        <f t="shared" ca="1" si="214"/>
        <v>1.8079270869656874</v>
      </c>
      <c r="X620" s="556">
        <f t="shared" ca="1" si="226"/>
        <v>1.2443329026335199</v>
      </c>
      <c r="Y620" s="557">
        <f t="shared" ca="1" si="215"/>
        <v>0.24133243603478732</v>
      </c>
    </row>
    <row r="621" spans="1:25" x14ac:dyDescent="0.25">
      <c r="A621" s="558" t="s">
        <v>1187</v>
      </c>
      <c r="B621" s="553">
        <f t="shared" si="207"/>
        <v>-10</v>
      </c>
      <c r="C621" s="553">
        <f t="shared" ca="1" si="216"/>
        <v>3.4224997761368194</v>
      </c>
      <c r="D621" s="553">
        <f t="shared" ca="1" si="217"/>
        <v>1.8822871408553645</v>
      </c>
      <c r="E621" s="553">
        <f t="shared" ca="1" si="218"/>
        <v>6.9814126519303779</v>
      </c>
      <c r="F621" s="553">
        <f t="shared" ca="1" si="219"/>
        <v>2.493593520519974</v>
      </c>
      <c r="G621" s="553">
        <f t="shared" ca="1" si="220"/>
        <v>14.808110697044905</v>
      </c>
      <c r="H621" s="553">
        <f t="shared" ca="1" si="221"/>
        <v>3.7512458786988034</v>
      </c>
      <c r="I621" s="553">
        <f t="shared" ca="1" si="222"/>
        <v>8.9262757659018312</v>
      </c>
      <c r="J621" s="553">
        <f t="shared" ca="1" si="223"/>
        <v>3.8753783811644724</v>
      </c>
      <c r="K621" s="553">
        <f t="shared" ca="1" si="224"/>
        <v>11.759988264496952</v>
      </c>
      <c r="L621" s="553">
        <f t="shared" ca="1" si="227"/>
        <v>3.3836870438902285</v>
      </c>
      <c r="M621" s="553">
        <f t="shared" ca="1" si="227"/>
        <v>5.825293649354359</v>
      </c>
      <c r="N621" s="553">
        <f t="shared" ca="1" si="227"/>
        <v>2.1179042043496445</v>
      </c>
      <c r="O621" s="553">
        <f t="shared" ca="1" si="227"/>
        <v>4.662505434496925</v>
      </c>
      <c r="P621" s="553">
        <f t="shared" ca="1" si="227"/>
        <v>3.6068806107014377</v>
      </c>
      <c r="Q621" s="554">
        <f t="shared" ca="1" si="208"/>
        <v>1.5402126352814549</v>
      </c>
      <c r="R621" s="554">
        <f t="shared" ca="1" si="209"/>
        <v>4.4878191314104043</v>
      </c>
      <c r="S621" s="554">
        <f t="shared" ca="1" si="210"/>
        <v>11.056864818346101</v>
      </c>
      <c r="T621" s="554">
        <f t="shared" ca="1" si="211"/>
        <v>5.0508973847373593</v>
      </c>
      <c r="U621" s="554">
        <f t="shared" ca="1" si="212"/>
        <v>8.3763012206067238</v>
      </c>
      <c r="V621" s="555">
        <f t="shared" ca="1" si="213"/>
        <v>3.7073894450047145</v>
      </c>
      <c r="W621" s="555">
        <f t="shared" ca="1" si="214"/>
        <v>1.0556248237954873</v>
      </c>
      <c r="X621" s="556">
        <f t="shared" ca="1" si="226"/>
        <v>5.77233356179641</v>
      </c>
      <c r="Y621" s="557">
        <f t="shared" ca="1" si="215"/>
        <v>0.82847505684262712</v>
      </c>
    </row>
    <row r="622" spans="1:25" x14ac:dyDescent="0.25">
      <c r="A622" s="558" t="s">
        <v>1188</v>
      </c>
      <c r="B622" s="553">
        <f t="shared" si="207"/>
        <v>-10</v>
      </c>
      <c r="C622" s="553">
        <f t="shared" ca="1" si="216"/>
        <v>3.5851811968131</v>
      </c>
      <c r="D622" s="553">
        <f t="shared" ca="1" si="217"/>
        <v>2.0882450325425501</v>
      </c>
      <c r="E622" s="553">
        <f t="shared" ca="1" si="218"/>
        <v>6.7975716882450836</v>
      </c>
      <c r="F622" s="553">
        <f t="shared" ca="1" si="219"/>
        <v>2.8816630255372848</v>
      </c>
      <c r="G622" s="553">
        <f t="shared" ca="1" si="220"/>
        <v>12.465475140405275</v>
      </c>
      <c r="H622" s="553">
        <f t="shared" ca="1" si="221"/>
        <v>3.5515264704769769</v>
      </c>
      <c r="I622" s="553">
        <f t="shared" ca="1" si="222"/>
        <v>16.062919863654358</v>
      </c>
      <c r="J622" s="553">
        <f t="shared" ca="1" si="223"/>
        <v>3.9322360995223349</v>
      </c>
      <c r="K622" s="553">
        <f t="shared" ca="1" si="224"/>
        <v>7.5020573574291731</v>
      </c>
      <c r="L622" s="553">
        <f t="shared" ca="1" si="227"/>
        <v>3.0052411426578889</v>
      </c>
      <c r="M622" s="553">
        <f t="shared" ca="1" si="227"/>
        <v>7.3176931663565563</v>
      </c>
      <c r="N622" s="553">
        <f t="shared" ca="1" si="227"/>
        <v>2.3176728813462528</v>
      </c>
      <c r="O622" s="553">
        <f t="shared" ca="1" si="227"/>
        <v>5.0724711558763609</v>
      </c>
      <c r="P622" s="553">
        <f t="shared" ca="1" si="227"/>
        <v>2.9774908600044014</v>
      </c>
      <c r="Q622" s="554">
        <f t="shared" ca="1" si="208"/>
        <v>1.4969361642705499</v>
      </c>
      <c r="R622" s="554">
        <f t="shared" ca="1" si="209"/>
        <v>3.9159086627077988</v>
      </c>
      <c r="S622" s="554">
        <f t="shared" ca="1" si="210"/>
        <v>8.9139486699282973</v>
      </c>
      <c r="T622" s="554">
        <f t="shared" ca="1" si="211"/>
        <v>12.130683764132023</v>
      </c>
      <c r="U622" s="554">
        <f t="shared" ca="1" si="212"/>
        <v>4.4968162147712842</v>
      </c>
      <c r="V622" s="555">
        <f t="shared" ca="1" si="213"/>
        <v>5.0000202850103035</v>
      </c>
      <c r="W622" s="555">
        <f t="shared" ca="1" si="214"/>
        <v>2.0949802958719594</v>
      </c>
      <c r="X622" s="556">
        <f t="shared" ca="1" si="226"/>
        <v>6.4599915309360405</v>
      </c>
      <c r="Y622" s="557">
        <f t="shared" ca="1" si="215"/>
        <v>0.88469044270430308</v>
      </c>
    </row>
    <row r="623" spans="1:25" x14ac:dyDescent="0.25">
      <c r="A623" s="558" t="s">
        <v>1189</v>
      </c>
      <c r="B623" s="553">
        <f t="shared" si="207"/>
        <v>-10</v>
      </c>
      <c r="C623" s="553">
        <f t="shared" ca="1" si="216"/>
        <v>3.3886061379243761</v>
      </c>
      <c r="D623" s="553">
        <f t="shared" ca="1" si="217"/>
        <v>1.3776197434698016</v>
      </c>
      <c r="E623" s="553">
        <f t="shared" ca="1" si="218"/>
        <v>6.6831164769559059</v>
      </c>
      <c r="F623" s="553">
        <f t="shared" ca="1" si="219"/>
        <v>1.8524853150346476</v>
      </c>
      <c r="G623" s="553">
        <f t="shared" ca="1" si="220"/>
        <v>11.754753105218382</v>
      </c>
      <c r="H623" s="553">
        <f t="shared" ca="1" si="221"/>
        <v>4.0185076883171522</v>
      </c>
      <c r="I623" s="553">
        <f t="shared" ca="1" si="222"/>
        <v>10.146557215049301</v>
      </c>
      <c r="J623" s="553">
        <f t="shared" ca="1" si="223"/>
        <v>3.1002998348505493</v>
      </c>
      <c r="K623" s="553">
        <f t="shared" ca="1" si="224"/>
        <v>10.477554735786709</v>
      </c>
      <c r="L623" s="553">
        <f t="shared" ca="1" si="227"/>
        <v>3.5091289244949664</v>
      </c>
      <c r="M623" s="553">
        <f t="shared" ca="1" si="227"/>
        <v>6.4048332074466572</v>
      </c>
      <c r="N623" s="553">
        <f t="shared" ca="1" si="227"/>
        <v>2.1140402469811574</v>
      </c>
      <c r="O623" s="553">
        <f t="shared" ca="1" si="227"/>
        <v>5.2529677826357961</v>
      </c>
      <c r="P623" s="553">
        <f t="shared" ca="1" si="227"/>
        <v>3.0141530313750868</v>
      </c>
      <c r="Q623" s="554">
        <f t="shared" ca="1" si="208"/>
        <v>2.0109863944545747</v>
      </c>
      <c r="R623" s="554">
        <f t="shared" ca="1" si="209"/>
        <v>4.8306311619212581</v>
      </c>
      <c r="S623" s="554">
        <f t="shared" ca="1" si="210"/>
        <v>7.7362454169012302</v>
      </c>
      <c r="T623" s="554">
        <f t="shared" ca="1" si="211"/>
        <v>7.0462573801987514</v>
      </c>
      <c r="U623" s="554">
        <f t="shared" ca="1" si="212"/>
        <v>6.968425811291743</v>
      </c>
      <c r="V623" s="555">
        <f t="shared" ca="1" si="213"/>
        <v>4.2907929604654997</v>
      </c>
      <c r="W623" s="555">
        <f t="shared" ca="1" si="214"/>
        <v>2.2388147512607093</v>
      </c>
      <c r="X623" s="556">
        <f t="shared" ca="1" si="226"/>
        <v>5.4252306185720389</v>
      </c>
      <c r="Y623" s="557">
        <f t="shared" ca="1" si="215"/>
        <v>0.79436436348019335</v>
      </c>
    </row>
    <row r="624" spans="1:25" x14ac:dyDescent="0.25">
      <c r="A624" s="558" t="s">
        <v>1190</v>
      </c>
      <c r="B624" s="553">
        <f t="shared" si="207"/>
        <v>-10</v>
      </c>
      <c r="C624" s="553">
        <f t="shared" ca="1" si="216"/>
        <v>3.4834552652186375</v>
      </c>
      <c r="D624" s="553">
        <f t="shared" ca="1" si="217"/>
        <v>2.8288417828993753</v>
      </c>
      <c r="E624" s="553">
        <f t="shared" ca="1" si="218"/>
        <v>8.049400134640651</v>
      </c>
      <c r="F624" s="553">
        <f t="shared" ca="1" si="219"/>
        <v>2.6556852797532082</v>
      </c>
      <c r="G624" s="553">
        <f t="shared" ca="1" si="220"/>
        <v>5.8593631036166745</v>
      </c>
      <c r="H624" s="553">
        <f t="shared" ca="1" si="221"/>
        <v>2.5228362798584674</v>
      </c>
      <c r="I624" s="553">
        <f t="shared" ca="1" si="222"/>
        <v>8.3228344586306182</v>
      </c>
      <c r="J624" s="553">
        <f t="shared" ca="1" si="223"/>
        <v>2.8761842696745443</v>
      </c>
      <c r="K624" s="553">
        <f t="shared" ca="1" si="224"/>
        <v>5.5290315404939063</v>
      </c>
      <c r="L624" s="553">
        <f t="shared" ca="1" si="227"/>
        <v>2.4735269382125042</v>
      </c>
      <c r="M624" s="553">
        <f t="shared" ca="1" si="227"/>
        <v>5.4545618727103546</v>
      </c>
      <c r="N624" s="553">
        <f t="shared" ca="1" si="227"/>
        <v>2.4328285483771999</v>
      </c>
      <c r="O624" s="553">
        <f t="shared" ca="1" si="227"/>
        <v>3.587391424777961</v>
      </c>
      <c r="P624" s="553">
        <f t="shared" ca="1" si="227"/>
        <v>2.0531989856377004</v>
      </c>
      <c r="Q624" s="554">
        <f t="shared" ca="1" si="208"/>
        <v>0.6546134823192622</v>
      </c>
      <c r="R624" s="554">
        <f t="shared" ca="1" si="209"/>
        <v>5.3937148548874427</v>
      </c>
      <c r="S624" s="554">
        <f t="shared" ca="1" si="210"/>
        <v>3.3365268237582071</v>
      </c>
      <c r="T624" s="554">
        <f t="shared" ca="1" si="211"/>
        <v>5.4466501889560739</v>
      </c>
      <c r="U624" s="554">
        <f t="shared" ca="1" si="212"/>
        <v>3.0555046022814021</v>
      </c>
      <c r="V624" s="555">
        <f t="shared" ca="1" si="213"/>
        <v>3.0217333243331548</v>
      </c>
      <c r="W624" s="555">
        <f t="shared" ca="1" si="214"/>
        <v>1.5341924391402606</v>
      </c>
      <c r="X624" s="556">
        <f t="shared" ca="1" si="226"/>
        <v>3.0018427006330839E-2</v>
      </c>
      <c r="Y624" s="557">
        <f t="shared" ca="1" si="215"/>
        <v>0.12619443919251441</v>
      </c>
    </row>
    <row r="625" spans="1:25" x14ac:dyDescent="0.25">
      <c r="A625" s="558" t="s">
        <v>1191</v>
      </c>
      <c r="B625" s="553">
        <f t="shared" si="207"/>
        <v>-10</v>
      </c>
      <c r="C625" s="553">
        <f t="shared" ca="1" si="216"/>
        <v>2.4638727434356231</v>
      </c>
      <c r="D625" s="553">
        <f t="shared" ca="1" si="217"/>
        <v>2.0108004241436985</v>
      </c>
      <c r="E625" s="553">
        <f t="shared" ca="1" si="218"/>
        <v>3.7673082265414353</v>
      </c>
      <c r="F625" s="553">
        <f t="shared" ca="1" si="219"/>
        <v>2.8032614286258273</v>
      </c>
      <c r="G625" s="553">
        <f t="shared" ca="1" si="220"/>
        <v>12.623831604335329</v>
      </c>
      <c r="H625" s="553">
        <f t="shared" ca="1" si="221"/>
        <v>2.2056359784175235</v>
      </c>
      <c r="I625" s="553">
        <f t="shared" ca="1" si="222"/>
        <v>11.246574171500923</v>
      </c>
      <c r="J625" s="553">
        <f t="shared" ca="1" si="223"/>
        <v>3.1772951532587235</v>
      </c>
      <c r="K625" s="553">
        <f t="shared" ca="1" si="224"/>
        <v>7.3218713783010472</v>
      </c>
      <c r="L625" s="553">
        <f t="shared" ca="1" si="227"/>
        <v>3.3719210444125642</v>
      </c>
      <c r="M625" s="553">
        <f t="shared" ca="1" si="227"/>
        <v>5.9430246369324653</v>
      </c>
      <c r="N625" s="553">
        <f t="shared" ca="1" si="227"/>
        <v>2.5781192415489214</v>
      </c>
      <c r="O625" s="553">
        <f t="shared" ca="1" si="227"/>
        <v>4.3394793556119753</v>
      </c>
      <c r="P625" s="553">
        <f t="shared" ca="1" si="227"/>
        <v>2.6820324963169728</v>
      </c>
      <c r="Q625" s="554">
        <f t="shared" ca="1" si="208"/>
        <v>0.4530723192919246</v>
      </c>
      <c r="R625" s="554">
        <f t="shared" ca="1" si="209"/>
        <v>0.96404679791560799</v>
      </c>
      <c r="S625" s="554">
        <f t="shared" ca="1" si="210"/>
        <v>10.418195625917805</v>
      </c>
      <c r="T625" s="554">
        <f t="shared" ca="1" si="211"/>
        <v>8.0692790182421987</v>
      </c>
      <c r="U625" s="554">
        <f t="shared" ca="1" si="212"/>
        <v>3.9499503338884829</v>
      </c>
      <c r="V625" s="555">
        <f t="shared" ca="1" si="213"/>
        <v>3.3649053953835439</v>
      </c>
      <c r="W625" s="555">
        <f t="shared" ca="1" si="214"/>
        <v>1.6574468592950025</v>
      </c>
      <c r="X625" s="556">
        <f t="shared" ca="1" si="226"/>
        <v>2.1427419374038745</v>
      </c>
      <c r="Y625" s="557">
        <f t="shared" ca="1" si="215"/>
        <v>0.35397609061370633</v>
      </c>
    </row>
    <row r="626" spans="1:25" x14ac:dyDescent="0.25">
      <c r="A626" s="558" t="s">
        <v>1192</v>
      </c>
      <c r="B626" s="553">
        <f t="shared" si="207"/>
        <v>-10</v>
      </c>
      <c r="C626" s="553">
        <f t="shared" ca="1" si="216"/>
        <v>2.6577160912004167</v>
      </c>
      <c r="D626" s="553">
        <f t="shared" ca="1" si="217"/>
        <v>1.8569921083836014</v>
      </c>
      <c r="E626" s="553">
        <f t="shared" ca="1" si="218"/>
        <v>7.4585074591679756</v>
      </c>
      <c r="F626" s="553">
        <f t="shared" ca="1" si="219"/>
        <v>2.4758251003408196</v>
      </c>
      <c r="G626" s="553">
        <f t="shared" ca="1" si="220"/>
        <v>7.4389595561053579</v>
      </c>
      <c r="H626" s="553">
        <f t="shared" ca="1" si="221"/>
        <v>3.3789757278722212</v>
      </c>
      <c r="I626" s="553">
        <f t="shared" ca="1" si="222"/>
        <v>12.426920700594579</v>
      </c>
      <c r="J626" s="553">
        <f t="shared" ca="1" si="223"/>
        <v>2.7037562962005657</v>
      </c>
      <c r="K626" s="553">
        <f t="shared" ca="1" si="224"/>
        <v>9.8360899730485514</v>
      </c>
      <c r="L626" s="553">
        <f t="shared" ref="L626:P641" ca="1" si="228">L$17*(1+$C$10*NORMSINV(RAND()))</f>
        <v>1.5379453069255131</v>
      </c>
      <c r="M626" s="553">
        <f t="shared" ca="1" si="228"/>
        <v>5.1512392246559484</v>
      </c>
      <c r="N626" s="553">
        <f t="shared" ca="1" si="228"/>
        <v>2.2273907500272836</v>
      </c>
      <c r="O626" s="553">
        <f t="shared" ca="1" si="228"/>
        <v>5.4089779492922343</v>
      </c>
      <c r="P626" s="553">
        <f t="shared" ca="1" si="228"/>
        <v>2.0778504405707006</v>
      </c>
      <c r="Q626" s="554">
        <f t="shared" ca="1" si="208"/>
        <v>0.80072398281681534</v>
      </c>
      <c r="R626" s="554">
        <f t="shared" ca="1" si="209"/>
        <v>4.982682358827156</v>
      </c>
      <c r="S626" s="554">
        <f t="shared" ca="1" si="210"/>
        <v>4.0599838282331362</v>
      </c>
      <c r="T626" s="554">
        <f t="shared" ca="1" si="211"/>
        <v>9.7231644043940122</v>
      </c>
      <c r="U626" s="554">
        <f t="shared" ca="1" si="212"/>
        <v>8.2981446661230382</v>
      </c>
      <c r="V626" s="555">
        <f t="shared" ca="1" si="213"/>
        <v>2.9238484746286648</v>
      </c>
      <c r="W626" s="555">
        <f t="shared" ca="1" si="214"/>
        <v>3.3311275087215337</v>
      </c>
      <c r="X626" s="556">
        <f t="shared" ca="1" si="226"/>
        <v>4.0750092064432781</v>
      </c>
      <c r="Y626" s="557">
        <f t="shared" ca="1" si="215"/>
        <v>0.629143379622219</v>
      </c>
    </row>
    <row r="627" spans="1:25" x14ac:dyDescent="0.25">
      <c r="A627" s="558" t="s">
        <v>1193</v>
      </c>
      <c r="B627" s="553">
        <f t="shared" si="207"/>
        <v>-10</v>
      </c>
      <c r="C627" s="553">
        <f t="shared" ca="1" si="216"/>
        <v>2.0249409655313144</v>
      </c>
      <c r="D627" s="553">
        <f t="shared" ca="1" si="217"/>
        <v>2.0499967073910996</v>
      </c>
      <c r="E627" s="553">
        <f t="shared" ca="1" si="218"/>
        <v>7.725266731310521</v>
      </c>
      <c r="F627" s="553">
        <f t="shared" ca="1" si="219"/>
        <v>1.8620746392196637</v>
      </c>
      <c r="G627" s="553">
        <f t="shared" ca="1" si="220"/>
        <v>11.026140467664462</v>
      </c>
      <c r="H627" s="553">
        <f t="shared" ca="1" si="221"/>
        <v>3.9551903532663055</v>
      </c>
      <c r="I627" s="553">
        <f t="shared" ca="1" si="222"/>
        <v>3.4537333035548521</v>
      </c>
      <c r="J627" s="553">
        <f t="shared" ca="1" si="223"/>
        <v>2.6320610645313769</v>
      </c>
      <c r="K627" s="553">
        <f t="shared" ca="1" si="224"/>
        <v>11.531574105065584</v>
      </c>
      <c r="L627" s="553">
        <f t="shared" ca="1" si="228"/>
        <v>3.9472280116564806</v>
      </c>
      <c r="M627" s="553">
        <f t="shared" ca="1" si="228"/>
        <v>7.8645264616686674</v>
      </c>
      <c r="N627" s="553">
        <f t="shared" ca="1" si="228"/>
        <v>2.3990847103655235</v>
      </c>
      <c r="O627" s="553">
        <f t="shared" ca="1" si="228"/>
        <v>3.7616528806116394</v>
      </c>
      <c r="P627" s="553">
        <f t="shared" ca="1" si="228"/>
        <v>3.1209902817201538</v>
      </c>
      <c r="Q627" s="554">
        <f t="shared" ca="1" si="208"/>
        <v>-2.5055741859785208E-2</v>
      </c>
      <c r="R627" s="554">
        <f t="shared" ca="1" si="209"/>
        <v>5.8631920920908573</v>
      </c>
      <c r="S627" s="554">
        <f t="shared" ca="1" si="210"/>
        <v>7.0709501143981566</v>
      </c>
      <c r="T627" s="554">
        <f t="shared" ca="1" si="211"/>
        <v>0.82167223902347519</v>
      </c>
      <c r="U627" s="554">
        <f t="shared" ca="1" si="212"/>
        <v>7.5843460934091027</v>
      </c>
      <c r="V627" s="555">
        <f t="shared" ca="1" si="213"/>
        <v>5.4654417513031444</v>
      </c>
      <c r="W627" s="555">
        <f t="shared" ca="1" si="214"/>
        <v>0.64066259889148558</v>
      </c>
      <c r="X627" s="556">
        <f t="shared" ca="1" si="226"/>
        <v>1.7416097285271448</v>
      </c>
      <c r="Y627" s="557">
        <f t="shared" ca="1" si="215"/>
        <v>0.30125446720715043</v>
      </c>
    </row>
    <row r="628" spans="1:25" x14ac:dyDescent="0.25">
      <c r="A628" s="558" t="s">
        <v>1194</v>
      </c>
      <c r="B628" s="553">
        <f t="shared" si="207"/>
        <v>-10</v>
      </c>
      <c r="C628" s="553">
        <f t="shared" ca="1" si="216"/>
        <v>1.9628790950798114</v>
      </c>
      <c r="D628" s="553">
        <f t="shared" ca="1" si="217"/>
        <v>2.0837062549961072</v>
      </c>
      <c r="E628" s="553">
        <f t="shared" ca="1" si="218"/>
        <v>4.0755705728186005</v>
      </c>
      <c r="F628" s="553">
        <f t="shared" ca="1" si="219"/>
        <v>2.3872446104722673</v>
      </c>
      <c r="G628" s="553">
        <f t="shared" ca="1" si="220"/>
        <v>13.371106774635219</v>
      </c>
      <c r="H628" s="553">
        <f t="shared" ca="1" si="221"/>
        <v>2.9354911108606334</v>
      </c>
      <c r="I628" s="553">
        <f t="shared" ca="1" si="222"/>
        <v>11.55815233469297</v>
      </c>
      <c r="J628" s="553">
        <f t="shared" ca="1" si="223"/>
        <v>3.8615261129594494</v>
      </c>
      <c r="K628" s="553">
        <f t="shared" ca="1" si="224"/>
        <v>13.123100906272514</v>
      </c>
      <c r="L628" s="553">
        <f t="shared" ca="1" si="228"/>
        <v>2.6614941313991247</v>
      </c>
      <c r="M628" s="553">
        <f t="shared" ca="1" si="228"/>
        <v>6.7901075542405565</v>
      </c>
      <c r="N628" s="553">
        <f t="shared" ca="1" si="228"/>
        <v>1.9941250558573398</v>
      </c>
      <c r="O628" s="553">
        <f t="shared" ca="1" si="228"/>
        <v>5.0822384865693859</v>
      </c>
      <c r="P628" s="553">
        <f t="shared" ca="1" si="228"/>
        <v>2.6434106654044083</v>
      </c>
      <c r="Q628" s="554">
        <f t="shared" ca="1" si="208"/>
        <v>-0.12082715991629578</v>
      </c>
      <c r="R628" s="554">
        <f t="shared" ca="1" si="209"/>
        <v>1.6883259623463331</v>
      </c>
      <c r="S628" s="554">
        <f t="shared" ca="1" si="210"/>
        <v>10.435615663774586</v>
      </c>
      <c r="T628" s="554">
        <f t="shared" ca="1" si="211"/>
        <v>7.6966262217335206</v>
      </c>
      <c r="U628" s="554">
        <f t="shared" ca="1" si="212"/>
        <v>10.461606774873388</v>
      </c>
      <c r="V628" s="555">
        <f t="shared" ca="1" si="213"/>
        <v>4.7959824983832169</v>
      </c>
      <c r="W628" s="555">
        <f t="shared" ca="1" si="214"/>
        <v>2.4388278211649776</v>
      </c>
      <c r="X628" s="556">
        <f t="shared" ca="1" si="226"/>
        <v>4.6761968165711156</v>
      </c>
      <c r="Y628" s="557">
        <f t="shared" ca="1" si="215"/>
        <v>0.70838798617990262</v>
      </c>
    </row>
    <row r="629" spans="1:25" x14ac:dyDescent="0.25">
      <c r="A629" s="558" t="s">
        <v>1195</v>
      </c>
      <c r="B629" s="553">
        <f t="shared" si="207"/>
        <v>-10</v>
      </c>
      <c r="C629" s="553">
        <f t="shared" ca="1" si="216"/>
        <v>2.413247605117705</v>
      </c>
      <c r="D629" s="553">
        <f t="shared" ca="1" si="217"/>
        <v>2.2338761056101948</v>
      </c>
      <c r="E629" s="553">
        <f t="shared" ca="1" si="218"/>
        <v>5.6978478616834334</v>
      </c>
      <c r="F629" s="553">
        <f t="shared" ca="1" si="219"/>
        <v>1.9911515603736061</v>
      </c>
      <c r="G629" s="553">
        <f t="shared" ca="1" si="220"/>
        <v>13.045653896877205</v>
      </c>
      <c r="H629" s="553">
        <f t="shared" ca="1" si="221"/>
        <v>3.4395568694049539</v>
      </c>
      <c r="I629" s="553">
        <f t="shared" ca="1" si="222"/>
        <v>6.9371138257550227</v>
      </c>
      <c r="J629" s="553">
        <f t="shared" ca="1" si="223"/>
        <v>2.3282571659133815</v>
      </c>
      <c r="K629" s="553">
        <f t="shared" ca="1" si="224"/>
        <v>11.564402556229133</v>
      </c>
      <c r="L629" s="553">
        <f t="shared" ca="1" si="228"/>
        <v>2.9990622257504933</v>
      </c>
      <c r="M629" s="553">
        <f t="shared" ca="1" si="228"/>
        <v>7.0411824854113725</v>
      </c>
      <c r="N629" s="553">
        <f t="shared" ca="1" si="228"/>
        <v>2.7500696693893922</v>
      </c>
      <c r="O629" s="553">
        <f t="shared" ca="1" si="228"/>
        <v>4.7505847003683979</v>
      </c>
      <c r="P629" s="553">
        <f t="shared" ca="1" si="228"/>
        <v>3.0173337677571022</v>
      </c>
      <c r="Q629" s="554">
        <f t="shared" ca="1" si="208"/>
        <v>0.17937149950751019</v>
      </c>
      <c r="R629" s="554">
        <f t="shared" ca="1" si="209"/>
        <v>3.7066963013098273</v>
      </c>
      <c r="S629" s="554">
        <f t="shared" ca="1" si="210"/>
        <v>9.6060970274722521</v>
      </c>
      <c r="T629" s="554">
        <f t="shared" ca="1" si="211"/>
        <v>4.6088566598416412</v>
      </c>
      <c r="U629" s="554">
        <f t="shared" ca="1" si="212"/>
        <v>8.5653403304786409</v>
      </c>
      <c r="V629" s="555">
        <f t="shared" ca="1" si="213"/>
        <v>4.2911128160219807</v>
      </c>
      <c r="W629" s="555">
        <f t="shared" ca="1" si="214"/>
        <v>1.7332509326112957</v>
      </c>
      <c r="X629" s="556">
        <f t="shared" ca="1" si="226"/>
        <v>3.616961461898498</v>
      </c>
      <c r="Y629" s="557">
        <f t="shared" ca="1" si="215"/>
        <v>0.56460497572520718</v>
      </c>
    </row>
    <row r="630" spans="1:25" x14ac:dyDescent="0.25">
      <c r="A630" s="558" t="s">
        <v>1196</v>
      </c>
      <c r="B630" s="553">
        <f t="shared" si="207"/>
        <v>-10</v>
      </c>
      <c r="C630" s="553">
        <f t="shared" ca="1" si="216"/>
        <v>1.9681498901572925</v>
      </c>
      <c r="D630" s="553">
        <f t="shared" ca="1" si="217"/>
        <v>1.7678578586650879</v>
      </c>
      <c r="E630" s="553">
        <f t="shared" ca="1" si="218"/>
        <v>6.9070594748340817</v>
      </c>
      <c r="F630" s="553">
        <f t="shared" ca="1" si="219"/>
        <v>2.582142840006961</v>
      </c>
      <c r="G630" s="553">
        <f t="shared" ca="1" si="220"/>
        <v>5.1860563585657173</v>
      </c>
      <c r="H630" s="553">
        <f t="shared" ca="1" si="221"/>
        <v>2.6465599476421038</v>
      </c>
      <c r="I630" s="553">
        <f t="shared" ca="1" si="222"/>
        <v>4.471004488116205</v>
      </c>
      <c r="J630" s="553">
        <f t="shared" ca="1" si="223"/>
        <v>2.3641144765821669</v>
      </c>
      <c r="K630" s="553">
        <f t="shared" ca="1" si="224"/>
        <v>15.573326154731999</v>
      </c>
      <c r="L630" s="553">
        <f t="shared" ca="1" si="228"/>
        <v>4.5578663721349226</v>
      </c>
      <c r="M630" s="553">
        <f t="shared" ca="1" si="228"/>
        <v>8.5391116491929111</v>
      </c>
      <c r="N630" s="553">
        <f t="shared" ca="1" si="228"/>
        <v>2.7733610871853061</v>
      </c>
      <c r="O630" s="553">
        <f t="shared" ca="1" si="228"/>
        <v>4.6010125745029846</v>
      </c>
      <c r="P630" s="553">
        <f t="shared" ca="1" si="228"/>
        <v>1.1250204583590682</v>
      </c>
      <c r="Q630" s="554">
        <f t="shared" ca="1" si="208"/>
        <v>0.20029203149220454</v>
      </c>
      <c r="R630" s="554">
        <f t="shared" ca="1" si="209"/>
        <v>4.3249166348271206</v>
      </c>
      <c r="S630" s="554">
        <f t="shared" ca="1" si="210"/>
        <v>2.5394964109236136</v>
      </c>
      <c r="T630" s="554">
        <f t="shared" ca="1" si="211"/>
        <v>2.1068900115340381</v>
      </c>
      <c r="U630" s="554">
        <f t="shared" ca="1" si="212"/>
        <v>11.015459782597077</v>
      </c>
      <c r="V630" s="555">
        <f t="shared" ca="1" si="213"/>
        <v>5.7657505620076055</v>
      </c>
      <c r="W630" s="555">
        <f t="shared" ca="1" si="214"/>
        <v>3.4759921161439165</v>
      </c>
      <c r="X630" s="556">
        <f t="shared" ca="1" si="226"/>
        <v>0.94135574132422839</v>
      </c>
      <c r="Y630" s="557">
        <f t="shared" ca="1" si="215"/>
        <v>0.2082697282025085</v>
      </c>
    </row>
    <row r="631" spans="1:25" x14ac:dyDescent="0.25">
      <c r="A631" s="558" t="s">
        <v>1197</v>
      </c>
      <c r="B631" s="553">
        <f t="shared" si="207"/>
        <v>-10</v>
      </c>
      <c r="C631" s="553">
        <f t="shared" ca="1" si="216"/>
        <v>3.336073883308444</v>
      </c>
      <c r="D631" s="553">
        <f t="shared" ca="1" si="217"/>
        <v>1.6128841740577966</v>
      </c>
      <c r="E631" s="553">
        <f t="shared" ca="1" si="218"/>
        <v>6.5185368819142901</v>
      </c>
      <c r="F631" s="553">
        <f t="shared" ca="1" si="219"/>
        <v>3.6246952962331158</v>
      </c>
      <c r="G631" s="553">
        <f t="shared" ca="1" si="220"/>
        <v>3.399434209501254</v>
      </c>
      <c r="H631" s="553">
        <f t="shared" ca="1" si="221"/>
        <v>2.173771291625656</v>
      </c>
      <c r="I631" s="553">
        <f t="shared" ca="1" si="222"/>
        <v>14.488122209353476</v>
      </c>
      <c r="J631" s="553">
        <f t="shared" ca="1" si="223"/>
        <v>2.4722951488574729</v>
      </c>
      <c r="K631" s="553">
        <f t="shared" ca="1" si="224"/>
        <v>19.008152144822059</v>
      </c>
      <c r="L631" s="553">
        <f t="shared" ca="1" si="228"/>
        <v>3.4815897380291432</v>
      </c>
      <c r="M631" s="553">
        <f t="shared" ca="1" si="228"/>
        <v>2.3030108660163076</v>
      </c>
      <c r="N631" s="553">
        <f t="shared" ca="1" si="228"/>
        <v>2.2430459682928707</v>
      </c>
      <c r="O631" s="553">
        <f t="shared" ca="1" si="228"/>
        <v>5.4842915257163263</v>
      </c>
      <c r="P631" s="553">
        <f t="shared" ca="1" si="228"/>
        <v>2.2237172072051496</v>
      </c>
      <c r="Q631" s="554">
        <f t="shared" ca="1" si="208"/>
        <v>1.7231897092506474</v>
      </c>
      <c r="R631" s="554">
        <f t="shared" ca="1" si="209"/>
        <v>2.8938415856811743</v>
      </c>
      <c r="S631" s="554">
        <f t="shared" ca="1" si="210"/>
        <v>1.225662917875598</v>
      </c>
      <c r="T631" s="554">
        <f t="shared" ca="1" si="211"/>
        <v>12.015827060496003</v>
      </c>
      <c r="U631" s="554">
        <f t="shared" ca="1" si="212"/>
        <v>15.526562406792916</v>
      </c>
      <c r="V631" s="555">
        <f t="shared" ca="1" si="213"/>
        <v>5.9964897723436827E-2</v>
      </c>
      <c r="W631" s="555">
        <f t="shared" ca="1" si="214"/>
        <v>3.2605743185111766</v>
      </c>
      <c r="X631" s="556">
        <f t="shared" ca="1" si="226"/>
        <v>4.567087963096089</v>
      </c>
      <c r="Y631" s="557">
        <f t="shared" ca="1" si="215"/>
        <v>0.69459515655166648</v>
      </c>
    </row>
    <row r="632" spans="1:25" x14ac:dyDescent="0.25">
      <c r="A632" s="558" t="s">
        <v>1198</v>
      </c>
      <c r="B632" s="553">
        <f t="shared" si="207"/>
        <v>-10</v>
      </c>
      <c r="C632" s="553">
        <f t="shared" ca="1" si="216"/>
        <v>3.1857573587562964</v>
      </c>
      <c r="D632" s="553">
        <f t="shared" ca="1" si="217"/>
        <v>2.8844098173486503</v>
      </c>
      <c r="E632" s="553">
        <f t="shared" ca="1" si="218"/>
        <v>7.7979832127185329</v>
      </c>
      <c r="F632" s="553">
        <f t="shared" ca="1" si="219"/>
        <v>2.3859697016009278</v>
      </c>
      <c r="G632" s="553">
        <f t="shared" ca="1" si="220"/>
        <v>10.116134970517418</v>
      </c>
      <c r="H632" s="553">
        <f t="shared" ca="1" si="221"/>
        <v>3.0787616601076628</v>
      </c>
      <c r="I632" s="553">
        <f t="shared" ca="1" si="222"/>
        <v>10.827766821250524</v>
      </c>
      <c r="J632" s="553">
        <f t="shared" ca="1" si="223"/>
        <v>2.6684275627526595</v>
      </c>
      <c r="K632" s="553">
        <f t="shared" ca="1" si="224"/>
        <v>9.0884463530568063</v>
      </c>
      <c r="L632" s="553">
        <f t="shared" ca="1" si="228"/>
        <v>2.3456096514595881</v>
      </c>
      <c r="M632" s="553">
        <f t="shared" ca="1" si="228"/>
        <v>5.586073557506281</v>
      </c>
      <c r="N632" s="553">
        <f t="shared" ca="1" si="228"/>
        <v>3.3871820482772796</v>
      </c>
      <c r="O632" s="553">
        <f t="shared" ca="1" si="228"/>
        <v>4.0714337202540278</v>
      </c>
      <c r="P632" s="553">
        <f t="shared" ca="1" si="228"/>
        <v>2.1559582216792923</v>
      </c>
      <c r="Q632" s="554">
        <f t="shared" ca="1" si="208"/>
        <v>0.30134754140764608</v>
      </c>
      <c r="R632" s="554">
        <f t="shared" ca="1" si="209"/>
        <v>5.4120135111176051</v>
      </c>
      <c r="S632" s="554">
        <f t="shared" ca="1" si="210"/>
        <v>7.0373733104097553</v>
      </c>
      <c r="T632" s="554">
        <f t="shared" ca="1" si="211"/>
        <v>8.1593392584978641</v>
      </c>
      <c r="U632" s="554">
        <f t="shared" ca="1" si="212"/>
        <v>6.7428367015972182</v>
      </c>
      <c r="V632" s="555">
        <f t="shared" ca="1" si="213"/>
        <v>2.1988915092290013</v>
      </c>
      <c r="W632" s="555">
        <f t="shared" ca="1" si="214"/>
        <v>1.9154754985747355</v>
      </c>
      <c r="X632" s="556">
        <f t="shared" ca="1" si="226"/>
        <v>3.8375904489053081</v>
      </c>
      <c r="Y632" s="557">
        <f t="shared" ca="1" si="215"/>
        <v>0.59602085413050732</v>
      </c>
    </row>
    <row r="633" spans="1:25" x14ac:dyDescent="0.25">
      <c r="A633" s="558" t="s">
        <v>1199</v>
      </c>
      <c r="B633" s="553">
        <f t="shared" si="207"/>
        <v>-10</v>
      </c>
      <c r="C633" s="553">
        <f t="shared" ca="1" si="216"/>
        <v>2.8812752058878486</v>
      </c>
      <c r="D633" s="553">
        <f t="shared" ca="1" si="217"/>
        <v>1.6359470752166874</v>
      </c>
      <c r="E633" s="553">
        <f t="shared" ca="1" si="218"/>
        <v>5.9969566242166321</v>
      </c>
      <c r="F633" s="553">
        <f t="shared" ca="1" si="219"/>
        <v>2.6543232451039489</v>
      </c>
      <c r="G633" s="553">
        <f t="shared" ca="1" si="220"/>
        <v>8.3409736077479746</v>
      </c>
      <c r="H633" s="553">
        <f t="shared" ca="1" si="221"/>
        <v>2.3665901134760308</v>
      </c>
      <c r="I633" s="553">
        <f t="shared" ca="1" si="222"/>
        <v>6.3799371396412425</v>
      </c>
      <c r="J633" s="553">
        <f t="shared" ca="1" si="223"/>
        <v>2.6141188891307712</v>
      </c>
      <c r="K633" s="553">
        <f t="shared" ca="1" si="224"/>
        <v>4.6665498713881011</v>
      </c>
      <c r="L633" s="553">
        <f t="shared" ca="1" si="228"/>
        <v>3.1604570890256287</v>
      </c>
      <c r="M633" s="553">
        <f t="shared" ca="1" si="228"/>
        <v>5.3286508718434806</v>
      </c>
      <c r="N633" s="553">
        <f t="shared" ca="1" si="228"/>
        <v>1.8834825851416364</v>
      </c>
      <c r="O633" s="553">
        <f t="shared" ca="1" si="228"/>
        <v>4.1510588491815659</v>
      </c>
      <c r="P633" s="553">
        <f t="shared" ca="1" si="228"/>
        <v>2.5779091108081573</v>
      </c>
      <c r="Q633" s="554">
        <f t="shared" ca="1" si="208"/>
        <v>1.2453281306711612</v>
      </c>
      <c r="R633" s="554">
        <f t="shared" ca="1" si="209"/>
        <v>3.3426333791126832</v>
      </c>
      <c r="S633" s="554">
        <f t="shared" ca="1" si="210"/>
        <v>5.9743834942719438</v>
      </c>
      <c r="T633" s="554">
        <f t="shared" ca="1" si="211"/>
        <v>3.7658182505104714</v>
      </c>
      <c r="U633" s="554">
        <f t="shared" ca="1" si="212"/>
        <v>1.5060927823624723</v>
      </c>
      <c r="V633" s="555">
        <f t="shared" ca="1" si="213"/>
        <v>3.4451682867018443</v>
      </c>
      <c r="W633" s="555">
        <f t="shared" ca="1" si="214"/>
        <v>1.5731497383734085</v>
      </c>
      <c r="X633" s="556">
        <f t="shared" ca="1" si="226"/>
        <v>-0.53652853806799961</v>
      </c>
      <c r="Y633" s="557">
        <f t="shared" ca="1" si="215"/>
        <v>8.8341636343013383E-2</v>
      </c>
    </row>
    <row r="634" spans="1:25" x14ac:dyDescent="0.25">
      <c r="A634" s="558" t="s">
        <v>1200</v>
      </c>
      <c r="B634" s="553">
        <f t="shared" si="207"/>
        <v>-10</v>
      </c>
      <c r="C634" s="553">
        <f t="shared" ca="1" si="216"/>
        <v>1.5942430537490377</v>
      </c>
      <c r="D634" s="553">
        <f t="shared" ca="1" si="217"/>
        <v>1.5165700846771364</v>
      </c>
      <c r="E634" s="553">
        <f t="shared" ca="1" si="218"/>
        <v>8.5488492646593208</v>
      </c>
      <c r="F634" s="553">
        <f t="shared" ca="1" si="219"/>
        <v>2.7256658491594408</v>
      </c>
      <c r="G634" s="553">
        <f t="shared" ca="1" si="220"/>
        <v>8.9400643750808921</v>
      </c>
      <c r="H634" s="553">
        <f t="shared" ca="1" si="221"/>
        <v>3.0163761984680555</v>
      </c>
      <c r="I634" s="553">
        <f t="shared" ca="1" si="222"/>
        <v>10.721523395499315</v>
      </c>
      <c r="J634" s="553">
        <f t="shared" ca="1" si="223"/>
        <v>2.5327534441903206</v>
      </c>
      <c r="K634" s="553">
        <f t="shared" ca="1" si="224"/>
        <v>4.3738428659581272</v>
      </c>
      <c r="L634" s="553">
        <f t="shared" ca="1" si="228"/>
        <v>3.2297744429499144</v>
      </c>
      <c r="M634" s="553">
        <f t="shared" ca="1" si="228"/>
        <v>5.9886556088532146</v>
      </c>
      <c r="N634" s="553">
        <f t="shared" ca="1" si="228"/>
        <v>2.7580956143946551</v>
      </c>
      <c r="O634" s="553">
        <f t="shared" ca="1" si="228"/>
        <v>6.7242507726033587</v>
      </c>
      <c r="P634" s="553">
        <f t="shared" ca="1" si="228"/>
        <v>2.7455195013324034</v>
      </c>
      <c r="Q634" s="554">
        <f t="shared" ca="1" si="208"/>
        <v>7.7672969071901354E-2</v>
      </c>
      <c r="R634" s="554">
        <f t="shared" ca="1" si="209"/>
        <v>5.8231834154998801</v>
      </c>
      <c r="S634" s="554">
        <f t="shared" ca="1" si="210"/>
        <v>5.9236881766128366</v>
      </c>
      <c r="T634" s="554">
        <f t="shared" ca="1" si="211"/>
        <v>8.1887699513089949</v>
      </c>
      <c r="U634" s="554">
        <f t="shared" ca="1" si="212"/>
        <v>1.1440684230082128</v>
      </c>
      <c r="V634" s="555">
        <f t="shared" ca="1" si="213"/>
        <v>3.2305599944585595</v>
      </c>
      <c r="W634" s="555">
        <f t="shared" ca="1" si="214"/>
        <v>3.9787312712709553</v>
      </c>
      <c r="X634" s="556">
        <f t="shared" ca="1" si="226"/>
        <v>2.2321849639989004</v>
      </c>
      <c r="Y634" s="557">
        <f t="shared" ca="1" si="215"/>
        <v>0.36617120344340809</v>
      </c>
    </row>
    <row r="635" spans="1:25" x14ac:dyDescent="0.25">
      <c r="A635" s="558" t="s">
        <v>1201</v>
      </c>
      <c r="B635" s="553">
        <f t="shared" si="207"/>
        <v>-10</v>
      </c>
      <c r="C635" s="553">
        <f t="shared" ca="1" si="216"/>
        <v>4.1296417927648204</v>
      </c>
      <c r="D635" s="553">
        <f t="shared" ca="1" si="217"/>
        <v>2.2562322775087891</v>
      </c>
      <c r="E635" s="553">
        <f t="shared" ca="1" si="218"/>
        <v>5.1348352155771533</v>
      </c>
      <c r="F635" s="553">
        <f t="shared" ca="1" si="219"/>
        <v>2.5807937438583863</v>
      </c>
      <c r="G635" s="553">
        <f t="shared" ca="1" si="220"/>
        <v>9.5222686052476</v>
      </c>
      <c r="H635" s="553">
        <f t="shared" ca="1" si="221"/>
        <v>2.0871721734828927</v>
      </c>
      <c r="I635" s="553">
        <f t="shared" ca="1" si="222"/>
        <v>5.6876891439535289</v>
      </c>
      <c r="J635" s="553">
        <f t="shared" ca="1" si="223"/>
        <v>3.620767486262348</v>
      </c>
      <c r="K635" s="553">
        <f t="shared" ca="1" si="224"/>
        <v>11.885052756757428</v>
      </c>
      <c r="L635" s="553">
        <f t="shared" ca="1" si="228"/>
        <v>3.3101969543355545</v>
      </c>
      <c r="M635" s="553">
        <f t="shared" ca="1" si="228"/>
        <v>6.6657736113908026</v>
      </c>
      <c r="N635" s="553">
        <f t="shared" ca="1" si="228"/>
        <v>2.0101425503352486</v>
      </c>
      <c r="O635" s="553">
        <f t="shared" ca="1" si="228"/>
        <v>4.47540870560871</v>
      </c>
      <c r="P635" s="553">
        <f t="shared" ca="1" si="228"/>
        <v>3.2417670433103449</v>
      </c>
      <c r="Q635" s="554">
        <f t="shared" ca="1" si="208"/>
        <v>1.8734095152560313</v>
      </c>
      <c r="R635" s="554">
        <f t="shared" ca="1" si="209"/>
        <v>2.5540414717187669</v>
      </c>
      <c r="S635" s="554">
        <f t="shared" ca="1" si="210"/>
        <v>7.4350964317647072</v>
      </c>
      <c r="T635" s="554">
        <f t="shared" ca="1" si="211"/>
        <v>2.0669216576911809</v>
      </c>
      <c r="U635" s="554">
        <f t="shared" ca="1" si="212"/>
        <v>8.5748558024218742</v>
      </c>
      <c r="V635" s="555">
        <f t="shared" ca="1" si="213"/>
        <v>4.655631061055554</v>
      </c>
      <c r="W635" s="555">
        <f t="shared" ca="1" si="214"/>
        <v>1.233641662298365</v>
      </c>
      <c r="X635" s="556">
        <f t="shared" ca="1" si="226"/>
        <v>2.0756625443028565</v>
      </c>
      <c r="Y635" s="557">
        <f t="shared" ca="1" si="215"/>
        <v>0.34492666303657121</v>
      </c>
    </row>
    <row r="636" spans="1:25" x14ac:dyDescent="0.25">
      <c r="A636" s="558" t="s">
        <v>1202</v>
      </c>
      <c r="B636" s="553">
        <f t="shared" si="207"/>
        <v>-10</v>
      </c>
      <c r="C636" s="553">
        <f t="shared" ca="1" si="216"/>
        <v>2.0862216789047485</v>
      </c>
      <c r="D636" s="553">
        <f t="shared" ca="1" si="217"/>
        <v>1.749743438742404</v>
      </c>
      <c r="E636" s="553">
        <f t="shared" ca="1" si="218"/>
        <v>3.2012068398587648</v>
      </c>
      <c r="F636" s="553">
        <f t="shared" ca="1" si="219"/>
        <v>1.6504225967616593</v>
      </c>
      <c r="G636" s="553">
        <f t="shared" ca="1" si="220"/>
        <v>10.840758928311246</v>
      </c>
      <c r="H636" s="553">
        <f t="shared" ca="1" si="221"/>
        <v>3.3446811374735073</v>
      </c>
      <c r="I636" s="553">
        <f t="shared" ca="1" si="222"/>
        <v>7.4776143493830212</v>
      </c>
      <c r="J636" s="553">
        <f t="shared" ca="1" si="223"/>
        <v>3.0991808876685374</v>
      </c>
      <c r="K636" s="553">
        <f t="shared" ca="1" si="224"/>
        <v>11.642655429490102</v>
      </c>
      <c r="L636" s="553">
        <f t="shared" ca="1" si="228"/>
        <v>3.3945186999809636</v>
      </c>
      <c r="M636" s="553">
        <f t="shared" ca="1" si="228"/>
        <v>5.8512949783809987</v>
      </c>
      <c r="N636" s="553">
        <f t="shared" ca="1" si="228"/>
        <v>3.1836717582613847</v>
      </c>
      <c r="O636" s="553">
        <f t="shared" ca="1" si="228"/>
        <v>5.0270249003108791</v>
      </c>
      <c r="P636" s="553">
        <f t="shared" ca="1" si="228"/>
        <v>3.0899176702845388</v>
      </c>
      <c r="Q636" s="554">
        <f t="shared" ca="1" si="208"/>
        <v>0.33647824016234451</v>
      </c>
      <c r="R636" s="554">
        <f t="shared" ca="1" si="209"/>
        <v>1.5507842430971055</v>
      </c>
      <c r="S636" s="554">
        <f t="shared" ca="1" si="210"/>
        <v>7.4960777908377381</v>
      </c>
      <c r="T636" s="554">
        <f t="shared" ca="1" si="211"/>
        <v>4.3784334617144838</v>
      </c>
      <c r="U636" s="554">
        <f t="shared" ca="1" si="212"/>
        <v>8.2481367295091381</v>
      </c>
      <c r="V636" s="555">
        <f t="shared" ca="1" si="213"/>
        <v>2.6676232201196139</v>
      </c>
      <c r="W636" s="555">
        <f t="shared" ca="1" si="214"/>
        <v>1.9371072300263403</v>
      </c>
      <c r="X636" s="556">
        <f t="shared" ca="1" si="226"/>
        <v>0.70137437764620891</v>
      </c>
      <c r="Y636" s="557">
        <f t="shared" ca="1" si="215"/>
        <v>0.18408724558904538</v>
      </c>
    </row>
    <row r="637" spans="1:25" x14ac:dyDescent="0.25">
      <c r="A637" s="558" t="s">
        <v>1203</v>
      </c>
      <c r="B637" s="553">
        <f t="shared" si="207"/>
        <v>-10</v>
      </c>
      <c r="C637" s="553">
        <f t="shared" ca="1" si="216"/>
        <v>2.0751477547655117</v>
      </c>
      <c r="D637" s="553">
        <f t="shared" ca="1" si="217"/>
        <v>1.4418404801866165</v>
      </c>
      <c r="E637" s="553">
        <f t="shared" ca="1" si="218"/>
        <v>2.326597702654345</v>
      </c>
      <c r="F637" s="553">
        <f t="shared" ca="1" si="219"/>
        <v>3.7386294600707397</v>
      </c>
      <c r="G637" s="553">
        <f t="shared" ca="1" si="220"/>
        <v>8.3379347107769952</v>
      </c>
      <c r="H637" s="553">
        <f t="shared" ca="1" si="221"/>
        <v>2.9410072608023237</v>
      </c>
      <c r="I637" s="553">
        <f t="shared" ca="1" si="222"/>
        <v>10.89752188818218</v>
      </c>
      <c r="J637" s="553">
        <f t="shared" ca="1" si="223"/>
        <v>2.4073462899452625</v>
      </c>
      <c r="K637" s="553">
        <f t="shared" ca="1" si="224"/>
        <v>10.126743472823584</v>
      </c>
      <c r="L637" s="553">
        <f t="shared" ca="1" si="228"/>
        <v>2.4212781802575716</v>
      </c>
      <c r="M637" s="553">
        <f t="shared" ca="1" si="228"/>
        <v>5.8129478743930054</v>
      </c>
      <c r="N637" s="553">
        <f t="shared" ca="1" si="228"/>
        <v>2.0288699839263002</v>
      </c>
      <c r="O637" s="553">
        <f t="shared" ca="1" si="228"/>
        <v>5.1030876813349604</v>
      </c>
      <c r="P637" s="553">
        <f t="shared" ca="1" si="228"/>
        <v>2.2578955371286602</v>
      </c>
      <c r="Q637" s="554">
        <f t="shared" ca="1" si="208"/>
        <v>0.63330727457889524</v>
      </c>
      <c r="R637" s="554">
        <f t="shared" ca="1" si="209"/>
        <v>-1.4120317574163948</v>
      </c>
      <c r="S637" s="554">
        <f t="shared" ca="1" si="210"/>
        <v>5.3969274499746716</v>
      </c>
      <c r="T637" s="554">
        <f t="shared" ca="1" si="211"/>
        <v>8.4901755982369167</v>
      </c>
      <c r="U637" s="554">
        <f t="shared" ca="1" si="212"/>
        <v>7.7054652925660125</v>
      </c>
      <c r="V637" s="555">
        <f t="shared" ca="1" si="213"/>
        <v>3.7840778904667052</v>
      </c>
      <c r="W637" s="555">
        <f t="shared" ca="1" si="214"/>
        <v>2.8451921442063002</v>
      </c>
      <c r="X637" s="556">
        <f t="shared" ca="1" si="226"/>
        <v>-4.2671504511314851E-2</v>
      </c>
      <c r="Y637" s="557">
        <f t="shared" ca="1" si="215"/>
        <v>0.12078787571609466</v>
      </c>
    </row>
    <row r="638" spans="1:25" x14ac:dyDescent="0.25">
      <c r="A638" s="558" t="s">
        <v>1204</v>
      </c>
      <c r="B638" s="553">
        <f t="shared" si="207"/>
        <v>-10</v>
      </c>
      <c r="C638" s="553">
        <f t="shared" ca="1" si="216"/>
        <v>2.9064550621427259</v>
      </c>
      <c r="D638" s="553">
        <f t="shared" ca="1" si="217"/>
        <v>1.5804318580072669</v>
      </c>
      <c r="E638" s="553">
        <f t="shared" ca="1" si="218"/>
        <v>10.2185379343095</v>
      </c>
      <c r="F638" s="553">
        <f t="shared" ca="1" si="219"/>
        <v>3.5064972592608976</v>
      </c>
      <c r="G638" s="553">
        <f t="shared" ca="1" si="220"/>
        <v>6.6514218274959429</v>
      </c>
      <c r="H638" s="553">
        <f t="shared" ca="1" si="221"/>
        <v>3.1138165604193433</v>
      </c>
      <c r="I638" s="553">
        <f t="shared" ca="1" si="222"/>
        <v>13.43662804350938</v>
      </c>
      <c r="J638" s="553">
        <f t="shared" ca="1" si="223"/>
        <v>3.4596398963100596</v>
      </c>
      <c r="K638" s="553">
        <f t="shared" ca="1" si="224"/>
        <v>13.382092071878795</v>
      </c>
      <c r="L638" s="553">
        <f t="shared" ca="1" si="228"/>
        <v>2.8333648066399477</v>
      </c>
      <c r="M638" s="553">
        <f t="shared" ca="1" si="228"/>
        <v>6.4531306228929424</v>
      </c>
      <c r="N638" s="553">
        <f t="shared" ca="1" si="228"/>
        <v>3.1395056607892662</v>
      </c>
      <c r="O638" s="553">
        <f t="shared" ca="1" si="228"/>
        <v>5.496199590776321</v>
      </c>
      <c r="P638" s="553">
        <f t="shared" ca="1" si="228"/>
        <v>2.321693139761396</v>
      </c>
      <c r="Q638" s="554">
        <f t="shared" ca="1" si="208"/>
        <v>1.3260232041354589</v>
      </c>
      <c r="R638" s="554">
        <f t="shared" ca="1" si="209"/>
        <v>6.7120406750486028</v>
      </c>
      <c r="S638" s="554">
        <f t="shared" ca="1" si="210"/>
        <v>3.5376052670765996</v>
      </c>
      <c r="T638" s="554">
        <f t="shared" ca="1" si="211"/>
        <v>9.9769881471993198</v>
      </c>
      <c r="U638" s="554">
        <f t="shared" ca="1" si="212"/>
        <v>10.548727265238847</v>
      </c>
      <c r="V638" s="555">
        <f t="shared" ca="1" si="213"/>
        <v>3.3136249621036762</v>
      </c>
      <c r="W638" s="555">
        <f t="shared" ca="1" si="214"/>
        <v>3.174506451014925</v>
      </c>
      <c r="X638" s="556">
        <f t="shared" ca="1" si="226"/>
        <v>6.2453489447905888</v>
      </c>
      <c r="Y638" s="557">
        <f t="shared" ca="1" si="215"/>
        <v>0.86875845595660972</v>
      </c>
    </row>
    <row r="639" spans="1:25" x14ac:dyDescent="0.25">
      <c r="A639" s="558" t="s">
        <v>1205</v>
      </c>
      <c r="B639" s="553">
        <f t="shared" si="207"/>
        <v>-10</v>
      </c>
      <c r="C639" s="553">
        <f t="shared" ca="1" si="216"/>
        <v>3.0225645734112314</v>
      </c>
      <c r="D639" s="553">
        <f t="shared" ca="1" si="217"/>
        <v>1.7300002230815241</v>
      </c>
      <c r="E639" s="553">
        <f t="shared" ca="1" si="218"/>
        <v>6.1018253484581253</v>
      </c>
      <c r="F639" s="553">
        <f t="shared" ca="1" si="219"/>
        <v>3.3803781079272404</v>
      </c>
      <c r="G639" s="553">
        <f t="shared" ca="1" si="220"/>
        <v>6.0563565044748895</v>
      </c>
      <c r="H639" s="553">
        <f t="shared" ca="1" si="221"/>
        <v>2.8848709631772795</v>
      </c>
      <c r="I639" s="553">
        <f t="shared" ca="1" si="222"/>
        <v>11.797508223915909</v>
      </c>
      <c r="J639" s="553">
        <f t="shared" ca="1" si="223"/>
        <v>3.3957365223251266</v>
      </c>
      <c r="K639" s="553">
        <f t="shared" ca="1" si="224"/>
        <v>7.3580561831057922</v>
      </c>
      <c r="L639" s="553">
        <f t="shared" ca="1" si="228"/>
        <v>2.6694268268329591</v>
      </c>
      <c r="M639" s="553">
        <f t="shared" ca="1" si="228"/>
        <v>6.2103145954240162</v>
      </c>
      <c r="N639" s="553">
        <f t="shared" ca="1" si="228"/>
        <v>2.6519989909664483</v>
      </c>
      <c r="O639" s="553">
        <f t="shared" ca="1" si="228"/>
        <v>5.4012034353737004</v>
      </c>
      <c r="P639" s="553">
        <f t="shared" ca="1" si="228"/>
        <v>2.7423843482494696</v>
      </c>
      <c r="Q639" s="554">
        <f t="shared" ca="1" si="208"/>
        <v>1.2925643503297073</v>
      </c>
      <c r="R639" s="554">
        <f t="shared" ca="1" si="209"/>
        <v>2.7214472405308849</v>
      </c>
      <c r="S639" s="554">
        <f t="shared" ca="1" si="210"/>
        <v>3.17148554129761</v>
      </c>
      <c r="T639" s="554">
        <f t="shared" ca="1" si="211"/>
        <v>8.401771701590782</v>
      </c>
      <c r="U639" s="554">
        <f t="shared" ca="1" si="212"/>
        <v>4.6886293562728332</v>
      </c>
      <c r="V639" s="555">
        <f t="shared" ca="1" si="213"/>
        <v>3.5583156044575679</v>
      </c>
      <c r="W639" s="555">
        <f t="shared" ca="1" si="214"/>
        <v>2.6588190871242308</v>
      </c>
      <c r="X639" s="556">
        <f t="shared" ca="1" si="226"/>
        <v>0.86769993021797731</v>
      </c>
      <c r="Y639" s="557">
        <f t="shared" ca="1" si="215"/>
        <v>0.20065537442280271</v>
      </c>
    </row>
    <row r="640" spans="1:25" x14ac:dyDescent="0.25">
      <c r="A640" s="558" t="s">
        <v>1206</v>
      </c>
      <c r="B640" s="553">
        <f t="shared" si="207"/>
        <v>-10</v>
      </c>
      <c r="C640" s="553">
        <f t="shared" ca="1" si="216"/>
        <v>2.4143001008214191</v>
      </c>
      <c r="D640" s="553">
        <f t="shared" ca="1" si="217"/>
        <v>2.4482679631965238</v>
      </c>
      <c r="E640" s="553">
        <f t="shared" ca="1" si="218"/>
        <v>6.1463972924109527</v>
      </c>
      <c r="F640" s="553">
        <f t="shared" ca="1" si="219"/>
        <v>2.8674826567185514</v>
      </c>
      <c r="G640" s="553">
        <f t="shared" ca="1" si="220"/>
        <v>8.3157918050979127</v>
      </c>
      <c r="H640" s="553">
        <f t="shared" ca="1" si="221"/>
        <v>2.7976243088464003</v>
      </c>
      <c r="I640" s="553">
        <f t="shared" ca="1" si="222"/>
        <v>4.9062014086104346</v>
      </c>
      <c r="J640" s="553">
        <f t="shared" ca="1" si="223"/>
        <v>3.1849759537668896</v>
      </c>
      <c r="K640" s="553">
        <f t="shared" ca="1" si="224"/>
        <v>9.981051833005413</v>
      </c>
      <c r="L640" s="553">
        <f t="shared" ca="1" si="228"/>
        <v>2.850511681211171</v>
      </c>
      <c r="M640" s="553">
        <f t="shared" ca="1" si="228"/>
        <v>4.7927195088491858</v>
      </c>
      <c r="N640" s="553">
        <f t="shared" ca="1" si="228"/>
        <v>2.0280165140025121</v>
      </c>
      <c r="O640" s="553">
        <f t="shared" ca="1" si="228"/>
        <v>5.7609550439826807</v>
      </c>
      <c r="P640" s="553">
        <f t="shared" ca="1" si="228"/>
        <v>3.5935834580238812</v>
      </c>
      <c r="Q640" s="554">
        <f t="shared" ca="1" si="208"/>
        <v>-3.396786237510474E-2</v>
      </c>
      <c r="R640" s="554">
        <f t="shared" ca="1" si="209"/>
        <v>3.2789146356924013</v>
      </c>
      <c r="S640" s="554">
        <f t="shared" ca="1" si="210"/>
        <v>5.5181674962515128</v>
      </c>
      <c r="T640" s="554">
        <f t="shared" ca="1" si="211"/>
        <v>1.7212254548435451</v>
      </c>
      <c r="U640" s="554">
        <f t="shared" ca="1" si="212"/>
        <v>7.1305401517942419</v>
      </c>
      <c r="V640" s="555">
        <f t="shared" ca="1" si="213"/>
        <v>2.7647029948466737</v>
      </c>
      <c r="W640" s="555">
        <f t="shared" ca="1" si="214"/>
        <v>2.1673715859587994</v>
      </c>
      <c r="X640" s="556">
        <f t="shared" ca="1" si="226"/>
        <v>-0.88253675422756572</v>
      </c>
      <c r="Y640" s="557">
        <f t="shared" ca="1" si="215"/>
        <v>6.9819487008302275E-2</v>
      </c>
    </row>
    <row r="641" spans="1:25" x14ac:dyDescent="0.25">
      <c r="A641" s="558" t="s">
        <v>1207</v>
      </c>
      <c r="B641" s="553">
        <f t="shared" si="207"/>
        <v>-10</v>
      </c>
      <c r="C641" s="553">
        <f t="shared" ca="1" si="216"/>
        <v>2.5687628435998677</v>
      </c>
      <c r="D641" s="553">
        <f t="shared" ca="1" si="217"/>
        <v>1.7889705758972281</v>
      </c>
      <c r="E641" s="553">
        <f t="shared" ca="1" si="218"/>
        <v>5.0618390541736042</v>
      </c>
      <c r="F641" s="553">
        <f t="shared" ca="1" si="219"/>
        <v>2.5970400117097094</v>
      </c>
      <c r="G641" s="553">
        <f t="shared" ca="1" si="220"/>
        <v>10.742348108631592</v>
      </c>
      <c r="H641" s="553">
        <f t="shared" ca="1" si="221"/>
        <v>2.2107992275647428</v>
      </c>
      <c r="I641" s="553">
        <f t="shared" ca="1" si="222"/>
        <v>3.7435412455666182</v>
      </c>
      <c r="J641" s="553">
        <f t="shared" ca="1" si="223"/>
        <v>2.7496666419875333</v>
      </c>
      <c r="K641" s="553">
        <f t="shared" ca="1" si="224"/>
        <v>11.62869180825091</v>
      </c>
      <c r="L641" s="553">
        <f t="shared" ca="1" si="228"/>
        <v>1.6190855435183567</v>
      </c>
      <c r="M641" s="553">
        <f t="shared" ca="1" si="228"/>
        <v>5.9342867430439554</v>
      </c>
      <c r="N641" s="553">
        <f t="shared" ca="1" si="228"/>
        <v>2.687203196311112</v>
      </c>
      <c r="O641" s="553">
        <f t="shared" ca="1" si="228"/>
        <v>4.9915881267052393</v>
      </c>
      <c r="P641" s="553">
        <f t="shared" ca="1" si="228"/>
        <v>2.3818867188096911</v>
      </c>
      <c r="Q641" s="554">
        <f t="shared" ca="1" si="208"/>
        <v>0.77979226770263965</v>
      </c>
      <c r="R641" s="554">
        <f t="shared" ca="1" si="209"/>
        <v>2.4647990424638948</v>
      </c>
      <c r="S641" s="554">
        <f t="shared" ca="1" si="210"/>
        <v>8.5315488810668505</v>
      </c>
      <c r="T641" s="554">
        <f t="shared" ca="1" si="211"/>
        <v>0.99387460357908486</v>
      </c>
      <c r="U641" s="554">
        <f t="shared" ca="1" si="212"/>
        <v>10.009606264732554</v>
      </c>
      <c r="V641" s="555">
        <f t="shared" ca="1" si="213"/>
        <v>3.2470835467328434</v>
      </c>
      <c r="W641" s="555">
        <f t="shared" ca="1" si="214"/>
        <v>2.6097014078955483</v>
      </c>
      <c r="X641" s="556">
        <f t="shared" ca="1" si="226"/>
        <v>1.6549945688706167</v>
      </c>
      <c r="Y641" s="557">
        <f t="shared" ca="1" si="215"/>
        <v>0.29035022707774255</v>
      </c>
    </row>
    <row r="642" spans="1:25" x14ac:dyDescent="0.25">
      <c r="A642" s="558" t="s">
        <v>1208</v>
      </c>
      <c r="B642" s="553">
        <f t="shared" si="207"/>
        <v>-10</v>
      </c>
      <c r="C642" s="553">
        <f t="shared" ca="1" si="216"/>
        <v>2.7575956512334381</v>
      </c>
      <c r="D642" s="553">
        <f t="shared" ca="1" si="217"/>
        <v>2.0391256297415263</v>
      </c>
      <c r="E642" s="553">
        <f t="shared" ca="1" si="218"/>
        <v>4.7732213692821972</v>
      </c>
      <c r="F642" s="553">
        <f t="shared" ca="1" si="219"/>
        <v>3.2941603752854434</v>
      </c>
      <c r="G642" s="553">
        <f t="shared" ca="1" si="220"/>
        <v>12.522313638076522</v>
      </c>
      <c r="H642" s="553">
        <f t="shared" ca="1" si="221"/>
        <v>2.4300961583663061</v>
      </c>
      <c r="I642" s="553">
        <f t="shared" ca="1" si="222"/>
        <v>9.7397137625544055</v>
      </c>
      <c r="J642" s="553">
        <f t="shared" ca="1" si="223"/>
        <v>3.6095276793899078</v>
      </c>
      <c r="K642" s="553">
        <f t="shared" ca="1" si="224"/>
        <v>11.865452612895593</v>
      </c>
      <c r="L642" s="553">
        <f t="shared" ref="L642:P657" ca="1" si="229">L$17*(1+$C$10*NORMSINV(RAND()))</f>
        <v>3.2602052491723668</v>
      </c>
      <c r="M642" s="553">
        <f t="shared" ca="1" si="229"/>
        <v>7.320662557917835</v>
      </c>
      <c r="N642" s="553">
        <f t="shared" ca="1" si="229"/>
        <v>2.4720140655111362</v>
      </c>
      <c r="O642" s="553">
        <f t="shared" ca="1" si="229"/>
        <v>4.6454340847587483</v>
      </c>
      <c r="P642" s="553">
        <f t="shared" ca="1" si="229"/>
        <v>2.5261722914375278</v>
      </c>
      <c r="Q642" s="554">
        <f t="shared" ca="1" si="208"/>
        <v>0.71847002149191175</v>
      </c>
      <c r="R642" s="554">
        <f t="shared" ca="1" si="209"/>
        <v>1.4790609939967538</v>
      </c>
      <c r="S642" s="554">
        <f t="shared" ca="1" si="210"/>
        <v>10.092217479710216</v>
      </c>
      <c r="T642" s="554">
        <f t="shared" ca="1" si="211"/>
        <v>6.1301860831644976</v>
      </c>
      <c r="U642" s="554">
        <f t="shared" ca="1" si="212"/>
        <v>8.6052473637232261</v>
      </c>
      <c r="V642" s="555">
        <f t="shared" ca="1" si="213"/>
        <v>4.8486484924066993</v>
      </c>
      <c r="W642" s="555">
        <f t="shared" ca="1" si="214"/>
        <v>2.1192617933212206</v>
      </c>
      <c r="X642" s="556">
        <f t="shared" ca="1" si="226"/>
        <v>3.7347676000042664</v>
      </c>
      <c r="Y642" s="557">
        <f t="shared" ca="1" si="215"/>
        <v>0.58144369039993604</v>
      </c>
    </row>
    <row r="643" spans="1:25" x14ac:dyDescent="0.25">
      <c r="A643" s="558" t="s">
        <v>1209</v>
      </c>
      <c r="B643" s="553">
        <f t="shared" si="207"/>
        <v>-10</v>
      </c>
      <c r="C643" s="553">
        <f t="shared" ca="1" si="216"/>
        <v>2.7628455413830388</v>
      </c>
      <c r="D643" s="553">
        <f t="shared" ca="1" si="217"/>
        <v>1.8185798427578084</v>
      </c>
      <c r="E643" s="553">
        <f t="shared" ca="1" si="218"/>
        <v>4.7661243931453718</v>
      </c>
      <c r="F643" s="553">
        <f t="shared" ca="1" si="219"/>
        <v>2.4560633550990545</v>
      </c>
      <c r="G643" s="553">
        <f t="shared" ca="1" si="220"/>
        <v>14.228046835061079</v>
      </c>
      <c r="H643" s="553">
        <f t="shared" ca="1" si="221"/>
        <v>3.3502053070561688</v>
      </c>
      <c r="I643" s="553">
        <f t="shared" ca="1" si="222"/>
        <v>11.702478268064633</v>
      </c>
      <c r="J643" s="553">
        <f t="shared" ca="1" si="223"/>
        <v>1.9772942434146723</v>
      </c>
      <c r="K643" s="553">
        <f t="shared" ca="1" si="224"/>
        <v>11.286722929059543</v>
      </c>
      <c r="L643" s="553">
        <f t="shared" ca="1" si="229"/>
        <v>3.1252363061845587</v>
      </c>
      <c r="M643" s="553">
        <f t="shared" ca="1" si="229"/>
        <v>5.9270552228864375</v>
      </c>
      <c r="N643" s="553">
        <f t="shared" ca="1" si="229"/>
        <v>2.7085737480588392</v>
      </c>
      <c r="O643" s="553">
        <f t="shared" ca="1" si="229"/>
        <v>7.0086127797470539</v>
      </c>
      <c r="P643" s="553">
        <f t="shared" ca="1" si="229"/>
        <v>2.4817692984744317</v>
      </c>
      <c r="Q643" s="554">
        <f t="shared" ca="1" si="208"/>
        <v>0.94426569862523047</v>
      </c>
      <c r="R643" s="554">
        <f t="shared" ca="1" si="209"/>
        <v>2.3100610380463173</v>
      </c>
      <c r="S643" s="554">
        <f t="shared" ca="1" si="210"/>
        <v>10.877841528004911</v>
      </c>
      <c r="T643" s="554">
        <f t="shared" ca="1" si="211"/>
        <v>9.7251840246499608</v>
      </c>
      <c r="U643" s="554">
        <f t="shared" ca="1" si="212"/>
        <v>8.1614866228749854</v>
      </c>
      <c r="V643" s="555">
        <f t="shared" ca="1" si="213"/>
        <v>3.2184814748275983</v>
      </c>
      <c r="W643" s="555">
        <f t="shared" ca="1" si="214"/>
        <v>4.5268434812726221</v>
      </c>
      <c r="X643" s="556">
        <f t="shared" ca="1" si="226"/>
        <v>6.254151292449631</v>
      </c>
      <c r="Y643" s="557">
        <f t="shared" ca="1" si="215"/>
        <v>0.86944032222395295</v>
      </c>
    </row>
    <row r="644" spans="1:25" x14ac:dyDescent="0.25">
      <c r="A644" s="558" t="s">
        <v>1210</v>
      </c>
      <c r="B644" s="553">
        <f t="shared" si="207"/>
        <v>-10</v>
      </c>
      <c r="C644" s="553">
        <f t="shared" ca="1" si="216"/>
        <v>3.1943085103118265</v>
      </c>
      <c r="D644" s="553">
        <f t="shared" ca="1" si="217"/>
        <v>1.6508833925349613</v>
      </c>
      <c r="E644" s="553">
        <f t="shared" ca="1" si="218"/>
        <v>6.1930094537762486</v>
      </c>
      <c r="F644" s="553">
        <f t="shared" ca="1" si="219"/>
        <v>2.1510766189861203</v>
      </c>
      <c r="G644" s="553">
        <f t="shared" ca="1" si="220"/>
        <v>6.3004664541578173</v>
      </c>
      <c r="H644" s="553">
        <f t="shared" ca="1" si="221"/>
        <v>2.696879451657908</v>
      </c>
      <c r="I644" s="553">
        <f t="shared" ca="1" si="222"/>
        <v>7.5473692513536115</v>
      </c>
      <c r="J644" s="553">
        <f t="shared" ca="1" si="223"/>
        <v>2.5174246385809278</v>
      </c>
      <c r="K644" s="553">
        <f t="shared" ca="1" si="224"/>
        <v>7.580869683140941</v>
      </c>
      <c r="L644" s="553">
        <f t="shared" ca="1" si="229"/>
        <v>2.9823426035960825</v>
      </c>
      <c r="M644" s="553">
        <f t="shared" ca="1" si="229"/>
        <v>5.5678628716188783</v>
      </c>
      <c r="N644" s="553">
        <f t="shared" ca="1" si="229"/>
        <v>2.8832388742379527</v>
      </c>
      <c r="O644" s="553">
        <f t="shared" ca="1" si="229"/>
        <v>3.3631459830481134</v>
      </c>
      <c r="P644" s="553">
        <f t="shared" ca="1" si="229"/>
        <v>2.9528912236353264</v>
      </c>
      <c r="Q644" s="554">
        <f t="shared" ca="1" si="208"/>
        <v>1.5434251177768652</v>
      </c>
      <c r="R644" s="554">
        <f t="shared" ca="1" si="209"/>
        <v>4.0419328347901278</v>
      </c>
      <c r="S644" s="554">
        <f t="shared" ca="1" si="210"/>
        <v>3.6035870024999093</v>
      </c>
      <c r="T644" s="554">
        <f t="shared" ca="1" si="211"/>
        <v>5.0299446127726837</v>
      </c>
      <c r="U644" s="554">
        <f t="shared" ca="1" si="212"/>
        <v>4.5985270795448585</v>
      </c>
      <c r="V644" s="555">
        <f t="shared" ca="1" si="213"/>
        <v>2.6846239973809256</v>
      </c>
      <c r="W644" s="555">
        <f t="shared" ca="1" si="214"/>
        <v>0.410254759412787</v>
      </c>
      <c r="X644" s="556">
        <f t="shared" ca="1" si="226"/>
        <v>2.3519052674709329E-2</v>
      </c>
      <c r="Y644" s="557">
        <f t="shared" ca="1" si="215"/>
        <v>0.12570426835808554</v>
      </c>
    </row>
    <row r="645" spans="1:25" x14ac:dyDescent="0.25">
      <c r="A645" s="558" t="s">
        <v>1211</v>
      </c>
      <c r="B645" s="553">
        <f t="shared" si="207"/>
        <v>-10</v>
      </c>
      <c r="C645" s="553">
        <f t="shared" ca="1" si="216"/>
        <v>2.9535922409147317</v>
      </c>
      <c r="D645" s="553">
        <f t="shared" ca="1" si="217"/>
        <v>1.6365676745473476</v>
      </c>
      <c r="E645" s="553">
        <f t="shared" ca="1" si="218"/>
        <v>7.4482779758956514</v>
      </c>
      <c r="F645" s="553">
        <f t="shared" ca="1" si="219"/>
        <v>2.9783155772128049</v>
      </c>
      <c r="G645" s="553">
        <f t="shared" ca="1" si="220"/>
        <v>9.2371114530235037</v>
      </c>
      <c r="H645" s="553">
        <f t="shared" ca="1" si="221"/>
        <v>3.604975828473489</v>
      </c>
      <c r="I645" s="553">
        <f t="shared" ca="1" si="222"/>
        <v>15.125602726614586</v>
      </c>
      <c r="J645" s="553">
        <f t="shared" ca="1" si="223"/>
        <v>3.8022069428515799</v>
      </c>
      <c r="K645" s="553">
        <f t="shared" ca="1" si="224"/>
        <v>13.075303386949757</v>
      </c>
      <c r="L645" s="553">
        <f t="shared" ca="1" si="229"/>
        <v>3.1252585134282129</v>
      </c>
      <c r="M645" s="553">
        <f t="shared" ca="1" si="229"/>
        <v>4.6414968528497189</v>
      </c>
      <c r="N645" s="553">
        <f t="shared" ca="1" si="229"/>
        <v>1.818466757159233</v>
      </c>
      <c r="O645" s="553">
        <f t="shared" ca="1" si="229"/>
        <v>4.3366143275367044</v>
      </c>
      <c r="P645" s="553">
        <f t="shared" ca="1" si="229"/>
        <v>1.6846276861503084</v>
      </c>
      <c r="Q645" s="554">
        <f t="shared" ca="1" si="208"/>
        <v>1.3170245663673841</v>
      </c>
      <c r="R645" s="554">
        <f t="shared" ca="1" si="209"/>
        <v>4.4699623986828465</v>
      </c>
      <c r="S645" s="554">
        <f t="shared" ca="1" si="210"/>
        <v>5.6321356245500152</v>
      </c>
      <c r="T645" s="554">
        <f t="shared" ca="1" si="211"/>
        <v>11.323395783763006</v>
      </c>
      <c r="U645" s="554">
        <f t="shared" ca="1" si="212"/>
        <v>9.950044873521545</v>
      </c>
      <c r="V645" s="555">
        <f t="shared" ca="1" si="213"/>
        <v>2.8230300956904859</v>
      </c>
      <c r="W645" s="555">
        <f t="shared" ca="1" si="214"/>
        <v>2.6519866413863959</v>
      </c>
      <c r="X645" s="556">
        <f t="shared" ca="1" si="226"/>
        <v>5.992744955505767</v>
      </c>
      <c r="Y645" s="557">
        <f t="shared" ca="1" si="215"/>
        <v>0.8481386057154281</v>
      </c>
    </row>
    <row r="646" spans="1:25" x14ac:dyDescent="0.25">
      <c r="A646" s="558" t="s">
        <v>1212</v>
      </c>
      <c r="B646" s="553">
        <f t="shared" si="207"/>
        <v>-10</v>
      </c>
      <c r="C646" s="553">
        <f t="shared" ca="1" si="216"/>
        <v>2.2935344668021447</v>
      </c>
      <c r="D646" s="553">
        <f t="shared" ca="1" si="217"/>
        <v>2.150787257613</v>
      </c>
      <c r="E646" s="553">
        <f t="shared" ca="1" si="218"/>
        <v>4.6278071802744698</v>
      </c>
      <c r="F646" s="553">
        <f t="shared" ca="1" si="219"/>
        <v>2.2089531449354349</v>
      </c>
      <c r="G646" s="553">
        <f t="shared" ca="1" si="220"/>
        <v>8.8842933482042099</v>
      </c>
      <c r="H646" s="553">
        <f t="shared" ca="1" si="221"/>
        <v>3.5153806156265217</v>
      </c>
      <c r="I646" s="553">
        <f t="shared" ca="1" si="222"/>
        <v>8.1840490175597012</v>
      </c>
      <c r="J646" s="553">
        <f t="shared" ca="1" si="223"/>
        <v>2.6622146941360061</v>
      </c>
      <c r="K646" s="553">
        <f t="shared" ca="1" si="224"/>
        <v>11.174340047548357</v>
      </c>
      <c r="L646" s="553">
        <f t="shared" ca="1" si="229"/>
        <v>3.2553199907336983</v>
      </c>
      <c r="M646" s="553">
        <f t="shared" ca="1" si="229"/>
        <v>4.8716699986257979</v>
      </c>
      <c r="N646" s="553">
        <f t="shared" ca="1" si="229"/>
        <v>2.2156388012124064</v>
      </c>
      <c r="O646" s="553">
        <f t="shared" ca="1" si="229"/>
        <v>5.2001098843695326</v>
      </c>
      <c r="P646" s="553">
        <f t="shared" ca="1" si="229"/>
        <v>1.7064811147730585</v>
      </c>
      <c r="Q646" s="554">
        <f t="shared" ca="1" si="208"/>
        <v>0.14274720918914463</v>
      </c>
      <c r="R646" s="554">
        <f t="shared" ca="1" si="209"/>
        <v>2.4188540353390349</v>
      </c>
      <c r="S646" s="554">
        <f t="shared" ca="1" si="210"/>
        <v>5.3689127325776882</v>
      </c>
      <c r="T646" s="554">
        <f t="shared" ca="1" si="211"/>
        <v>5.5218343234236951</v>
      </c>
      <c r="U646" s="554">
        <f t="shared" ca="1" si="212"/>
        <v>7.9190200568146594</v>
      </c>
      <c r="V646" s="555">
        <f t="shared" ca="1" si="213"/>
        <v>2.6560311974133914</v>
      </c>
      <c r="W646" s="555">
        <f t="shared" ca="1" si="214"/>
        <v>3.4936287695964738</v>
      </c>
      <c r="X646" s="556">
        <f t="shared" ca="1" si="226"/>
        <v>0.69672519849586223</v>
      </c>
      <c r="Y646" s="557">
        <f t="shared" ca="1" si="215"/>
        <v>0.18363670876588484</v>
      </c>
    </row>
    <row r="647" spans="1:25" x14ac:dyDescent="0.25">
      <c r="A647" s="558" t="s">
        <v>1213</v>
      </c>
      <c r="B647" s="553">
        <f t="shared" si="207"/>
        <v>-10</v>
      </c>
      <c r="C647" s="553">
        <f t="shared" ca="1" si="216"/>
        <v>2.5729843338454814</v>
      </c>
      <c r="D647" s="553">
        <f t="shared" ca="1" si="217"/>
        <v>2.0196668691627915</v>
      </c>
      <c r="E647" s="553">
        <f t="shared" ca="1" si="218"/>
        <v>6.4476851165941866</v>
      </c>
      <c r="F647" s="553">
        <f t="shared" ca="1" si="219"/>
        <v>1.9568290631638692</v>
      </c>
      <c r="G647" s="553">
        <f t="shared" ca="1" si="220"/>
        <v>12.014570352663803</v>
      </c>
      <c r="H647" s="553">
        <f t="shared" ca="1" si="221"/>
        <v>2.4915654716586335</v>
      </c>
      <c r="I647" s="553">
        <f t="shared" ca="1" si="222"/>
        <v>8.2311827374337998</v>
      </c>
      <c r="J647" s="553">
        <f t="shared" ca="1" si="223"/>
        <v>3.0437310107542865</v>
      </c>
      <c r="K647" s="553">
        <f t="shared" ca="1" si="224"/>
        <v>9.7526034227290044</v>
      </c>
      <c r="L647" s="553">
        <f t="shared" ca="1" si="229"/>
        <v>2.6743487616550281</v>
      </c>
      <c r="M647" s="553">
        <f t="shared" ca="1" si="229"/>
        <v>5.6909647989198948</v>
      </c>
      <c r="N647" s="553">
        <f t="shared" ca="1" si="229"/>
        <v>2.8063181891837252</v>
      </c>
      <c r="O647" s="553">
        <f t="shared" ca="1" si="229"/>
        <v>6.6447316054214678</v>
      </c>
      <c r="P647" s="553">
        <f t="shared" ca="1" si="229"/>
        <v>2.5618408087313531</v>
      </c>
      <c r="Q647" s="554">
        <f t="shared" ca="1" si="208"/>
        <v>0.55331746468268994</v>
      </c>
      <c r="R647" s="554">
        <f t="shared" ca="1" si="209"/>
        <v>4.490856053430317</v>
      </c>
      <c r="S647" s="554">
        <f t="shared" ca="1" si="210"/>
        <v>9.5230048810051695</v>
      </c>
      <c r="T647" s="554">
        <f t="shared" ca="1" si="211"/>
        <v>5.1874517266795133</v>
      </c>
      <c r="U647" s="554">
        <f t="shared" ca="1" si="212"/>
        <v>7.0782546610739763</v>
      </c>
      <c r="V647" s="555">
        <f t="shared" ca="1" si="213"/>
        <v>2.8846466097361696</v>
      </c>
      <c r="W647" s="555">
        <f t="shared" ca="1" si="214"/>
        <v>4.0828907966901147</v>
      </c>
      <c r="X647" s="556">
        <f t="shared" ca="1" si="226"/>
        <v>4.2492001204735566</v>
      </c>
      <c r="Y647" s="557">
        <f t="shared" ca="1" si="215"/>
        <v>0.65286513143746827</v>
      </c>
    </row>
    <row r="648" spans="1:25" x14ac:dyDescent="0.25">
      <c r="A648" s="558" t="s">
        <v>1214</v>
      </c>
      <c r="B648" s="553">
        <f t="shared" si="207"/>
        <v>-10</v>
      </c>
      <c r="C648" s="553">
        <f t="shared" ca="1" si="216"/>
        <v>2.1897946382642637</v>
      </c>
      <c r="D648" s="553">
        <f t="shared" ca="1" si="217"/>
        <v>1.8817467467128677</v>
      </c>
      <c r="E648" s="553">
        <f t="shared" ca="1" si="218"/>
        <v>4.2638636075437919</v>
      </c>
      <c r="F648" s="553">
        <f t="shared" ca="1" si="219"/>
        <v>2.2853079793361135</v>
      </c>
      <c r="G648" s="553">
        <f t="shared" ca="1" si="220"/>
        <v>6.6991081197055351</v>
      </c>
      <c r="H648" s="553">
        <f t="shared" ca="1" si="221"/>
        <v>2.9629923872211559</v>
      </c>
      <c r="I648" s="553">
        <f t="shared" ca="1" si="222"/>
        <v>7.2516571264489897</v>
      </c>
      <c r="J648" s="553">
        <f t="shared" ca="1" si="223"/>
        <v>3.1071064566043329</v>
      </c>
      <c r="K648" s="553">
        <f t="shared" ca="1" si="224"/>
        <v>9.4105530372193762</v>
      </c>
      <c r="L648" s="553">
        <f t="shared" ca="1" si="229"/>
        <v>2.8412028250899461</v>
      </c>
      <c r="M648" s="553">
        <f t="shared" ca="1" si="229"/>
        <v>5.3767124885119566</v>
      </c>
      <c r="N648" s="553">
        <f t="shared" ca="1" si="229"/>
        <v>1.4469819404908857</v>
      </c>
      <c r="O648" s="553">
        <f t="shared" ca="1" si="229"/>
        <v>4.5584625195479775</v>
      </c>
      <c r="P648" s="553">
        <f t="shared" ca="1" si="229"/>
        <v>2.5127406722365251</v>
      </c>
      <c r="Q648" s="554">
        <f t="shared" ca="1" si="208"/>
        <v>0.308047891551396</v>
      </c>
      <c r="R648" s="554">
        <f t="shared" ca="1" si="209"/>
        <v>1.9785556282076784</v>
      </c>
      <c r="S648" s="554">
        <f t="shared" ca="1" si="210"/>
        <v>3.7361157324843792</v>
      </c>
      <c r="T648" s="554">
        <f t="shared" ca="1" si="211"/>
        <v>4.1445506698446568</v>
      </c>
      <c r="U648" s="554">
        <f t="shared" ca="1" si="212"/>
        <v>6.5693502121294305</v>
      </c>
      <c r="V648" s="555">
        <f t="shared" ca="1" si="213"/>
        <v>3.9297305480210709</v>
      </c>
      <c r="W648" s="555">
        <f t="shared" ca="1" si="214"/>
        <v>2.0457218473114525</v>
      </c>
      <c r="X648" s="556">
        <f t="shared" ca="1" si="226"/>
        <v>-1.2649679466612973</v>
      </c>
      <c r="Y648" s="557">
        <f t="shared" ca="1" si="215"/>
        <v>5.2992093956926778E-2</v>
      </c>
    </row>
    <row r="649" spans="1:25" x14ac:dyDescent="0.25">
      <c r="A649" s="558" t="s">
        <v>1215</v>
      </c>
      <c r="B649" s="553">
        <f t="shared" si="207"/>
        <v>-10</v>
      </c>
      <c r="C649" s="553">
        <f t="shared" ca="1" si="216"/>
        <v>3.5355781537567879</v>
      </c>
      <c r="D649" s="553">
        <f t="shared" ca="1" si="217"/>
        <v>1.8673195741811144</v>
      </c>
      <c r="E649" s="553">
        <f t="shared" ca="1" si="218"/>
        <v>7.212145825364221</v>
      </c>
      <c r="F649" s="553">
        <f t="shared" ca="1" si="219"/>
        <v>2.5251811321603639</v>
      </c>
      <c r="G649" s="553">
        <f t="shared" ca="1" si="220"/>
        <v>11.794240254110932</v>
      </c>
      <c r="H649" s="553">
        <f t="shared" ca="1" si="221"/>
        <v>2.4899349823614356</v>
      </c>
      <c r="I649" s="553">
        <f t="shared" ca="1" si="222"/>
        <v>3.0381633520294304</v>
      </c>
      <c r="J649" s="553">
        <f t="shared" ca="1" si="223"/>
        <v>2.1156138573009335</v>
      </c>
      <c r="K649" s="553">
        <f t="shared" ca="1" si="224"/>
        <v>9.4141372635738563</v>
      </c>
      <c r="L649" s="553">
        <f t="shared" ca="1" si="229"/>
        <v>2.6716070085162436</v>
      </c>
      <c r="M649" s="553">
        <f t="shared" ca="1" si="229"/>
        <v>7.8098950002282645</v>
      </c>
      <c r="N649" s="553">
        <f t="shared" ca="1" si="229"/>
        <v>2.9048491887347905</v>
      </c>
      <c r="O649" s="553">
        <f t="shared" ca="1" si="229"/>
        <v>5.0328479310263416</v>
      </c>
      <c r="P649" s="553">
        <f t="shared" ca="1" si="229"/>
        <v>2.0036090269725495</v>
      </c>
      <c r="Q649" s="554">
        <f t="shared" ca="1" si="208"/>
        <v>1.6682585795756735</v>
      </c>
      <c r="R649" s="554">
        <f t="shared" ca="1" si="209"/>
        <v>4.6869646932038567</v>
      </c>
      <c r="S649" s="554">
        <f t="shared" ca="1" si="210"/>
        <v>9.3043052717494952</v>
      </c>
      <c r="T649" s="554">
        <f t="shared" ca="1" si="211"/>
        <v>0.9225494947284969</v>
      </c>
      <c r="U649" s="554">
        <f t="shared" ca="1" si="212"/>
        <v>6.7425302550576127</v>
      </c>
      <c r="V649" s="555">
        <f t="shared" ca="1" si="213"/>
        <v>4.9050458114934745</v>
      </c>
      <c r="W649" s="555">
        <f t="shared" ca="1" si="214"/>
        <v>3.0292389040537921</v>
      </c>
      <c r="X649" s="556">
        <f t="shared" ca="1" si="226"/>
        <v>3.6064429252843873</v>
      </c>
      <c r="Y649" s="557">
        <f t="shared" ca="1" si="215"/>
        <v>0.56309531495609755</v>
      </c>
    </row>
    <row r="650" spans="1:25" x14ac:dyDescent="0.25">
      <c r="A650" s="558" t="s">
        <v>1216</v>
      </c>
      <c r="B650" s="553">
        <f t="shared" si="207"/>
        <v>-10</v>
      </c>
      <c r="C650" s="553">
        <f t="shared" ca="1" si="216"/>
        <v>2.4594642397352762</v>
      </c>
      <c r="D650" s="553">
        <f t="shared" ca="1" si="217"/>
        <v>2.5632839884846197</v>
      </c>
      <c r="E650" s="553">
        <f t="shared" ca="1" si="218"/>
        <v>7.402035350608493</v>
      </c>
      <c r="F650" s="553">
        <f t="shared" ca="1" si="219"/>
        <v>1.9673905964789911</v>
      </c>
      <c r="G650" s="553">
        <f t="shared" ca="1" si="220"/>
        <v>6.9858383478149335</v>
      </c>
      <c r="H650" s="553">
        <f t="shared" ca="1" si="221"/>
        <v>2.869523082926464</v>
      </c>
      <c r="I650" s="553">
        <f t="shared" ca="1" si="222"/>
        <v>5.3637771403604315</v>
      </c>
      <c r="J650" s="553">
        <f t="shared" ca="1" si="223"/>
        <v>2.2867754935421241</v>
      </c>
      <c r="K650" s="553">
        <f t="shared" ca="1" si="224"/>
        <v>14.52384831815391</v>
      </c>
      <c r="L650" s="553">
        <f t="shared" ca="1" si="229"/>
        <v>3.4556372731640037</v>
      </c>
      <c r="M650" s="553">
        <f t="shared" ca="1" si="229"/>
        <v>7.514408680338871</v>
      </c>
      <c r="N650" s="553">
        <f t="shared" ca="1" si="229"/>
        <v>2.118432426455461</v>
      </c>
      <c r="O650" s="553">
        <f t="shared" ca="1" si="229"/>
        <v>6.256424473558079</v>
      </c>
      <c r="P650" s="553">
        <f t="shared" ca="1" si="229"/>
        <v>2.4145586594246025</v>
      </c>
      <c r="Q650" s="554">
        <f t="shared" ca="1" si="208"/>
        <v>-0.10381974874934352</v>
      </c>
      <c r="R650" s="554">
        <f t="shared" ca="1" si="209"/>
        <v>5.4346447541295024</v>
      </c>
      <c r="S650" s="554">
        <f t="shared" ca="1" si="210"/>
        <v>4.1163152648884695</v>
      </c>
      <c r="T650" s="554">
        <f t="shared" ca="1" si="211"/>
        <v>3.0770016468183075</v>
      </c>
      <c r="U650" s="554">
        <f t="shared" ca="1" si="212"/>
        <v>11.068211044989905</v>
      </c>
      <c r="V650" s="555">
        <f t="shared" ca="1" si="213"/>
        <v>5.3959762538834095</v>
      </c>
      <c r="W650" s="555">
        <f t="shared" ca="1" si="214"/>
        <v>3.8418658141334765</v>
      </c>
      <c r="X650" s="556">
        <f t="shared" ca="1" si="226"/>
        <v>2.6100619857075511</v>
      </c>
      <c r="Y650" s="557">
        <f t="shared" ca="1" si="215"/>
        <v>0.41906023088742411</v>
      </c>
    </row>
    <row r="651" spans="1:25" x14ac:dyDescent="0.25">
      <c r="A651" s="558" t="s">
        <v>1217</v>
      </c>
      <c r="B651" s="553">
        <f t="shared" si="207"/>
        <v>-10</v>
      </c>
      <c r="C651" s="553">
        <f t="shared" ca="1" si="216"/>
        <v>3.3272990535187299</v>
      </c>
      <c r="D651" s="553">
        <f t="shared" ca="1" si="217"/>
        <v>2.140394897099378</v>
      </c>
      <c r="E651" s="553">
        <f t="shared" ca="1" si="218"/>
        <v>8.7595198489279333</v>
      </c>
      <c r="F651" s="553">
        <f t="shared" ca="1" si="219"/>
        <v>2.5091279539915745</v>
      </c>
      <c r="G651" s="553">
        <f t="shared" ca="1" si="220"/>
        <v>10.21449014495362</v>
      </c>
      <c r="H651" s="553">
        <f t="shared" ca="1" si="221"/>
        <v>2.0678317267472068</v>
      </c>
      <c r="I651" s="553">
        <f t="shared" ca="1" si="222"/>
        <v>6.0371395171208997</v>
      </c>
      <c r="J651" s="553">
        <f t="shared" ca="1" si="223"/>
        <v>2.9411644119564713</v>
      </c>
      <c r="K651" s="553">
        <f t="shared" ca="1" si="224"/>
        <v>8.5369301612526485</v>
      </c>
      <c r="L651" s="553">
        <f t="shared" ca="1" si="229"/>
        <v>2.7746576004555283</v>
      </c>
      <c r="M651" s="553">
        <f t="shared" ca="1" si="229"/>
        <v>7.2496959505039564</v>
      </c>
      <c r="N651" s="553">
        <f t="shared" ca="1" si="229"/>
        <v>2.8775167876447529</v>
      </c>
      <c r="O651" s="553">
        <f t="shared" ca="1" si="229"/>
        <v>5.4132765791546289</v>
      </c>
      <c r="P651" s="553">
        <f t="shared" ca="1" si="229"/>
        <v>1.8657058098296331</v>
      </c>
      <c r="Q651" s="554">
        <f t="shared" ca="1" si="208"/>
        <v>1.1869041564193519</v>
      </c>
      <c r="R651" s="554">
        <f t="shared" ca="1" si="209"/>
        <v>6.2503918949363584</v>
      </c>
      <c r="S651" s="554">
        <f t="shared" ca="1" si="210"/>
        <v>8.1466584182064139</v>
      </c>
      <c r="T651" s="554">
        <f t="shared" ca="1" si="211"/>
        <v>3.0959751051644284</v>
      </c>
      <c r="U651" s="554">
        <f t="shared" ca="1" si="212"/>
        <v>5.7622725607971201</v>
      </c>
      <c r="V651" s="555">
        <f t="shared" ca="1" si="213"/>
        <v>4.3721791628592035</v>
      </c>
      <c r="W651" s="555">
        <f t="shared" ca="1" si="214"/>
        <v>3.547570769324996</v>
      </c>
      <c r="X651" s="556">
        <f t="shared" ca="1" si="226"/>
        <v>4.16727617168549</v>
      </c>
      <c r="Y651" s="557">
        <f t="shared" ca="1" si="215"/>
        <v>0.64177639583990553</v>
      </c>
    </row>
    <row r="652" spans="1:25" x14ac:dyDescent="0.25">
      <c r="A652" s="558" t="s">
        <v>1218</v>
      </c>
      <c r="B652" s="553">
        <f t="shared" si="207"/>
        <v>-10</v>
      </c>
      <c r="C652" s="553">
        <f t="shared" ca="1" si="216"/>
        <v>2.8173639124866825</v>
      </c>
      <c r="D652" s="553">
        <f t="shared" ca="1" si="217"/>
        <v>2.3577916311023004</v>
      </c>
      <c r="E652" s="553">
        <f t="shared" ca="1" si="218"/>
        <v>2.5932484874371089</v>
      </c>
      <c r="F652" s="553">
        <f t="shared" ca="1" si="219"/>
        <v>2.8913272718343808</v>
      </c>
      <c r="G652" s="553">
        <f t="shared" ca="1" si="220"/>
        <v>7.1419087988344687</v>
      </c>
      <c r="H652" s="553">
        <f t="shared" ca="1" si="221"/>
        <v>3.415828073593584</v>
      </c>
      <c r="I652" s="553">
        <f t="shared" ca="1" si="222"/>
        <v>12.792318438426943</v>
      </c>
      <c r="J652" s="553">
        <f t="shared" ca="1" si="223"/>
        <v>2.9970342325593688</v>
      </c>
      <c r="K652" s="553">
        <f t="shared" ca="1" si="224"/>
        <v>10.595670297798108</v>
      </c>
      <c r="L652" s="553">
        <f t="shared" ca="1" si="229"/>
        <v>2.9333537601122028</v>
      </c>
      <c r="M652" s="553">
        <f t="shared" ca="1" si="229"/>
        <v>8.4765165544449648</v>
      </c>
      <c r="N652" s="553">
        <f t="shared" ca="1" si="229"/>
        <v>2.2531179345884538</v>
      </c>
      <c r="O652" s="553">
        <f t="shared" ca="1" si="229"/>
        <v>5.8764110886897134</v>
      </c>
      <c r="P652" s="553">
        <f t="shared" ca="1" si="229"/>
        <v>2.3777576281903849</v>
      </c>
      <c r="Q652" s="554">
        <f t="shared" ca="1" si="208"/>
        <v>0.45957228138438211</v>
      </c>
      <c r="R652" s="554">
        <f t="shared" ca="1" si="209"/>
        <v>-0.29807878439727187</v>
      </c>
      <c r="S652" s="554">
        <f t="shared" ca="1" si="210"/>
        <v>3.7260807252408847</v>
      </c>
      <c r="T652" s="554">
        <f t="shared" ca="1" si="211"/>
        <v>9.7952842058675742</v>
      </c>
      <c r="U652" s="554">
        <f t="shared" ca="1" si="212"/>
        <v>7.6623165376859053</v>
      </c>
      <c r="V652" s="555">
        <f t="shared" ca="1" si="213"/>
        <v>6.2233986198565105</v>
      </c>
      <c r="W652" s="555">
        <f t="shared" ca="1" si="214"/>
        <v>3.4986534604993285</v>
      </c>
      <c r="X652" s="556">
        <f t="shared" ca="1" si="226"/>
        <v>0.97272444621183318</v>
      </c>
      <c r="Y652" s="557">
        <f t="shared" ca="1" si="215"/>
        <v>0.21156362815746507</v>
      </c>
    </row>
    <row r="653" spans="1:25" x14ac:dyDescent="0.25">
      <c r="A653" s="558" t="s">
        <v>1219</v>
      </c>
      <c r="B653" s="553">
        <f t="shared" si="207"/>
        <v>-10</v>
      </c>
      <c r="C653" s="553">
        <f t="shared" ca="1" si="216"/>
        <v>3.1175406240109749</v>
      </c>
      <c r="D653" s="553">
        <f t="shared" ca="1" si="217"/>
        <v>1.9110851363621923</v>
      </c>
      <c r="E653" s="553">
        <f t="shared" ca="1" si="218"/>
        <v>7.7621662070341841</v>
      </c>
      <c r="F653" s="553">
        <f t="shared" ca="1" si="219"/>
        <v>3.2149300324299013</v>
      </c>
      <c r="G653" s="553">
        <f t="shared" ca="1" si="220"/>
        <v>16.376147372160126</v>
      </c>
      <c r="H653" s="553">
        <f t="shared" ca="1" si="221"/>
        <v>3.4918963021735721</v>
      </c>
      <c r="I653" s="553">
        <f t="shared" ca="1" si="222"/>
        <v>9.1688575031628563</v>
      </c>
      <c r="J653" s="553">
        <f t="shared" ca="1" si="223"/>
        <v>4.2926364748082193</v>
      </c>
      <c r="K653" s="553">
        <f t="shared" ca="1" si="224"/>
        <v>5.4192035796623212</v>
      </c>
      <c r="L653" s="553">
        <f t="shared" ca="1" si="229"/>
        <v>3.8485541638109533</v>
      </c>
      <c r="M653" s="553">
        <f t="shared" ca="1" si="229"/>
        <v>6.1164248510646786</v>
      </c>
      <c r="N653" s="553">
        <f t="shared" ca="1" si="229"/>
        <v>2.5926459570514462</v>
      </c>
      <c r="O653" s="553">
        <f t="shared" ca="1" si="229"/>
        <v>3.8750267848556641</v>
      </c>
      <c r="P653" s="553">
        <f t="shared" ca="1" si="229"/>
        <v>1.9027405787936091</v>
      </c>
      <c r="Q653" s="554">
        <f t="shared" ca="1" si="208"/>
        <v>1.2064554876487825</v>
      </c>
      <c r="R653" s="554">
        <f t="shared" ca="1" si="209"/>
        <v>4.5472361746042829</v>
      </c>
      <c r="S653" s="554">
        <f t="shared" ca="1" si="210"/>
        <v>12.884251069986554</v>
      </c>
      <c r="T653" s="554">
        <f t="shared" ca="1" si="211"/>
        <v>4.876221028354637</v>
      </c>
      <c r="U653" s="554">
        <f t="shared" ca="1" si="212"/>
        <v>1.570649415851368</v>
      </c>
      <c r="V653" s="555">
        <f t="shared" ca="1" si="213"/>
        <v>3.5237788940132324</v>
      </c>
      <c r="W653" s="555">
        <f t="shared" ca="1" si="214"/>
        <v>1.972286206062055</v>
      </c>
      <c r="X653" s="556">
        <f t="shared" ca="1" si="226"/>
        <v>4.3214585140528676</v>
      </c>
      <c r="Y653" s="557">
        <f t="shared" ca="1" si="215"/>
        <v>0.66253849540350251</v>
      </c>
    </row>
    <row r="654" spans="1:25" x14ac:dyDescent="0.25">
      <c r="A654" s="558" t="s">
        <v>1220</v>
      </c>
      <c r="B654" s="553">
        <f t="shared" si="207"/>
        <v>-10</v>
      </c>
      <c r="C654" s="553">
        <f t="shared" ca="1" si="216"/>
        <v>2.9775586199815813</v>
      </c>
      <c r="D654" s="553">
        <f t="shared" ca="1" si="217"/>
        <v>1.7846723975341308</v>
      </c>
      <c r="E654" s="553">
        <f t="shared" ca="1" si="218"/>
        <v>6.9336836738011591</v>
      </c>
      <c r="F654" s="553">
        <f t="shared" ca="1" si="219"/>
        <v>3.3007976695944059</v>
      </c>
      <c r="G654" s="553">
        <f t="shared" ca="1" si="220"/>
        <v>6.5957528613732785</v>
      </c>
      <c r="H654" s="553">
        <f t="shared" ca="1" si="221"/>
        <v>2.6087923363656644</v>
      </c>
      <c r="I654" s="553">
        <f t="shared" ca="1" si="222"/>
        <v>14.102300896635271</v>
      </c>
      <c r="J654" s="553">
        <f t="shared" ca="1" si="223"/>
        <v>2.7425855566185779</v>
      </c>
      <c r="K654" s="553">
        <f t="shared" ca="1" si="224"/>
        <v>9.4556174873926135</v>
      </c>
      <c r="L654" s="553">
        <f t="shared" ca="1" si="229"/>
        <v>2.5309397692581386</v>
      </c>
      <c r="M654" s="553">
        <f t="shared" ca="1" si="229"/>
        <v>8.0968688940622204</v>
      </c>
      <c r="N654" s="553">
        <f t="shared" ca="1" si="229"/>
        <v>2.9667415802304302</v>
      </c>
      <c r="O654" s="553">
        <f t="shared" ca="1" si="229"/>
        <v>7.0618412852547916</v>
      </c>
      <c r="P654" s="553">
        <f t="shared" ca="1" si="229"/>
        <v>2.3492434554015347</v>
      </c>
      <c r="Q654" s="554">
        <f t="shared" ca="1" si="208"/>
        <v>1.1928862224474506</v>
      </c>
      <c r="R654" s="554">
        <f t="shared" ca="1" si="209"/>
        <v>3.6328860042067532</v>
      </c>
      <c r="S654" s="554">
        <f t="shared" ca="1" si="210"/>
        <v>3.9869605250076141</v>
      </c>
      <c r="T654" s="554">
        <f t="shared" ca="1" si="211"/>
        <v>11.359715340016692</v>
      </c>
      <c r="U654" s="554">
        <f t="shared" ca="1" si="212"/>
        <v>6.9246777181344754</v>
      </c>
      <c r="V654" s="555">
        <f t="shared" ca="1" si="213"/>
        <v>5.1301273138317907</v>
      </c>
      <c r="W654" s="555">
        <f t="shared" ca="1" si="214"/>
        <v>4.7125978298532569</v>
      </c>
      <c r="X654" s="556">
        <f t="shared" ca="1" si="226"/>
        <v>4.5758330983676849</v>
      </c>
      <c r="Y654" s="557">
        <f t="shared" ca="1" si="215"/>
        <v>0.69571126844624365</v>
      </c>
    </row>
    <row r="655" spans="1:25" x14ac:dyDescent="0.25">
      <c r="A655" s="558" t="s">
        <v>1221</v>
      </c>
      <c r="B655" s="553">
        <f t="shared" si="207"/>
        <v>-10</v>
      </c>
      <c r="C655" s="553">
        <f t="shared" ca="1" si="216"/>
        <v>4.4835915421415589</v>
      </c>
      <c r="D655" s="553">
        <f t="shared" ca="1" si="217"/>
        <v>1.9734847828342068</v>
      </c>
      <c r="E655" s="553">
        <f t="shared" ca="1" si="218"/>
        <v>5.7366501700757206</v>
      </c>
      <c r="F655" s="553">
        <f t="shared" ca="1" si="219"/>
        <v>2.4994089693557715</v>
      </c>
      <c r="G655" s="553">
        <f t="shared" ca="1" si="220"/>
        <v>7.5169802395007128</v>
      </c>
      <c r="H655" s="553">
        <f t="shared" ca="1" si="221"/>
        <v>2.0535674529995496</v>
      </c>
      <c r="I655" s="553">
        <f t="shared" ca="1" si="222"/>
        <v>4.5250222711825732</v>
      </c>
      <c r="J655" s="553">
        <f t="shared" ca="1" si="223"/>
        <v>2.8447647101945011</v>
      </c>
      <c r="K655" s="553">
        <f t="shared" ca="1" si="224"/>
        <v>7.0820651431955639</v>
      </c>
      <c r="L655" s="553">
        <f t="shared" ca="1" si="229"/>
        <v>3.0765662612042428</v>
      </c>
      <c r="M655" s="553">
        <f t="shared" ca="1" si="229"/>
        <v>6.4042620000651214</v>
      </c>
      <c r="N655" s="553">
        <f t="shared" ca="1" si="229"/>
        <v>2.5997059784967096</v>
      </c>
      <c r="O655" s="553">
        <f t="shared" ca="1" si="229"/>
        <v>5.6071235027827964</v>
      </c>
      <c r="P655" s="553">
        <f t="shared" ca="1" si="229"/>
        <v>3.0168639441838163</v>
      </c>
      <c r="Q655" s="554">
        <f t="shared" ca="1" si="208"/>
        <v>2.5101067593073521</v>
      </c>
      <c r="R655" s="554">
        <f t="shared" ca="1" si="209"/>
        <v>3.2372412007199491</v>
      </c>
      <c r="S655" s="554">
        <f t="shared" ca="1" si="210"/>
        <v>5.4634127865011628</v>
      </c>
      <c r="T655" s="554">
        <f t="shared" ca="1" si="211"/>
        <v>1.6802575609880721</v>
      </c>
      <c r="U655" s="554">
        <f t="shared" ca="1" si="212"/>
        <v>4.0054988819913211</v>
      </c>
      <c r="V655" s="555">
        <f t="shared" ca="1" si="213"/>
        <v>3.8045560215684118</v>
      </c>
      <c r="W655" s="555">
        <f t="shared" ca="1" si="214"/>
        <v>2.59025955859898</v>
      </c>
      <c r="X655" s="556">
        <f t="shared" ca="1" si="226"/>
        <v>0.4185008283284013</v>
      </c>
      <c r="Y655" s="557">
        <f t="shared" ca="1" si="215"/>
        <v>0.15793328106519597</v>
      </c>
    </row>
    <row r="656" spans="1:25" x14ac:dyDescent="0.25">
      <c r="A656" s="558" t="s">
        <v>1222</v>
      </c>
      <c r="B656" s="553">
        <f t="shared" si="207"/>
        <v>-10</v>
      </c>
      <c r="C656" s="553">
        <f t="shared" ca="1" si="216"/>
        <v>2.5921110835453018</v>
      </c>
      <c r="D656" s="553">
        <f t="shared" ca="1" si="217"/>
        <v>2.7943474074518706</v>
      </c>
      <c r="E656" s="553">
        <f t="shared" ca="1" si="218"/>
        <v>6.8315006209144151</v>
      </c>
      <c r="F656" s="553">
        <f t="shared" ca="1" si="219"/>
        <v>2.9742478640108123</v>
      </c>
      <c r="G656" s="553">
        <f t="shared" ca="1" si="220"/>
        <v>10.300845805531493</v>
      </c>
      <c r="H656" s="553">
        <f t="shared" ca="1" si="221"/>
        <v>4.1167964357876699</v>
      </c>
      <c r="I656" s="553">
        <f t="shared" ca="1" si="222"/>
        <v>14.320815822905569</v>
      </c>
      <c r="J656" s="553">
        <f t="shared" ca="1" si="223"/>
        <v>2.3900599321026883</v>
      </c>
      <c r="K656" s="553">
        <f t="shared" ca="1" si="224"/>
        <v>11.91783504223687</v>
      </c>
      <c r="L656" s="553">
        <f t="shared" ca="1" si="229"/>
        <v>3.5919276209176965</v>
      </c>
      <c r="M656" s="553">
        <f t="shared" ca="1" si="229"/>
        <v>5.0720121030222662</v>
      </c>
      <c r="N656" s="553">
        <f t="shared" ca="1" si="229"/>
        <v>2.8874938726721582</v>
      </c>
      <c r="O656" s="553">
        <f t="shared" ca="1" si="229"/>
        <v>3.8190135456297778</v>
      </c>
      <c r="P656" s="553">
        <f t="shared" ca="1" si="229"/>
        <v>3.1794806427828606</v>
      </c>
      <c r="Q656" s="554">
        <f t="shared" ca="1" si="208"/>
        <v>-0.20223632390656876</v>
      </c>
      <c r="R656" s="554">
        <f t="shared" ca="1" si="209"/>
        <v>3.8572527569036028</v>
      </c>
      <c r="S656" s="554">
        <f t="shared" ca="1" si="210"/>
        <v>6.184049369743823</v>
      </c>
      <c r="T656" s="554">
        <f t="shared" ca="1" si="211"/>
        <v>11.930755890802882</v>
      </c>
      <c r="U656" s="554">
        <f t="shared" ca="1" si="212"/>
        <v>8.3259074213191742</v>
      </c>
      <c r="V656" s="555">
        <f t="shared" ca="1" si="213"/>
        <v>2.1845182303501081</v>
      </c>
      <c r="W656" s="555">
        <f t="shared" ca="1" si="214"/>
        <v>0.63953290284691722</v>
      </c>
      <c r="X656" s="556">
        <f t="shared" ca="1" si="226"/>
        <v>3.7949350568966391</v>
      </c>
      <c r="Y656" s="557">
        <f t="shared" ca="1" si="215"/>
        <v>0.58998855149348906</v>
      </c>
    </row>
    <row r="657" spans="1:25" x14ac:dyDescent="0.25">
      <c r="A657" s="558" t="s">
        <v>1223</v>
      </c>
      <c r="B657" s="553">
        <f t="shared" ref="B657:B720" si="230">-$C$7</f>
        <v>-10</v>
      </c>
      <c r="C657" s="553">
        <f t="shared" ca="1" si="216"/>
        <v>3.5947761237394538</v>
      </c>
      <c r="D657" s="553">
        <f t="shared" ca="1" si="217"/>
        <v>1.2601053959564599</v>
      </c>
      <c r="E657" s="553">
        <f t="shared" ca="1" si="218"/>
        <v>6.9655093549570015</v>
      </c>
      <c r="F657" s="553">
        <f t="shared" ca="1" si="219"/>
        <v>2.4314229464678339</v>
      </c>
      <c r="G657" s="553">
        <f t="shared" ca="1" si="220"/>
        <v>11.844546843226864</v>
      </c>
      <c r="H657" s="553">
        <f t="shared" ca="1" si="221"/>
        <v>2.3584071234324262</v>
      </c>
      <c r="I657" s="553">
        <f t="shared" ca="1" si="222"/>
        <v>10.178398900260422</v>
      </c>
      <c r="J657" s="553">
        <f t="shared" ca="1" si="223"/>
        <v>3.3775875210940804</v>
      </c>
      <c r="K657" s="553">
        <f t="shared" ca="1" si="224"/>
        <v>9.2765843420781806</v>
      </c>
      <c r="L657" s="553">
        <f t="shared" ca="1" si="229"/>
        <v>3.7183820525225144</v>
      </c>
      <c r="M657" s="553">
        <f t="shared" ca="1" si="229"/>
        <v>5.9233033869886071</v>
      </c>
      <c r="N657" s="553">
        <f t="shared" ca="1" si="229"/>
        <v>2.2327934232117599</v>
      </c>
      <c r="O657" s="553">
        <f t="shared" ca="1" si="229"/>
        <v>7.5307788310890222</v>
      </c>
      <c r="P657" s="553">
        <f t="shared" ca="1" si="229"/>
        <v>2.3981560254591843</v>
      </c>
      <c r="Q657" s="554">
        <f t="shared" ref="Q657:Q720" ca="1" si="231">C657-D657</f>
        <v>2.3346707277829939</v>
      </c>
      <c r="R657" s="554">
        <f t="shared" ref="R657:R720" ca="1" si="232">E657-F657</f>
        <v>4.5340864084891681</v>
      </c>
      <c r="S657" s="554">
        <f t="shared" ref="S657:S720" ca="1" si="233">G657-H657</f>
        <v>9.486139719794437</v>
      </c>
      <c r="T657" s="554">
        <f t="shared" ref="T657:T720" ca="1" si="234">I657-J657</f>
        <v>6.8008113791663423</v>
      </c>
      <c r="U657" s="554">
        <f t="shared" ref="U657:U720" ca="1" si="235">K657-L657</f>
        <v>5.5582022895556662</v>
      </c>
      <c r="V657" s="555">
        <f t="shared" ref="V657:V720" ca="1" si="236">M657-N657</f>
        <v>3.6905099637768473</v>
      </c>
      <c r="W657" s="555">
        <f t="shared" ref="W657:W720" ca="1" si="237">O657-P657</f>
        <v>5.132622805629838</v>
      </c>
      <c r="X657" s="556">
        <f t="shared" ca="1" si="226"/>
        <v>6.2772135494938865</v>
      </c>
      <c r="Y657" s="557">
        <f t="shared" ref="Y657:Y720" ca="1" si="238">NORMDIST(X657,$H$7,$H$8,$C$13)</f>
        <v>0.87121518916486551</v>
      </c>
    </row>
    <row r="658" spans="1:25" x14ac:dyDescent="0.25">
      <c r="A658" s="558" t="s">
        <v>1224</v>
      </c>
      <c r="B658" s="553">
        <f t="shared" si="230"/>
        <v>-10</v>
      </c>
      <c r="C658" s="553">
        <f t="shared" ref="C658:C721" ca="1" si="239">C$17*(1+$C$8*NORMSINV(RAND()))</f>
        <v>2.6749548121934614</v>
      </c>
      <c r="D658" s="553">
        <f t="shared" ref="D658:D721" ca="1" si="240">D$17*(1+$C$10*NORMSINV(RAND()))</f>
        <v>1.5612829026248121</v>
      </c>
      <c r="E658" s="553">
        <f t="shared" ref="E658:E721" ca="1" si="241">E$17*(1+$C$8*NORMSINV(RAND()))</f>
        <v>8.9069861582359735</v>
      </c>
      <c r="F658" s="553">
        <f t="shared" ref="F658:F721" ca="1" si="242">F$17*(1+$C$10*NORMSINV(RAND()))</f>
        <v>2.2579481649031052</v>
      </c>
      <c r="G658" s="553">
        <f t="shared" ref="G658:G721" ca="1" si="243">G$17*(1+$C$8*NORMSINV(RAND()))</f>
        <v>16.369255380706285</v>
      </c>
      <c r="H658" s="553">
        <f t="shared" ref="H658:H721" ca="1" si="244">H$17*(1+$C$10*NORMSINV(RAND()))</f>
        <v>2.8633196918458141</v>
      </c>
      <c r="I658" s="553">
        <f t="shared" ref="I658:I721" ca="1" si="245">I$17*(1+$C$8*NORMSINV(RAND()))</f>
        <v>8.534043776911135</v>
      </c>
      <c r="J658" s="553">
        <f t="shared" ref="J658:J721" ca="1" si="246">J$17*(1+$C$10*NORMSINV(RAND()))</f>
        <v>2.3757616630176654</v>
      </c>
      <c r="K658" s="553">
        <f t="shared" ref="K658:K721" ca="1" si="247">K$17*(1+$C$8*NORMSINV(RAND()))</f>
        <v>14.892307394443492</v>
      </c>
      <c r="L658" s="553">
        <f t="shared" ref="L658:P673" ca="1" si="248">L$17*(1+$C$10*NORMSINV(RAND()))</f>
        <v>1.7837928512372705</v>
      </c>
      <c r="M658" s="553">
        <f t="shared" ca="1" si="248"/>
        <v>5.9357848828948176</v>
      </c>
      <c r="N658" s="553">
        <f t="shared" ca="1" si="248"/>
        <v>1.7406564160130213</v>
      </c>
      <c r="O658" s="553">
        <f t="shared" ca="1" si="248"/>
        <v>7.0185026886799653</v>
      </c>
      <c r="P658" s="553">
        <f t="shared" ca="1" si="248"/>
        <v>3.7808934951171036</v>
      </c>
      <c r="Q658" s="554">
        <f t="shared" ca="1" si="231"/>
        <v>1.1136719095686494</v>
      </c>
      <c r="R658" s="554">
        <f t="shared" ca="1" si="232"/>
        <v>6.6490379933328683</v>
      </c>
      <c r="S658" s="554">
        <f t="shared" ca="1" si="233"/>
        <v>13.505935688860472</v>
      </c>
      <c r="T658" s="554">
        <f t="shared" ca="1" si="234"/>
        <v>6.1582821138934696</v>
      </c>
      <c r="U658" s="554">
        <f t="shared" ca="1" si="235"/>
        <v>13.108514543206221</v>
      </c>
      <c r="V658" s="555">
        <f t="shared" ca="1" si="236"/>
        <v>4.1951284668817959</v>
      </c>
      <c r="W658" s="555">
        <f t="shared" ca="1" si="237"/>
        <v>3.2376091935628617</v>
      </c>
      <c r="X658" s="556">
        <f t="shared" ref="X658:X721" ca="1" si="249">NPV($C$9,Q658:W658)-$C$7</f>
        <v>10.657894931825233</v>
      </c>
      <c r="Y658" s="557">
        <f t="shared" ca="1" si="238"/>
        <v>0.99682023929979713</v>
      </c>
    </row>
    <row r="659" spans="1:25" x14ac:dyDescent="0.25">
      <c r="A659" s="558" t="s">
        <v>1225</v>
      </c>
      <c r="B659" s="553">
        <f t="shared" si="230"/>
        <v>-10</v>
      </c>
      <c r="C659" s="553">
        <f t="shared" ca="1" si="239"/>
        <v>3.9736298568699722</v>
      </c>
      <c r="D659" s="553">
        <f t="shared" ca="1" si="240"/>
        <v>2.3347715521042076</v>
      </c>
      <c r="E659" s="553">
        <f t="shared" ca="1" si="241"/>
        <v>5.6447591942171176</v>
      </c>
      <c r="F659" s="553">
        <f t="shared" ca="1" si="242"/>
        <v>1.8934840616802251</v>
      </c>
      <c r="G659" s="553">
        <f t="shared" ca="1" si="243"/>
        <v>13.618706720499048</v>
      </c>
      <c r="H659" s="553">
        <f t="shared" ca="1" si="244"/>
        <v>3.0256865730847609</v>
      </c>
      <c r="I659" s="553">
        <f t="shared" ca="1" si="245"/>
        <v>6.8310513083948843</v>
      </c>
      <c r="J659" s="553">
        <f t="shared" ca="1" si="246"/>
        <v>3.2811509033465422</v>
      </c>
      <c r="K659" s="553">
        <f t="shared" ca="1" si="247"/>
        <v>11.425894615186575</v>
      </c>
      <c r="L659" s="553">
        <f t="shared" ca="1" si="248"/>
        <v>3.0862463927834454</v>
      </c>
      <c r="M659" s="553">
        <f t="shared" ca="1" si="248"/>
        <v>5.2598449227596706</v>
      </c>
      <c r="N659" s="553">
        <f t="shared" ca="1" si="248"/>
        <v>1.8584246034079204</v>
      </c>
      <c r="O659" s="553">
        <f t="shared" ca="1" si="248"/>
        <v>6.694711961507009</v>
      </c>
      <c r="P659" s="553">
        <f t="shared" ca="1" si="248"/>
        <v>2.1768719534689813</v>
      </c>
      <c r="Q659" s="554">
        <f t="shared" ca="1" si="231"/>
        <v>1.6388583047657646</v>
      </c>
      <c r="R659" s="554">
        <f t="shared" ca="1" si="232"/>
        <v>3.7512751325368923</v>
      </c>
      <c r="S659" s="554">
        <f t="shared" ca="1" si="233"/>
        <v>10.593020147414288</v>
      </c>
      <c r="T659" s="554">
        <f t="shared" ca="1" si="234"/>
        <v>3.549900405048342</v>
      </c>
      <c r="U659" s="554">
        <f t="shared" ca="1" si="235"/>
        <v>8.3396482224031292</v>
      </c>
      <c r="V659" s="555">
        <f t="shared" ca="1" si="236"/>
        <v>3.4014203193517503</v>
      </c>
      <c r="W659" s="555">
        <f t="shared" ca="1" si="237"/>
        <v>4.5178400080380277</v>
      </c>
      <c r="X659" s="556">
        <f t="shared" ca="1" si="249"/>
        <v>5.1614258285870385</v>
      </c>
      <c r="Y659" s="557">
        <f t="shared" ca="1" si="238"/>
        <v>0.76593278969121026</v>
      </c>
    </row>
    <row r="660" spans="1:25" x14ac:dyDescent="0.25">
      <c r="A660" s="558" t="s">
        <v>1226</v>
      </c>
      <c r="B660" s="553">
        <f t="shared" si="230"/>
        <v>-10</v>
      </c>
      <c r="C660" s="553">
        <f t="shared" ca="1" si="239"/>
        <v>4.218810996314204</v>
      </c>
      <c r="D660" s="553">
        <f t="shared" ca="1" si="240"/>
        <v>1.652687788256431</v>
      </c>
      <c r="E660" s="553">
        <f t="shared" ca="1" si="241"/>
        <v>5.7892998691684081</v>
      </c>
      <c r="F660" s="553">
        <f t="shared" ca="1" si="242"/>
        <v>2.6983088501260366</v>
      </c>
      <c r="G660" s="553">
        <f t="shared" ca="1" si="243"/>
        <v>9.891761506674758</v>
      </c>
      <c r="H660" s="553">
        <f t="shared" ca="1" si="244"/>
        <v>2.3506789754326682</v>
      </c>
      <c r="I660" s="553">
        <f t="shared" ca="1" si="245"/>
        <v>10.291668760541171</v>
      </c>
      <c r="J660" s="553">
        <f t="shared" ca="1" si="246"/>
        <v>2.6003409509674036</v>
      </c>
      <c r="K660" s="553">
        <f t="shared" ca="1" si="247"/>
        <v>11.565003889131297</v>
      </c>
      <c r="L660" s="553">
        <f t="shared" ca="1" si="248"/>
        <v>3.0761676366475044</v>
      </c>
      <c r="M660" s="553">
        <f t="shared" ca="1" si="248"/>
        <v>6.0768016732055106</v>
      </c>
      <c r="N660" s="553">
        <f t="shared" ca="1" si="248"/>
        <v>2.4165159730328853</v>
      </c>
      <c r="O660" s="553">
        <f t="shared" ca="1" si="248"/>
        <v>5.0398238341395318</v>
      </c>
      <c r="P660" s="553">
        <f t="shared" ca="1" si="248"/>
        <v>2.5440000142107682</v>
      </c>
      <c r="Q660" s="554">
        <f t="shared" ca="1" si="231"/>
        <v>2.5661232080577729</v>
      </c>
      <c r="R660" s="554">
        <f t="shared" ca="1" si="232"/>
        <v>3.0909910190423715</v>
      </c>
      <c r="S660" s="554">
        <f t="shared" ca="1" si="233"/>
        <v>7.5410825312420897</v>
      </c>
      <c r="T660" s="554">
        <f t="shared" ca="1" si="234"/>
        <v>7.6913278095737674</v>
      </c>
      <c r="U660" s="554">
        <f t="shared" ca="1" si="235"/>
        <v>8.488836252483793</v>
      </c>
      <c r="V660" s="555">
        <f t="shared" ca="1" si="236"/>
        <v>3.6602857001726252</v>
      </c>
      <c r="W660" s="555">
        <f t="shared" ca="1" si="237"/>
        <v>2.4958238199287637</v>
      </c>
      <c r="X660" s="556">
        <f t="shared" ca="1" si="249"/>
        <v>5.3070909347917681</v>
      </c>
      <c r="Y660" s="557">
        <f t="shared" ca="1" si="238"/>
        <v>0.78189343981560799</v>
      </c>
    </row>
    <row r="661" spans="1:25" x14ac:dyDescent="0.25">
      <c r="A661" s="558" t="s">
        <v>1227</v>
      </c>
      <c r="B661" s="553">
        <f t="shared" si="230"/>
        <v>-10</v>
      </c>
      <c r="C661" s="553">
        <f t="shared" ca="1" si="239"/>
        <v>2.3030209223182911</v>
      </c>
      <c r="D661" s="553">
        <f t="shared" ca="1" si="240"/>
        <v>1.613542821515394</v>
      </c>
      <c r="E661" s="553">
        <f t="shared" ca="1" si="241"/>
        <v>4.2429569460156298</v>
      </c>
      <c r="F661" s="553">
        <f t="shared" ca="1" si="242"/>
        <v>3.385691533945296</v>
      </c>
      <c r="G661" s="553">
        <f t="shared" ca="1" si="243"/>
        <v>10.173886484382999</v>
      </c>
      <c r="H661" s="553">
        <f t="shared" ca="1" si="244"/>
        <v>3.9678780351391958</v>
      </c>
      <c r="I661" s="553">
        <f t="shared" ca="1" si="245"/>
        <v>14.330573421762022</v>
      </c>
      <c r="J661" s="553">
        <f t="shared" ca="1" si="246"/>
        <v>3.3933889036554068</v>
      </c>
      <c r="K661" s="553">
        <f t="shared" ca="1" si="247"/>
        <v>7.7475724332682319</v>
      </c>
      <c r="L661" s="553">
        <f t="shared" ca="1" si="248"/>
        <v>2.6225766952454888</v>
      </c>
      <c r="M661" s="553">
        <f t="shared" ca="1" si="248"/>
        <v>8.449334166348768</v>
      </c>
      <c r="N661" s="553">
        <f t="shared" ca="1" si="248"/>
        <v>2.0329132448483582</v>
      </c>
      <c r="O661" s="553">
        <f t="shared" ca="1" si="248"/>
        <v>5.1895267754002408</v>
      </c>
      <c r="P661" s="553">
        <f t="shared" ca="1" si="248"/>
        <v>1.3563783452857576</v>
      </c>
      <c r="Q661" s="554">
        <f t="shared" ca="1" si="231"/>
        <v>0.68947810080289718</v>
      </c>
      <c r="R661" s="554">
        <f t="shared" ca="1" si="232"/>
        <v>0.8572654120703338</v>
      </c>
      <c r="S661" s="554">
        <f t="shared" ca="1" si="233"/>
        <v>6.2060084492438037</v>
      </c>
      <c r="T661" s="554">
        <f t="shared" ca="1" si="234"/>
        <v>10.937184518106616</v>
      </c>
      <c r="U661" s="554">
        <f t="shared" ca="1" si="235"/>
        <v>5.1249957380227436</v>
      </c>
      <c r="V661" s="555">
        <f t="shared" ca="1" si="236"/>
        <v>6.4164209215004098</v>
      </c>
      <c r="W661" s="555">
        <f t="shared" ca="1" si="237"/>
        <v>3.8331484301144831</v>
      </c>
      <c r="X661" s="556">
        <f t="shared" ca="1" si="249"/>
        <v>2.9228337881288695</v>
      </c>
      <c r="Y661" s="557">
        <f t="shared" ca="1" si="238"/>
        <v>0.46401962963809057</v>
      </c>
    </row>
    <row r="662" spans="1:25" x14ac:dyDescent="0.25">
      <c r="A662" s="558" t="s">
        <v>1228</v>
      </c>
      <c r="B662" s="553">
        <f t="shared" si="230"/>
        <v>-10</v>
      </c>
      <c r="C662" s="553">
        <f t="shared" ca="1" si="239"/>
        <v>2.5888703134062112</v>
      </c>
      <c r="D662" s="553">
        <f t="shared" ca="1" si="240"/>
        <v>2.3044335937811402</v>
      </c>
      <c r="E662" s="553">
        <f t="shared" ca="1" si="241"/>
        <v>9.3680208268942753</v>
      </c>
      <c r="F662" s="553">
        <f t="shared" ca="1" si="242"/>
        <v>3.8073572507669917</v>
      </c>
      <c r="G662" s="553">
        <f t="shared" ca="1" si="243"/>
        <v>4.6263250876157702</v>
      </c>
      <c r="H662" s="553">
        <f t="shared" ca="1" si="244"/>
        <v>3.0494534156652149</v>
      </c>
      <c r="I662" s="553">
        <f t="shared" ca="1" si="245"/>
        <v>6.9246088510839865</v>
      </c>
      <c r="J662" s="553">
        <f t="shared" ca="1" si="246"/>
        <v>2.6358390390766968</v>
      </c>
      <c r="K662" s="553">
        <f t="shared" ca="1" si="247"/>
        <v>10.830367716053908</v>
      </c>
      <c r="L662" s="553">
        <f t="shared" ca="1" si="248"/>
        <v>1.8560205060778578</v>
      </c>
      <c r="M662" s="553">
        <f t="shared" ca="1" si="248"/>
        <v>5.8596837283124321</v>
      </c>
      <c r="N662" s="553">
        <f t="shared" ca="1" si="248"/>
        <v>3.1409369389292188</v>
      </c>
      <c r="O662" s="553">
        <f t="shared" ca="1" si="248"/>
        <v>4.6621650352800756</v>
      </c>
      <c r="P662" s="553">
        <f t="shared" ca="1" si="248"/>
        <v>2.4931992383233958</v>
      </c>
      <c r="Q662" s="554">
        <f t="shared" ca="1" si="231"/>
        <v>0.284436719625071</v>
      </c>
      <c r="R662" s="554">
        <f t="shared" ca="1" si="232"/>
        <v>5.5606635761272836</v>
      </c>
      <c r="S662" s="554">
        <f t="shared" ca="1" si="233"/>
        <v>1.5768716719505553</v>
      </c>
      <c r="T662" s="554">
        <f t="shared" ca="1" si="234"/>
        <v>4.2887698120072901</v>
      </c>
      <c r="U662" s="554">
        <f t="shared" ca="1" si="235"/>
        <v>8.9743472099760506</v>
      </c>
      <c r="V662" s="555">
        <f t="shared" ca="1" si="236"/>
        <v>2.7187467893832133</v>
      </c>
      <c r="W662" s="555">
        <f t="shared" ca="1" si="237"/>
        <v>2.1689657969566798</v>
      </c>
      <c r="X662" s="556">
        <f t="shared" ca="1" si="249"/>
        <v>0.45869482348134305</v>
      </c>
      <c r="Y662" s="557">
        <f t="shared" ca="1" si="238"/>
        <v>0.1614930974184452</v>
      </c>
    </row>
    <row r="663" spans="1:25" x14ac:dyDescent="0.25">
      <c r="A663" s="558" t="s">
        <v>1229</v>
      </c>
      <c r="B663" s="553">
        <f t="shared" si="230"/>
        <v>-10</v>
      </c>
      <c r="C663" s="553">
        <f t="shared" ca="1" si="239"/>
        <v>2.8896549030603706</v>
      </c>
      <c r="D663" s="553">
        <f t="shared" ca="1" si="240"/>
        <v>2.5320721535584036</v>
      </c>
      <c r="E663" s="553">
        <f t="shared" ca="1" si="241"/>
        <v>5.6564564120611163</v>
      </c>
      <c r="F663" s="553">
        <f t="shared" ca="1" si="242"/>
        <v>2.4804596943732462</v>
      </c>
      <c r="G663" s="553">
        <f t="shared" ca="1" si="243"/>
        <v>14.427567322606034</v>
      </c>
      <c r="H663" s="553">
        <f t="shared" ca="1" si="244"/>
        <v>3.4432842785893438</v>
      </c>
      <c r="I663" s="553">
        <f t="shared" ca="1" si="245"/>
        <v>12.415761671657782</v>
      </c>
      <c r="J663" s="553">
        <f t="shared" ca="1" si="246"/>
        <v>3.8254050185493038</v>
      </c>
      <c r="K663" s="553">
        <f t="shared" ca="1" si="247"/>
        <v>8.5283377914788492</v>
      </c>
      <c r="L663" s="553">
        <f t="shared" ca="1" si="248"/>
        <v>2.3349194158075059</v>
      </c>
      <c r="M663" s="553">
        <f t="shared" ca="1" si="248"/>
        <v>6.4308993695731314</v>
      </c>
      <c r="N663" s="553">
        <f t="shared" ca="1" si="248"/>
        <v>2.0772766650369285</v>
      </c>
      <c r="O663" s="553">
        <f t="shared" ca="1" si="248"/>
        <v>4.5371269398640353</v>
      </c>
      <c r="P663" s="553">
        <f t="shared" ca="1" si="248"/>
        <v>2.9747485987690037</v>
      </c>
      <c r="Q663" s="554">
        <f t="shared" ca="1" si="231"/>
        <v>0.357582749501967</v>
      </c>
      <c r="R663" s="554">
        <f t="shared" ca="1" si="232"/>
        <v>3.1759967176878701</v>
      </c>
      <c r="S663" s="554">
        <f t="shared" ca="1" si="233"/>
        <v>10.98428304401669</v>
      </c>
      <c r="T663" s="554">
        <f t="shared" ca="1" si="234"/>
        <v>8.5903566531084774</v>
      </c>
      <c r="U663" s="554">
        <f t="shared" ca="1" si="235"/>
        <v>6.1934183756713432</v>
      </c>
      <c r="V663" s="555">
        <f t="shared" ca="1" si="236"/>
        <v>4.3536227045362033</v>
      </c>
      <c r="W663" s="555">
        <f t="shared" ca="1" si="237"/>
        <v>1.5623783410950316</v>
      </c>
      <c r="X663" s="556">
        <f t="shared" ca="1" si="249"/>
        <v>4.9596569924479272</v>
      </c>
      <c r="Y663" s="557">
        <f t="shared" ca="1" si="238"/>
        <v>0.74279470989050056</v>
      </c>
    </row>
    <row r="664" spans="1:25" x14ac:dyDescent="0.25">
      <c r="A664" s="558" t="s">
        <v>1230</v>
      </c>
      <c r="B664" s="553">
        <f t="shared" si="230"/>
        <v>-10</v>
      </c>
      <c r="C664" s="553">
        <f t="shared" ca="1" si="239"/>
        <v>3.7382197453406825</v>
      </c>
      <c r="D664" s="553">
        <f t="shared" ca="1" si="240"/>
        <v>1.9507459930047364</v>
      </c>
      <c r="E664" s="553">
        <f t="shared" ca="1" si="241"/>
        <v>5.1287599186278401</v>
      </c>
      <c r="F664" s="553">
        <f t="shared" ca="1" si="242"/>
        <v>2.7359772892530279</v>
      </c>
      <c r="G664" s="553">
        <f t="shared" ca="1" si="243"/>
        <v>6.436931571213373</v>
      </c>
      <c r="H664" s="553">
        <f t="shared" ca="1" si="244"/>
        <v>3.8072395363938574</v>
      </c>
      <c r="I664" s="553">
        <f t="shared" ca="1" si="245"/>
        <v>9.0158745967954612</v>
      </c>
      <c r="J664" s="553">
        <f t="shared" ca="1" si="246"/>
        <v>2.3214817842519211</v>
      </c>
      <c r="K664" s="553">
        <f t="shared" ca="1" si="247"/>
        <v>4.9562518533428239</v>
      </c>
      <c r="L664" s="553">
        <f t="shared" ca="1" si="248"/>
        <v>2.968273391661282</v>
      </c>
      <c r="M664" s="553">
        <f t="shared" ca="1" si="248"/>
        <v>8.5554960090248535</v>
      </c>
      <c r="N664" s="553">
        <f t="shared" ca="1" si="248"/>
        <v>2.4774225102166101</v>
      </c>
      <c r="O664" s="553">
        <f t="shared" ca="1" si="248"/>
        <v>4.2367091216019563</v>
      </c>
      <c r="P664" s="553">
        <f t="shared" ca="1" si="248"/>
        <v>2.7984135505259951</v>
      </c>
      <c r="Q664" s="554">
        <f t="shared" ca="1" si="231"/>
        <v>1.7874737523359461</v>
      </c>
      <c r="R664" s="554">
        <f t="shared" ca="1" si="232"/>
        <v>2.3927826293748122</v>
      </c>
      <c r="S664" s="554">
        <f t="shared" ca="1" si="233"/>
        <v>2.6296920348195156</v>
      </c>
      <c r="T664" s="554">
        <f t="shared" ca="1" si="234"/>
        <v>6.6943928125435406</v>
      </c>
      <c r="U664" s="554">
        <f t="shared" ca="1" si="235"/>
        <v>1.9879784616815419</v>
      </c>
      <c r="V664" s="555">
        <f t="shared" ca="1" si="236"/>
        <v>6.0780734988082434</v>
      </c>
      <c r="W664" s="555">
        <f t="shared" ca="1" si="237"/>
        <v>1.4382955710759613</v>
      </c>
      <c r="X664" s="556">
        <f t="shared" ca="1" si="249"/>
        <v>-0.40383077254323219</v>
      </c>
      <c r="Y664" s="557">
        <f t="shared" ca="1" si="238"/>
        <v>9.6342401667194946E-2</v>
      </c>
    </row>
    <row r="665" spans="1:25" x14ac:dyDescent="0.25">
      <c r="A665" s="558" t="s">
        <v>1231</v>
      </c>
      <c r="B665" s="553">
        <f t="shared" si="230"/>
        <v>-10</v>
      </c>
      <c r="C665" s="553">
        <f t="shared" ca="1" si="239"/>
        <v>1.8985215561589373</v>
      </c>
      <c r="D665" s="553">
        <f t="shared" ca="1" si="240"/>
        <v>2.3829033902789432</v>
      </c>
      <c r="E665" s="553">
        <f t="shared" ca="1" si="241"/>
        <v>6.2062231405296533</v>
      </c>
      <c r="F665" s="553">
        <f t="shared" ca="1" si="242"/>
        <v>2.7913715722590746</v>
      </c>
      <c r="G665" s="553">
        <f t="shared" ca="1" si="243"/>
        <v>7.5920952526302372</v>
      </c>
      <c r="H665" s="553">
        <f t="shared" ca="1" si="244"/>
        <v>3.331486124603154</v>
      </c>
      <c r="I665" s="553">
        <f t="shared" ca="1" si="245"/>
        <v>10.460992967303644</v>
      </c>
      <c r="J665" s="553">
        <f t="shared" ca="1" si="246"/>
        <v>3.0111563400433479</v>
      </c>
      <c r="K665" s="553">
        <f t="shared" ca="1" si="247"/>
        <v>10.466420531679441</v>
      </c>
      <c r="L665" s="553">
        <f t="shared" ca="1" si="248"/>
        <v>3.0051414787014337</v>
      </c>
      <c r="M665" s="553">
        <f t="shared" ca="1" si="248"/>
        <v>6.6765655194841509</v>
      </c>
      <c r="N665" s="553">
        <f t="shared" ca="1" si="248"/>
        <v>2.4993981559059328</v>
      </c>
      <c r="O665" s="553">
        <f t="shared" ca="1" si="248"/>
        <v>4.7381722403603135</v>
      </c>
      <c r="P665" s="553">
        <f t="shared" ca="1" si="248"/>
        <v>2.942977631667929</v>
      </c>
      <c r="Q665" s="554">
        <f t="shared" ca="1" si="231"/>
        <v>-0.48438183412000591</v>
      </c>
      <c r="R665" s="554">
        <f t="shared" ca="1" si="232"/>
        <v>3.4148515682705787</v>
      </c>
      <c r="S665" s="554">
        <f t="shared" ca="1" si="233"/>
        <v>4.2606091280270828</v>
      </c>
      <c r="T665" s="554">
        <f t="shared" ca="1" si="234"/>
        <v>7.4498366272602965</v>
      </c>
      <c r="U665" s="554">
        <f t="shared" ca="1" si="235"/>
        <v>7.4612790529780071</v>
      </c>
      <c r="V665" s="555">
        <f t="shared" ca="1" si="236"/>
        <v>4.1771673635782181</v>
      </c>
      <c r="W665" s="555">
        <f t="shared" ca="1" si="237"/>
        <v>1.7951946086923845</v>
      </c>
      <c r="X665" s="556">
        <f t="shared" ca="1" si="249"/>
        <v>0.94729537031137667</v>
      </c>
      <c r="Y665" s="557">
        <f t="shared" ca="1" si="238"/>
        <v>0.20889109184175966</v>
      </c>
    </row>
    <row r="666" spans="1:25" x14ac:dyDescent="0.25">
      <c r="A666" s="558" t="s">
        <v>1232</v>
      </c>
      <c r="B666" s="553">
        <f t="shared" si="230"/>
        <v>-10</v>
      </c>
      <c r="C666" s="553">
        <f t="shared" ca="1" si="239"/>
        <v>3.8452848131161499</v>
      </c>
      <c r="D666" s="553">
        <f t="shared" ca="1" si="240"/>
        <v>1.5815270815261879</v>
      </c>
      <c r="E666" s="553">
        <f t="shared" ca="1" si="241"/>
        <v>9.1010124976006068</v>
      </c>
      <c r="F666" s="553">
        <f t="shared" ca="1" si="242"/>
        <v>2.3472180711830735</v>
      </c>
      <c r="G666" s="553">
        <f t="shared" ca="1" si="243"/>
        <v>9.088614927938206</v>
      </c>
      <c r="H666" s="553">
        <f t="shared" ca="1" si="244"/>
        <v>2.8373185898951379</v>
      </c>
      <c r="I666" s="553">
        <f t="shared" ca="1" si="245"/>
        <v>11.838565656650765</v>
      </c>
      <c r="J666" s="553">
        <f t="shared" ca="1" si="246"/>
        <v>2.5765639977738681</v>
      </c>
      <c r="K666" s="553">
        <f t="shared" ca="1" si="247"/>
        <v>13.134899742093211</v>
      </c>
      <c r="L666" s="553">
        <f t="shared" ca="1" si="248"/>
        <v>3.1309063423137204</v>
      </c>
      <c r="M666" s="553">
        <f t="shared" ca="1" si="248"/>
        <v>7.6226419998760235</v>
      </c>
      <c r="N666" s="553">
        <f t="shared" ca="1" si="248"/>
        <v>2.8759617714612631</v>
      </c>
      <c r="O666" s="553">
        <f t="shared" ca="1" si="248"/>
        <v>3.8734706775569845</v>
      </c>
      <c r="P666" s="553">
        <f t="shared" ca="1" si="248"/>
        <v>2.1246820790565786</v>
      </c>
      <c r="Q666" s="554">
        <f t="shared" ca="1" si="231"/>
        <v>2.263757731589962</v>
      </c>
      <c r="R666" s="554">
        <f t="shared" ca="1" si="232"/>
        <v>6.7537944264175334</v>
      </c>
      <c r="S666" s="554">
        <f t="shared" ca="1" si="233"/>
        <v>6.2512963380430682</v>
      </c>
      <c r="T666" s="554">
        <f t="shared" ca="1" si="234"/>
        <v>9.2620016588768976</v>
      </c>
      <c r="U666" s="554">
        <f t="shared" ca="1" si="235"/>
        <v>10.003993399779491</v>
      </c>
      <c r="V666" s="555">
        <f t="shared" ca="1" si="236"/>
        <v>4.7466802284147604</v>
      </c>
      <c r="W666" s="555">
        <f t="shared" ca="1" si="237"/>
        <v>1.7487885985004059</v>
      </c>
      <c r="X666" s="556">
        <f t="shared" ca="1" si="249"/>
        <v>8.0169840724627548</v>
      </c>
      <c r="Y666" s="557">
        <f t="shared" ca="1" si="238"/>
        <v>0.96131835430019452</v>
      </c>
    </row>
    <row r="667" spans="1:25" x14ac:dyDescent="0.25">
      <c r="A667" s="558" t="s">
        <v>1233</v>
      </c>
      <c r="B667" s="553">
        <f t="shared" si="230"/>
        <v>-10</v>
      </c>
      <c r="C667" s="553">
        <f t="shared" ca="1" si="239"/>
        <v>2.2446878205524898</v>
      </c>
      <c r="D667" s="553">
        <f t="shared" ca="1" si="240"/>
        <v>2.025878279965653</v>
      </c>
      <c r="E667" s="553">
        <f t="shared" ca="1" si="241"/>
        <v>5.774957076903668</v>
      </c>
      <c r="F667" s="553">
        <f t="shared" ca="1" si="242"/>
        <v>2.653901930608209</v>
      </c>
      <c r="G667" s="553">
        <f t="shared" ca="1" si="243"/>
        <v>3.6030131313077121</v>
      </c>
      <c r="H667" s="553">
        <f t="shared" ca="1" si="244"/>
        <v>2.4624129133081034</v>
      </c>
      <c r="I667" s="553">
        <f t="shared" ca="1" si="245"/>
        <v>15.567710059026991</v>
      </c>
      <c r="J667" s="553">
        <f t="shared" ca="1" si="246"/>
        <v>3.2615554783045324</v>
      </c>
      <c r="K667" s="553">
        <f t="shared" ca="1" si="247"/>
        <v>13.160311693769749</v>
      </c>
      <c r="L667" s="553">
        <f t="shared" ca="1" si="248"/>
        <v>3.3357568595570011</v>
      </c>
      <c r="M667" s="553">
        <f t="shared" ca="1" si="248"/>
        <v>5.3599190517834296</v>
      </c>
      <c r="N667" s="553">
        <f t="shared" ca="1" si="248"/>
        <v>3.0009656254816792</v>
      </c>
      <c r="O667" s="553">
        <f t="shared" ca="1" si="248"/>
        <v>4.5064235466927824</v>
      </c>
      <c r="P667" s="553">
        <f t="shared" ca="1" si="248"/>
        <v>2.0975483870259017</v>
      </c>
      <c r="Q667" s="554">
        <f t="shared" ca="1" si="231"/>
        <v>0.21880954058683688</v>
      </c>
      <c r="R667" s="554">
        <f t="shared" ca="1" si="232"/>
        <v>3.121055146295459</v>
      </c>
      <c r="S667" s="554">
        <f t="shared" ca="1" si="233"/>
        <v>1.1406002179996086</v>
      </c>
      <c r="T667" s="554">
        <f t="shared" ca="1" si="234"/>
        <v>12.30615458072246</v>
      </c>
      <c r="U667" s="554">
        <f t="shared" ca="1" si="235"/>
        <v>9.8245548342127478</v>
      </c>
      <c r="V667" s="555">
        <f t="shared" ca="1" si="236"/>
        <v>2.3589534263017504</v>
      </c>
      <c r="W667" s="555">
        <f t="shared" ca="1" si="237"/>
        <v>2.4088751596668807</v>
      </c>
      <c r="X667" s="556">
        <f t="shared" ca="1" si="249"/>
        <v>2.1399845049221344</v>
      </c>
      <c r="Y667" s="557">
        <f t="shared" ca="1" si="238"/>
        <v>0.3536024231509497</v>
      </c>
    </row>
    <row r="668" spans="1:25" x14ac:dyDescent="0.25">
      <c r="A668" s="558" t="s">
        <v>1234</v>
      </c>
      <c r="B668" s="553">
        <f t="shared" si="230"/>
        <v>-10</v>
      </c>
      <c r="C668" s="553">
        <f t="shared" ca="1" si="239"/>
        <v>3.8730714167969187</v>
      </c>
      <c r="D668" s="553">
        <f t="shared" ca="1" si="240"/>
        <v>2.1753305377559595</v>
      </c>
      <c r="E668" s="553">
        <f t="shared" ca="1" si="241"/>
        <v>9.7877350933421639</v>
      </c>
      <c r="F668" s="553">
        <f t="shared" ca="1" si="242"/>
        <v>2.2218936295931311</v>
      </c>
      <c r="G668" s="553">
        <f t="shared" ca="1" si="243"/>
        <v>13.732511182815422</v>
      </c>
      <c r="H668" s="553">
        <f t="shared" ca="1" si="244"/>
        <v>2.818569411523745</v>
      </c>
      <c r="I668" s="553">
        <f t="shared" ca="1" si="245"/>
        <v>10.710513346087874</v>
      </c>
      <c r="J668" s="553">
        <f t="shared" ca="1" si="246"/>
        <v>3.83172008625285</v>
      </c>
      <c r="K668" s="553">
        <f t="shared" ca="1" si="247"/>
        <v>11.294343432780254</v>
      </c>
      <c r="L668" s="553">
        <f t="shared" ca="1" si="248"/>
        <v>3.3077551438784756</v>
      </c>
      <c r="M668" s="553">
        <f t="shared" ca="1" si="248"/>
        <v>6.2399642316721353</v>
      </c>
      <c r="N668" s="553">
        <f t="shared" ca="1" si="248"/>
        <v>2.5753669605382852</v>
      </c>
      <c r="O668" s="553">
        <f t="shared" ca="1" si="248"/>
        <v>3.3283862611861412</v>
      </c>
      <c r="P668" s="553">
        <f t="shared" ca="1" si="248"/>
        <v>1.6996815759940256</v>
      </c>
      <c r="Q668" s="554">
        <f t="shared" ca="1" si="231"/>
        <v>1.6977408790409592</v>
      </c>
      <c r="R668" s="554">
        <f t="shared" ca="1" si="232"/>
        <v>7.5658414637490328</v>
      </c>
      <c r="S668" s="554">
        <f t="shared" ca="1" si="233"/>
        <v>10.913941771291677</v>
      </c>
      <c r="T668" s="554">
        <f t="shared" ca="1" si="234"/>
        <v>6.8787932598350237</v>
      </c>
      <c r="U668" s="554">
        <f t="shared" ca="1" si="235"/>
        <v>7.9865882889017783</v>
      </c>
      <c r="V668" s="555">
        <f t="shared" ca="1" si="236"/>
        <v>3.6645972711338501</v>
      </c>
      <c r="W668" s="555">
        <f t="shared" ca="1" si="237"/>
        <v>1.6287046851921156</v>
      </c>
      <c r="X668" s="556">
        <f t="shared" ca="1" si="249"/>
        <v>8.5250847125093614</v>
      </c>
      <c r="Y668" s="557">
        <f t="shared" ca="1" si="238"/>
        <v>0.97449322027795693</v>
      </c>
    </row>
    <row r="669" spans="1:25" x14ac:dyDescent="0.25">
      <c r="A669" s="558" t="s">
        <v>1235</v>
      </c>
      <c r="B669" s="553">
        <f t="shared" si="230"/>
        <v>-10</v>
      </c>
      <c r="C669" s="553">
        <f t="shared" ca="1" si="239"/>
        <v>0.82193905311823601</v>
      </c>
      <c r="D669" s="553">
        <f t="shared" ca="1" si="240"/>
        <v>2.7616747583306056</v>
      </c>
      <c r="E669" s="553">
        <f t="shared" ca="1" si="241"/>
        <v>9.7190488949772664</v>
      </c>
      <c r="F669" s="553">
        <f t="shared" ca="1" si="242"/>
        <v>2.0484627395977366</v>
      </c>
      <c r="G669" s="553">
        <f t="shared" ca="1" si="243"/>
        <v>12.73896735322465</v>
      </c>
      <c r="H669" s="553">
        <f t="shared" ca="1" si="244"/>
        <v>3.5296096824500127</v>
      </c>
      <c r="I669" s="553">
        <f t="shared" ca="1" si="245"/>
        <v>11.252684449082329</v>
      </c>
      <c r="J669" s="553">
        <f t="shared" ca="1" si="246"/>
        <v>3.3681517649186716</v>
      </c>
      <c r="K669" s="553">
        <f t="shared" ca="1" si="247"/>
        <v>11.613404442977568</v>
      </c>
      <c r="L669" s="553">
        <f t="shared" ca="1" si="248"/>
        <v>4.3480928226021449</v>
      </c>
      <c r="M669" s="553">
        <f t="shared" ca="1" si="248"/>
        <v>6.2553435890136928</v>
      </c>
      <c r="N669" s="553">
        <f t="shared" ca="1" si="248"/>
        <v>3.0244174099273877</v>
      </c>
      <c r="O669" s="553">
        <f t="shared" ca="1" si="248"/>
        <v>5.408463960653167</v>
      </c>
      <c r="P669" s="553">
        <f t="shared" ca="1" si="248"/>
        <v>1.9196819634488029</v>
      </c>
      <c r="Q669" s="554">
        <f t="shared" ca="1" si="231"/>
        <v>-1.9397357052123696</v>
      </c>
      <c r="R669" s="554">
        <f t="shared" ca="1" si="232"/>
        <v>7.6705861553795298</v>
      </c>
      <c r="S669" s="554">
        <f t="shared" ca="1" si="233"/>
        <v>9.2093576707746365</v>
      </c>
      <c r="T669" s="554">
        <f t="shared" ca="1" si="234"/>
        <v>7.8845326841636574</v>
      </c>
      <c r="U669" s="554">
        <f t="shared" ca="1" si="235"/>
        <v>7.2653116203754236</v>
      </c>
      <c r="V669" s="555">
        <f t="shared" ca="1" si="236"/>
        <v>3.2309261790863051</v>
      </c>
      <c r="W669" s="555">
        <f t="shared" ca="1" si="237"/>
        <v>3.4887819972043639</v>
      </c>
      <c r="X669" s="556">
        <f t="shared" ca="1" si="249"/>
        <v>5.2613981284981826</v>
      </c>
      <c r="Y669" s="557">
        <f t="shared" ca="1" si="238"/>
        <v>0.77695555444036246</v>
      </c>
    </row>
    <row r="670" spans="1:25" x14ac:dyDescent="0.25">
      <c r="A670" s="558" t="s">
        <v>1236</v>
      </c>
      <c r="B670" s="553">
        <f t="shared" si="230"/>
        <v>-10</v>
      </c>
      <c r="C670" s="553">
        <f t="shared" ca="1" si="239"/>
        <v>1.844503296060406</v>
      </c>
      <c r="D670" s="553">
        <f t="shared" ca="1" si="240"/>
        <v>2.1391701350301657</v>
      </c>
      <c r="E670" s="553">
        <f t="shared" ca="1" si="241"/>
        <v>6.5484608514676923</v>
      </c>
      <c r="F670" s="553">
        <f t="shared" ca="1" si="242"/>
        <v>3.2041749217719362</v>
      </c>
      <c r="G670" s="553">
        <f t="shared" ca="1" si="243"/>
        <v>12.364339594232536</v>
      </c>
      <c r="H670" s="553">
        <f t="shared" ca="1" si="244"/>
        <v>2.3529136786988163</v>
      </c>
      <c r="I670" s="553">
        <f t="shared" ca="1" si="245"/>
        <v>11.846820136854198</v>
      </c>
      <c r="J670" s="553">
        <f t="shared" ca="1" si="246"/>
        <v>2.6329031694969656</v>
      </c>
      <c r="K670" s="553">
        <f t="shared" ca="1" si="247"/>
        <v>10.492838630284156</v>
      </c>
      <c r="L670" s="553">
        <f t="shared" ca="1" si="248"/>
        <v>1.9695341845352334</v>
      </c>
      <c r="M670" s="553">
        <f t="shared" ca="1" si="248"/>
        <v>6.4815852818473223</v>
      </c>
      <c r="N670" s="553">
        <f t="shared" ca="1" si="248"/>
        <v>2.4865118377705464</v>
      </c>
      <c r="O670" s="553">
        <f t="shared" ca="1" si="248"/>
        <v>5.0305615983273446</v>
      </c>
      <c r="P670" s="553">
        <f t="shared" ca="1" si="248"/>
        <v>2.0078878320187359</v>
      </c>
      <c r="Q670" s="554">
        <f t="shared" ca="1" si="231"/>
        <v>-0.29466683896975976</v>
      </c>
      <c r="R670" s="554">
        <f t="shared" ca="1" si="232"/>
        <v>3.3442859296957561</v>
      </c>
      <c r="S670" s="554">
        <f t="shared" ca="1" si="233"/>
        <v>10.011425915533721</v>
      </c>
      <c r="T670" s="554">
        <f t="shared" ca="1" si="234"/>
        <v>9.2139169673572319</v>
      </c>
      <c r="U670" s="554">
        <f t="shared" ca="1" si="235"/>
        <v>8.5233044457489235</v>
      </c>
      <c r="V670" s="555">
        <f t="shared" ca="1" si="236"/>
        <v>3.9950734440767759</v>
      </c>
      <c r="W670" s="555">
        <f t="shared" ca="1" si="237"/>
        <v>3.0226737663086087</v>
      </c>
      <c r="X670" s="556">
        <f t="shared" ca="1" si="249"/>
        <v>5.2785815495554971</v>
      </c>
      <c r="Y670" s="557">
        <f t="shared" ca="1" si="238"/>
        <v>0.77881994350980444</v>
      </c>
    </row>
    <row r="671" spans="1:25" x14ac:dyDescent="0.25">
      <c r="A671" s="558" t="s">
        <v>1237</v>
      </c>
      <c r="B671" s="553">
        <f t="shared" si="230"/>
        <v>-10</v>
      </c>
      <c r="C671" s="553">
        <f t="shared" ca="1" si="239"/>
        <v>2.5426924548820891</v>
      </c>
      <c r="D671" s="553">
        <f t="shared" ca="1" si="240"/>
        <v>2.559688665338804</v>
      </c>
      <c r="E671" s="553">
        <f t="shared" ca="1" si="241"/>
        <v>6.8267812940071906</v>
      </c>
      <c r="F671" s="553">
        <f t="shared" ca="1" si="242"/>
        <v>1.9356027283731674</v>
      </c>
      <c r="G671" s="553">
        <f t="shared" ca="1" si="243"/>
        <v>14.327864990001055</v>
      </c>
      <c r="H671" s="553">
        <f t="shared" ca="1" si="244"/>
        <v>3.4374969028369784</v>
      </c>
      <c r="I671" s="553">
        <f t="shared" ca="1" si="245"/>
        <v>7.2661918573076347</v>
      </c>
      <c r="J671" s="553">
        <f t="shared" ca="1" si="246"/>
        <v>2.4949325146453454</v>
      </c>
      <c r="K671" s="553">
        <f t="shared" ca="1" si="247"/>
        <v>8.8178512128340731</v>
      </c>
      <c r="L671" s="553">
        <f t="shared" ca="1" si="248"/>
        <v>2.5487571253966319</v>
      </c>
      <c r="M671" s="553">
        <f t="shared" ca="1" si="248"/>
        <v>6.5543544124941349</v>
      </c>
      <c r="N671" s="553">
        <f t="shared" ca="1" si="248"/>
        <v>2.7077996110470517</v>
      </c>
      <c r="O671" s="553">
        <f t="shared" ca="1" si="248"/>
        <v>1.8723995846312169</v>
      </c>
      <c r="P671" s="553">
        <f t="shared" ca="1" si="248"/>
        <v>3.113275094852118</v>
      </c>
      <c r="Q671" s="554">
        <f t="shared" ca="1" si="231"/>
        <v>-1.6996210456714955E-2</v>
      </c>
      <c r="R671" s="554">
        <f t="shared" ca="1" si="232"/>
        <v>4.8911785656340232</v>
      </c>
      <c r="S671" s="554">
        <f t="shared" ca="1" si="233"/>
        <v>10.890368087164077</v>
      </c>
      <c r="T671" s="554">
        <f t="shared" ca="1" si="234"/>
        <v>4.7712593426622893</v>
      </c>
      <c r="U671" s="554">
        <f t="shared" ca="1" si="235"/>
        <v>6.2690940874374412</v>
      </c>
      <c r="V671" s="555">
        <f t="shared" ca="1" si="236"/>
        <v>3.8465548014470832</v>
      </c>
      <c r="W671" s="555">
        <f t="shared" ca="1" si="237"/>
        <v>-1.240875510220901</v>
      </c>
      <c r="X671" s="556">
        <f t="shared" ca="1" si="249"/>
        <v>3.449311157663848</v>
      </c>
      <c r="Y671" s="557">
        <f t="shared" ca="1" si="238"/>
        <v>0.54044574894079833</v>
      </c>
    </row>
    <row r="672" spans="1:25" x14ac:dyDescent="0.25">
      <c r="A672" s="558" t="s">
        <v>1238</v>
      </c>
      <c r="B672" s="553">
        <f t="shared" si="230"/>
        <v>-10</v>
      </c>
      <c r="C672" s="553">
        <f t="shared" ca="1" si="239"/>
        <v>3.3012556577388605</v>
      </c>
      <c r="D672" s="553">
        <f t="shared" ca="1" si="240"/>
        <v>2.1442714035397952</v>
      </c>
      <c r="E672" s="553">
        <f t="shared" ca="1" si="241"/>
        <v>8.1643978508566608</v>
      </c>
      <c r="F672" s="553">
        <f t="shared" ca="1" si="242"/>
        <v>2.9727211368579742</v>
      </c>
      <c r="G672" s="553">
        <f t="shared" ca="1" si="243"/>
        <v>11.717873650711525</v>
      </c>
      <c r="H672" s="553">
        <f t="shared" ca="1" si="244"/>
        <v>2.9231381591128285</v>
      </c>
      <c r="I672" s="553">
        <f t="shared" ca="1" si="245"/>
        <v>9.6052928874749082</v>
      </c>
      <c r="J672" s="553">
        <f t="shared" ca="1" si="246"/>
        <v>3.206467593493822</v>
      </c>
      <c r="K672" s="553">
        <f t="shared" ca="1" si="247"/>
        <v>11.710486937142246</v>
      </c>
      <c r="L672" s="553">
        <f t="shared" ca="1" si="248"/>
        <v>3.6613030168010767</v>
      </c>
      <c r="M672" s="553">
        <f t="shared" ca="1" si="248"/>
        <v>4.6318045617135057</v>
      </c>
      <c r="N672" s="553">
        <f t="shared" ca="1" si="248"/>
        <v>2.5878596525697262</v>
      </c>
      <c r="O672" s="553">
        <f t="shared" ca="1" si="248"/>
        <v>3.9026159249199792</v>
      </c>
      <c r="P672" s="553">
        <f t="shared" ca="1" si="248"/>
        <v>3.186893185292587</v>
      </c>
      <c r="Q672" s="554">
        <f t="shared" ca="1" si="231"/>
        <v>1.1569842541990654</v>
      </c>
      <c r="R672" s="554">
        <f t="shared" ca="1" si="232"/>
        <v>5.191676713998687</v>
      </c>
      <c r="S672" s="554">
        <f t="shared" ca="1" si="233"/>
        <v>8.7947354915986971</v>
      </c>
      <c r="T672" s="554">
        <f t="shared" ca="1" si="234"/>
        <v>6.3988252939810861</v>
      </c>
      <c r="U672" s="554">
        <f t="shared" ca="1" si="235"/>
        <v>8.0491839203411697</v>
      </c>
      <c r="V672" s="555">
        <f t="shared" ca="1" si="236"/>
        <v>2.0439449091437796</v>
      </c>
      <c r="W672" s="555">
        <f t="shared" ca="1" si="237"/>
        <v>0.71572273962739219</v>
      </c>
      <c r="X672" s="556">
        <f t="shared" ca="1" si="249"/>
        <v>4.6955863311970862</v>
      </c>
      <c r="Y672" s="557">
        <f t="shared" ca="1" si="238"/>
        <v>0.71080836811694537</v>
      </c>
    </row>
    <row r="673" spans="1:25" x14ac:dyDescent="0.25">
      <c r="A673" s="558" t="s">
        <v>1239</v>
      </c>
      <c r="B673" s="553">
        <f t="shared" si="230"/>
        <v>-10</v>
      </c>
      <c r="C673" s="553">
        <f t="shared" ca="1" si="239"/>
        <v>3.2181490778091248</v>
      </c>
      <c r="D673" s="553">
        <f t="shared" ca="1" si="240"/>
        <v>2.137468732791572</v>
      </c>
      <c r="E673" s="553">
        <f t="shared" ca="1" si="241"/>
        <v>5.0660316919939712</v>
      </c>
      <c r="F673" s="553">
        <f t="shared" ca="1" si="242"/>
        <v>2.2745375784963779</v>
      </c>
      <c r="G673" s="553">
        <f t="shared" ca="1" si="243"/>
        <v>8.1628680893455741</v>
      </c>
      <c r="H673" s="553">
        <f t="shared" ca="1" si="244"/>
        <v>3.2146983565459841</v>
      </c>
      <c r="I673" s="553">
        <f t="shared" ca="1" si="245"/>
        <v>12.467722126141563</v>
      </c>
      <c r="J673" s="553">
        <f t="shared" ca="1" si="246"/>
        <v>3.1312770484420156</v>
      </c>
      <c r="K673" s="553">
        <f t="shared" ca="1" si="247"/>
        <v>12.434378415024447</v>
      </c>
      <c r="L673" s="553">
        <f t="shared" ca="1" si="248"/>
        <v>1.9669030229808349</v>
      </c>
      <c r="M673" s="553">
        <f t="shared" ca="1" si="248"/>
        <v>5.2127989749270141</v>
      </c>
      <c r="N673" s="553">
        <f t="shared" ca="1" si="248"/>
        <v>2.2160170470269058</v>
      </c>
      <c r="O673" s="553">
        <f t="shared" ca="1" si="248"/>
        <v>4.6194216421116705</v>
      </c>
      <c r="P673" s="553">
        <f t="shared" ca="1" si="248"/>
        <v>2.0001714334608227</v>
      </c>
      <c r="Q673" s="554">
        <f t="shared" ca="1" si="231"/>
        <v>1.0806803450175528</v>
      </c>
      <c r="R673" s="554">
        <f t="shared" ca="1" si="232"/>
        <v>2.7914941134975932</v>
      </c>
      <c r="S673" s="554">
        <f t="shared" ca="1" si="233"/>
        <v>4.9481697327995899</v>
      </c>
      <c r="T673" s="554">
        <f t="shared" ca="1" si="234"/>
        <v>9.3364450776995476</v>
      </c>
      <c r="U673" s="554">
        <f t="shared" ca="1" si="235"/>
        <v>10.467475392043612</v>
      </c>
      <c r="V673" s="555">
        <f t="shared" ca="1" si="236"/>
        <v>2.9967819279001082</v>
      </c>
      <c r="W673" s="555">
        <f t="shared" ca="1" si="237"/>
        <v>2.6192502086508478</v>
      </c>
      <c r="X673" s="556">
        <f t="shared" ca="1" si="249"/>
        <v>3.773638635201177</v>
      </c>
      <c r="Y673" s="557">
        <f t="shared" ca="1" si="238"/>
        <v>0.58696873738363797</v>
      </c>
    </row>
    <row r="674" spans="1:25" x14ac:dyDescent="0.25">
      <c r="A674" s="558" t="s">
        <v>1240</v>
      </c>
      <c r="B674" s="553">
        <f t="shared" si="230"/>
        <v>-10</v>
      </c>
      <c r="C674" s="553">
        <f t="shared" ca="1" si="239"/>
        <v>3.7812828582638427</v>
      </c>
      <c r="D674" s="553">
        <f t="shared" ca="1" si="240"/>
        <v>1.5713157026084179</v>
      </c>
      <c r="E674" s="553">
        <f t="shared" ca="1" si="241"/>
        <v>4.3235741055946502</v>
      </c>
      <c r="F674" s="553">
        <f t="shared" ca="1" si="242"/>
        <v>2.1960941124951745</v>
      </c>
      <c r="G674" s="553">
        <f t="shared" ca="1" si="243"/>
        <v>10.777694914962417</v>
      </c>
      <c r="H674" s="553">
        <f t="shared" ca="1" si="244"/>
        <v>3.2957735070650536</v>
      </c>
      <c r="I674" s="553">
        <f t="shared" ca="1" si="245"/>
        <v>14.966913178600173</v>
      </c>
      <c r="J674" s="553">
        <f t="shared" ca="1" si="246"/>
        <v>2.6261801587637876</v>
      </c>
      <c r="K674" s="553">
        <f t="shared" ca="1" si="247"/>
        <v>13.515355777800506</v>
      </c>
      <c r="L674" s="553">
        <f t="shared" ref="L674:P689" ca="1" si="250">L$17*(1+$C$10*NORMSINV(RAND()))</f>
        <v>2.7786568697889957</v>
      </c>
      <c r="M674" s="553">
        <f t="shared" ca="1" si="250"/>
        <v>4.5354665953101305</v>
      </c>
      <c r="N674" s="553">
        <f t="shared" ca="1" si="250"/>
        <v>3.0897866337668773</v>
      </c>
      <c r="O674" s="553">
        <f t="shared" ca="1" si="250"/>
        <v>6.1138242914898058</v>
      </c>
      <c r="P674" s="553">
        <f t="shared" ca="1" si="250"/>
        <v>2.7152372251692447</v>
      </c>
      <c r="Q674" s="554">
        <f t="shared" ca="1" si="231"/>
        <v>2.2099671556554248</v>
      </c>
      <c r="R674" s="554">
        <f t="shared" ca="1" si="232"/>
        <v>2.1274799930994757</v>
      </c>
      <c r="S674" s="554">
        <f t="shared" ca="1" si="233"/>
        <v>7.4819214078973637</v>
      </c>
      <c r="T674" s="554">
        <f t="shared" ca="1" si="234"/>
        <v>12.340733019836385</v>
      </c>
      <c r="U674" s="554">
        <f t="shared" ca="1" si="235"/>
        <v>10.73669890801151</v>
      </c>
      <c r="V674" s="555">
        <f t="shared" ca="1" si="236"/>
        <v>1.4456799615432532</v>
      </c>
      <c r="W674" s="555">
        <f t="shared" ca="1" si="237"/>
        <v>3.3985870663205611</v>
      </c>
      <c r="X674" s="556">
        <f t="shared" ca="1" si="249"/>
        <v>6.6249821182232722</v>
      </c>
      <c r="Y674" s="557">
        <f t="shared" ca="1" si="238"/>
        <v>0.89596578744041588</v>
      </c>
    </row>
    <row r="675" spans="1:25" x14ac:dyDescent="0.25">
      <c r="A675" s="558" t="s">
        <v>1241</v>
      </c>
      <c r="B675" s="553">
        <f t="shared" si="230"/>
        <v>-10</v>
      </c>
      <c r="C675" s="553">
        <f t="shared" ca="1" si="239"/>
        <v>2.876624928142494</v>
      </c>
      <c r="D675" s="553">
        <f t="shared" ca="1" si="240"/>
        <v>2.2262232329129157</v>
      </c>
      <c r="E675" s="553">
        <f t="shared" ca="1" si="241"/>
        <v>0.55404625133019736</v>
      </c>
      <c r="F675" s="553">
        <f t="shared" ca="1" si="242"/>
        <v>2.1729140860678946</v>
      </c>
      <c r="G675" s="553">
        <f t="shared" ca="1" si="243"/>
        <v>4.2302367879668594</v>
      </c>
      <c r="H675" s="553">
        <f t="shared" ca="1" si="244"/>
        <v>2.7439258977629271</v>
      </c>
      <c r="I675" s="553">
        <f t="shared" ca="1" si="245"/>
        <v>2.4949654053716364</v>
      </c>
      <c r="J675" s="553">
        <f t="shared" ca="1" si="246"/>
        <v>2.3721281187021734</v>
      </c>
      <c r="K675" s="553">
        <f t="shared" ca="1" si="247"/>
        <v>9.5691243759859983</v>
      </c>
      <c r="L675" s="553">
        <f t="shared" ca="1" si="250"/>
        <v>3.1358538725467895</v>
      </c>
      <c r="M675" s="553">
        <f t="shared" ca="1" si="250"/>
        <v>3.4221216859587948</v>
      </c>
      <c r="N675" s="553">
        <f t="shared" ca="1" si="250"/>
        <v>2.3357850099021897</v>
      </c>
      <c r="O675" s="553">
        <f t="shared" ca="1" si="250"/>
        <v>4.5212358699169508</v>
      </c>
      <c r="P675" s="553">
        <f t="shared" ca="1" si="250"/>
        <v>2.5942635280252087</v>
      </c>
      <c r="Q675" s="554">
        <f t="shared" ca="1" si="231"/>
        <v>0.65040169522957836</v>
      </c>
      <c r="R675" s="554">
        <f t="shared" ca="1" si="232"/>
        <v>-1.6188678347376972</v>
      </c>
      <c r="S675" s="554">
        <f t="shared" ca="1" si="233"/>
        <v>1.4863108902039324</v>
      </c>
      <c r="T675" s="554">
        <f t="shared" ca="1" si="234"/>
        <v>0.12283728666946292</v>
      </c>
      <c r="U675" s="554">
        <f t="shared" ca="1" si="235"/>
        <v>6.4332705034392088</v>
      </c>
      <c r="V675" s="555">
        <f t="shared" ca="1" si="236"/>
        <v>1.0863366760566051</v>
      </c>
      <c r="W675" s="555">
        <f t="shared" ca="1" si="237"/>
        <v>1.9269723418917422</v>
      </c>
      <c r="X675" s="556">
        <f t="shared" ca="1" si="249"/>
        <v>-6.9075026193948013</v>
      </c>
      <c r="Y675" s="557">
        <f t="shared" ca="1" si="238"/>
        <v>1.1992157950679884E-4</v>
      </c>
    </row>
    <row r="676" spans="1:25" x14ac:dyDescent="0.25">
      <c r="A676" s="558" t="s">
        <v>1242</v>
      </c>
      <c r="B676" s="553">
        <f t="shared" si="230"/>
        <v>-10</v>
      </c>
      <c r="C676" s="553">
        <f t="shared" ca="1" si="239"/>
        <v>2.0966264953362215</v>
      </c>
      <c r="D676" s="553">
        <f t="shared" ca="1" si="240"/>
        <v>1.7042979903039059</v>
      </c>
      <c r="E676" s="553">
        <f t="shared" ca="1" si="241"/>
        <v>6.445265081701999</v>
      </c>
      <c r="F676" s="553">
        <f t="shared" ca="1" si="242"/>
        <v>2.900909220174599</v>
      </c>
      <c r="G676" s="553">
        <f t="shared" ca="1" si="243"/>
        <v>13.611063309115444</v>
      </c>
      <c r="H676" s="553">
        <f t="shared" ca="1" si="244"/>
        <v>2.8057926204327739</v>
      </c>
      <c r="I676" s="553">
        <f t="shared" ca="1" si="245"/>
        <v>10.952163277456217</v>
      </c>
      <c r="J676" s="553">
        <f t="shared" ca="1" si="246"/>
        <v>3.4064833333612157</v>
      </c>
      <c r="K676" s="553">
        <f t="shared" ca="1" si="247"/>
        <v>10.826666325793111</v>
      </c>
      <c r="L676" s="553">
        <f t="shared" ca="1" si="250"/>
        <v>3.4734991730246731</v>
      </c>
      <c r="M676" s="553">
        <f t="shared" ca="1" si="250"/>
        <v>5.8106483668495494</v>
      </c>
      <c r="N676" s="553">
        <f t="shared" ca="1" si="250"/>
        <v>2.944484368901104</v>
      </c>
      <c r="O676" s="553">
        <f t="shared" ca="1" si="250"/>
        <v>4.4228383302168472</v>
      </c>
      <c r="P676" s="553">
        <f t="shared" ca="1" si="250"/>
        <v>3.3900714540239507</v>
      </c>
      <c r="Q676" s="554">
        <f t="shared" ca="1" si="231"/>
        <v>0.39232850503231553</v>
      </c>
      <c r="R676" s="554">
        <f t="shared" ca="1" si="232"/>
        <v>3.5443558615274</v>
      </c>
      <c r="S676" s="554">
        <f t="shared" ca="1" si="233"/>
        <v>10.80527068868267</v>
      </c>
      <c r="T676" s="554">
        <f t="shared" ca="1" si="234"/>
        <v>7.5456799440950011</v>
      </c>
      <c r="U676" s="554">
        <f t="shared" ca="1" si="235"/>
        <v>7.3531671527684379</v>
      </c>
      <c r="V676" s="555">
        <f t="shared" ca="1" si="236"/>
        <v>2.8661639979484455</v>
      </c>
      <c r="W676" s="555">
        <f t="shared" ca="1" si="237"/>
        <v>1.0327668761928965</v>
      </c>
      <c r="X676" s="556">
        <f t="shared" ca="1" si="249"/>
        <v>4.5826800728017556</v>
      </c>
      <c r="Y676" s="557">
        <f t="shared" ca="1" si="238"/>
        <v>0.69658385453581773</v>
      </c>
    </row>
    <row r="677" spans="1:25" x14ac:dyDescent="0.25">
      <c r="A677" s="558" t="s">
        <v>1243</v>
      </c>
      <c r="B677" s="553">
        <f t="shared" si="230"/>
        <v>-10</v>
      </c>
      <c r="C677" s="553">
        <f t="shared" ca="1" si="239"/>
        <v>4.3517576056006053</v>
      </c>
      <c r="D677" s="553">
        <f t="shared" ca="1" si="240"/>
        <v>2.5185098591124828</v>
      </c>
      <c r="E677" s="553">
        <f t="shared" ca="1" si="241"/>
        <v>8.8662410599646648</v>
      </c>
      <c r="F677" s="553">
        <f t="shared" ca="1" si="242"/>
        <v>2.4413716832152286</v>
      </c>
      <c r="G677" s="553">
        <f t="shared" ca="1" si="243"/>
        <v>5.8463748637660462</v>
      </c>
      <c r="H677" s="553">
        <f t="shared" ca="1" si="244"/>
        <v>2.3142127522762674</v>
      </c>
      <c r="I677" s="553">
        <f t="shared" ca="1" si="245"/>
        <v>12.073768396005121</v>
      </c>
      <c r="J677" s="553">
        <f t="shared" ca="1" si="246"/>
        <v>2.9948252043458368</v>
      </c>
      <c r="K677" s="553">
        <f t="shared" ca="1" si="247"/>
        <v>10.30079400889373</v>
      </c>
      <c r="L677" s="553">
        <f t="shared" ca="1" si="250"/>
        <v>4.4028881862858373</v>
      </c>
      <c r="M677" s="553">
        <f t="shared" ca="1" si="250"/>
        <v>5.1514593728110558</v>
      </c>
      <c r="N677" s="553">
        <f t="shared" ca="1" si="250"/>
        <v>2.5013631392513664</v>
      </c>
      <c r="O677" s="553">
        <f t="shared" ca="1" si="250"/>
        <v>5.6585635226536226</v>
      </c>
      <c r="P677" s="553">
        <f t="shared" ca="1" si="250"/>
        <v>2.9438897506199417</v>
      </c>
      <c r="Q677" s="554">
        <f t="shared" ca="1" si="231"/>
        <v>1.8332477464881225</v>
      </c>
      <c r="R677" s="554">
        <f t="shared" ca="1" si="232"/>
        <v>6.4248693767494363</v>
      </c>
      <c r="S677" s="554">
        <f t="shared" ca="1" si="233"/>
        <v>3.5321621114897788</v>
      </c>
      <c r="T677" s="554">
        <f t="shared" ca="1" si="234"/>
        <v>9.0789431916592847</v>
      </c>
      <c r="U677" s="554">
        <f t="shared" ca="1" si="235"/>
        <v>5.8979058226078926</v>
      </c>
      <c r="V677" s="555">
        <f t="shared" ca="1" si="236"/>
        <v>2.6500962335596894</v>
      </c>
      <c r="W677" s="555">
        <f t="shared" ca="1" si="237"/>
        <v>2.7146737720336809</v>
      </c>
      <c r="X677" s="556">
        <f t="shared" ca="1" si="249"/>
        <v>4.3023576907357697</v>
      </c>
      <c r="Y677" s="557">
        <f t="shared" ca="1" si="238"/>
        <v>0.65999153744124428</v>
      </c>
    </row>
    <row r="678" spans="1:25" x14ac:dyDescent="0.25">
      <c r="A678" s="558" t="s">
        <v>1244</v>
      </c>
      <c r="B678" s="553">
        <f t="shared" si="230"/>
        <v>-10</v>
      </c>
      <c r="C678" s="553">
        <f t="shared" ca="1" si="239"/>
        <v>1.5337244024599461</v>
      </c>
      <c r="D678" s="553">
        <f t="shared" ca="1" si="240"/>
        <v>2.0270389313477892</v>
      </c>
      <c r="E678" s="553">
        <f t="shared" ca="1" si="241"/>
        <v>5.5437989099647211</v>
      </c>
      <c r="F678" s="553">
        <f t="shared" ca="1" si="242"/>
        <v>2.0780674119743656</v>
      </c>
      <c r="G678" s="553">
        <f t="shared" ca="1" si="243"/>
        <v>12.810803883759325</v>
      </c>
      <c r="H678" s="553">
        <f t="shared" ca="1" si="244"/>
        <v>2.4347310330726408</v>
      </c>
      <c r="I678" s="553">
        <f t="shared" ca="1" si="245"/>
        <v>4.6271025183540253</v>
      </c>
      <c r="J678" s="553">
        <f t="shared" ca="1" si="246"/>
        <v>3.3633800838251147</v>
      </c>
      <c r="K678" s="553">
        <f t="shared" ca="1" si="247"/>
        <v>7.9656440275193265</v>
      </c>
      <c r="L678" s="553">
        <f t="shared" ca="1" si="250"/>
        <v>3.4300622554813867</v>
      </c>
      <c r="M678" s="553">
        <f t="shared" ca="1" si="250"/>
        <v>3.6228871264951352</v>
      </c>
      <c r="N678" s="553">
        <f t="shared" ca="1" si="250"/>
        <v>2.8974031740153432</v>
      </c>
      <c r="O678" s="553">
        <f t="shared" ca="1" si="250"/>
        <v>5.7257829949864716</v>
      </c>
      <c r="P678" s="553">
        <f t="shared" ca="1" si="250"/>
        <v>2.4763070036814478</v>
      </c>
      <c r="Q678" s="554">
        <f t="shared" ca="1" si="231"/>
        <v>-0.49331452888784311</v>
      </c>
      <c r="R678" s="554">
        <f t="shared" ca="1" si="232"/>
        <v>3.4657314979903555</v>
      </c>
      <c r="S678" s="554">
        <f t="shared" ca="1" si="233"/>
        <v>10.376072850686684</v>
      </c>
      <c r="T678" s="554">
        <f t="shared" ca="1" si="234"/>
        <v>1.2637224345289106</v>
      </c>
      <c r="U678" s="554">
        <f t="shared" ca="1" si="235"/>
        <v>4.5355817720379399</v>
      </c>
      <c r="V678" s="555">
        <f t="shared" ca="1" si="236"/>
        <v>0.72548395247979203</v>
      </c>
      <c r="W678" s="555">
        <f t="shared" ca="1" si="237"/>
        <v>3.2494759913050237</v>
      </c>
      <c r="X678" s="556">
        <f t="shared" ca="1" si="249"/>
        <v>1.1451752050163577E-2</v>
      </c>
      <c r="Y678" s="557">
        <f t="shared" ca="1" si="238"/>
        <v>0.12479770078327468</v>
      </c>
    </row>
    <row r="679" spans="1:25" x14ac:dyDescent="0.25">
      <c r="A679" s="558" t="s">
        <v>1245</v>
      </c>
      <c r="B679" s="553">
        <f t="shared" si="230"/>
        <v>-10</v>
      </c>
      <c r="C679" s="553">
        <f t="shared" ca="1" si="239"/>
        <v>3.1229910096314382</v>
      </c>
      <c r="D679" s="553">
        <f t="shared" ca="1" si="240"/>
        <v>2.0750751023941585</v>
      </c>
      <c r="E679" s="553">
        <f t="shared" ca="1" si="241"/>
        <v>4.0748989126314532</v>
      </c>
      <c r="F679" s="553">
        <f t="shared" ca="1" si="242"/>
        <v>2.9506971345703672</v>
      </c>
      <c r="G679" s="553">
        <f t="shared" ca="1" si="243"/>
        <v>11.706319641091918</v>
      </c>
      <c r="H679" s="553">
        <f t="shared" ca="1" si="244"/>
        <v>3.2954904677318346</v>
      </c>
      <c r="I679" s="553">
        <f t="shared" ca="1" si="245"/>
        <v>5.9749874514026686</v>
      </c>
      <c r="J679" s="553">
        <f t="shared" ca="1" si="246"/>
        <v>2.5850785769526565</v>
      </c>
      <c r="K679" s="553">
        <f t="shared" ca="1" si="247"/>
        <v>8.1858284763296734</v>
      </c>
      <c r="L679" s="553">
        <f t="shared" ca="1" si="250"/>
        <v>2.7797568297493678</v>
      </c>
      <c r="M679" s="553">
        <f t="shared" ca="1" si="250"/>
        <v>5.0288451883735483</v>
      </c>
      <c r="N679" s="553">
        <f t="shared" ca="1" si="250"/>
        <v>1.7893423990595947</v>
      </c>
      <c r="O679" s="553">
        <f t="shared" ca="1" si="250"/>
        <v>6.4824412733526007</v>
      </c>
      <c r="P679" s="553">
        <f t="shared" ca="1" si="250"/>
        <v>1.8249763938873405</v>
      </c>
      <c r="Q679" s="554">
        <f t="shared" ca="1" si="231"/>
        <v>1.0479159072372797</v>
      </c>
      <c r="R679" s="554">
        <f t="shared" ca="1" si="232"/>
        <v>1.124201778061086</v>
      </c>
      <c r="S679" s="554">
        <f t="shared" ca="1" si="233"/>
        <v>8.4108291733600833</v>
      </c>
      <c r="T679" s="554">
        <f t="shared" ca="1" si="234"/>
        <v>3.3899088744500121</v>
      </c>
      <c r="U679" s="554">
        <f t="shared" ca="1" si="235"/>
        <v>5.4060716465803056</v>
      </c>
      <c r="V679" s="555">
        <f t="shared" ca="1" si="236"/>
        <v>3.2395027893139536</v>
      </c>
      <c r="W679" s="555">
        <f t="shared" ca="1" si="237"/>
        <v>4.6574648794652607</v>
      </c>
      <c r="X679" s="556">
        <f t="shared" ca="1" si="249"/>
        <v>0.85009203052738869</v>
      </c>
      <c r="Y679" s="557">
        <f t="shared" ca="1" si="238"/>
        <v>0.19886017446879423</v>
      </c>
    </row>
    <row r="680" spans="1:25" x14ac:dyDescent="0.25">
      <c r="A680" s="558" t="s">
        <v>1246</v>
      </c>
      <c r="B680" s="553">
        <f t="shared" si="230"/>
        <v>-10</v>
      </c>
      <c r="C680" s="553">
        <f t="shared" ca="1" si="239"/>
        <v>4.3675386521007589</v>
      </c>
      <c r="D680" s="553">
        <f t="shared" ca="1" si="240"/>
        <v>1.6088961538771416</v>
      </c>
      <c r="E680" s="553">
        <f t="shared" ca="1" si="241"/>
        <v>5.7156138531795566</v>
      </c>
      <c r="F680" s="553">
        <f t="shared" ca="1" si="242"/>
        <v>2.3026992089747629</v>
      </c>
      <c r="G680" s="553">
        <f t="shared" ca="1" si="243"/>
        <v>11.266023443438121</v>
      </c>
      <c r="H680" s="553">
        <f t="shared" ca="1" si="244"/>
        <v>3.4482664117926691</v>
      </c>
      <c r="I680" s="553">
        <f t="shared" ca="1" si="245"/>
        <v>11.074086545744439</v>
      </c>
      <c r="J680" s="553">
        <f t="shared" ca="1" si="246"/>
        <v>1.9643916507065828</v>
      </c>
      <c r="K680" s="553">
        <f t="shared" ca="1" si="247"/>
        <v>7.0647603188134305</v>
      </c>
      <c r="L680" s="553">
        <f t="shared" ca="1" si="250"/>
        <v>2.5404337549482179</v>
      </c>
      <c r="M680" s="553">
        <f t="shared" ca="1" si="250"/>
        <v>6.644071494329423</v>
      </c>
      <c r="N680" s="553">
        <f t="shared" ca="1" si="250"/>
        <v>2.3847953560371695</v>
      </c>
      <c r="O680" s="553">
        <f t="shared" ca="1" si="250"/>
        <v>5.3934665087136926</v>
      </c>
      <c r="P680" s="553">
        <f t="shared" ca="1" si="250"/>
        <v>2.5852290523860368</v>
      </c>
      <c r="Q680" s="554">
        <f t="shared" ca="1" si="231"/>
        <v>2.7586424982236171</v>
      </c>
      <c r="R680" s="554">
        <f t="shared" ca="1" si="232"/>
        <v>3.4129146442047937</v>
      </c>
      <c r="S680" s="554">
        <f t="shared" ca="1" si="233"/>
        <v>7.817757031645451</v>
      </c>
      <c r="T680" s="554">
        <f t="shared" ca="1" si="234"/>
        <v>9.1096948950378565</v>
      </c>
      <c r="U680" s="554">
        <f t="shared" ca="1" si="235"/>
        <v>4.5243265638652126</v>
      </c>
      <c r="V680" s="555">
        <f t="shared" ca="1" si="236"/>
        <v>4.2592761382922539</v>
      </c>
      <c r="W680" s="555">
        <f t="shared" ca="1" si="237"/>
        <v>2.8082374563276558</v>
      </c>
      <c r="X680" s="556">
        <f t="shared" ca="1" si="249"/>
        <v>5.3132070923250208</v>
      </c>
      <c r="Y680" s="557">
        <f t="shared" ca="1" si="238"/>
        <v>0.78254957956596016</v>
      </c>
    </row>
    <row r="681" spans="1:25" x14ac:dyDescent="0.25">
      <c r="A681" s="558" t="s">
        <v>1247</v>
      </c>
      <c r="B681" s="553">
        <f t="shared" si="230"/>
        <v>-10</v>
      </c>
      <c r="C681" s="553">
        <f t="shared" ca="1" si="239"/>
        <v>2.0040591103062888</v>
      </c>
      <c r="D681" s="553">
        <f t="shared" ca="1" si="240"/>
        <v>2.8493681044991428</v>
      </c>
      <c r="E681" s="553">
        <f t="shared" ca="1" si="241"/>
        <v>3.9386473824500667</v>
      </c>
      <c r="F681" s="553">
        <f t="shared" ca="1" si="242"/>
        <v>2.6561170479851941</v>
      </c>
      <c r="G681" s="553">
        <f t="shared" ca="1" si="243"/>
        <v>9.6192135799189842</v>
      </c>
      <c r="H681" s="553">
        <f t="shared" ca="1" si="244"/>
        <v>2.35183653854694</v>
      </c>
      <c r="I681" s="553">
        <f t="shared" ca="1" si="245"/>
        <v>10.140241017144929</v>
      </c>
      <c r="J681" s="553">
        <f t="shared" ca="1" si="246"/>
        <v>3.1059413889258929</v>
      </c>
      <c r="K681" s="553">
        <f t="shared" ca="1" si="247"/>
        <v>8.0194236604361873</v>
      </c>
      <c r="L681" s="553">
        <f t="shared" ca="1" si="250"/>
        <v>1.9041118169156293</v>
      </c>
      <c r="M681" s="553">
        <f t="shared" ca="1" si="250"/>
        <v>7.464074637024952</v>
      </c>
      <c r="N681" s="553">
        <f t="shared" ca="1" si="250"/>
        <v>2.9941168715126745</v>
      </c>
      <c r="O681" s="553">
        <f t="shared" ca="1" si="250"/>
        <v>5.3736791389289813</v>
      </c>
      <c r="P681" s="553">
        <f t="shared" ca="1" si="250"/>
        <v>2.2486055566737835</v>
      </c>
      <c r="Q681" s="554">
        <f t="shared" ca="1" si="231"/>
        <v>-0.84530899419285399</v>
      </c>
      <c r="R681" s="554">
        <f t="shared" ca="1" si="232"/>
        <v>1.2825303344648726</v>
      </c>
      <c r="S681" s="554">
        <f t="shared" ca="1" si="233"/>
        <v>7.2673770413720442</v>
      </c>
      <c r="T681" s="554">
        <f t="shared" ca="1" si="234"/>
        <v>7.0342996282190358</v>
      </c>
      <c r="U681" s="554">
        <f t="shared" ca="1" si="235"/>
        <v>6.1153118435205585</v>
      </c>
      <c r="V681" s="555">
        <f t="shared" ca="1" si="236"/>
        <v>4.4699577655122775</v>
      </c>
      <c r="W681" s="555">
        <f t="shared" ca="1" si="237"/>
        <v>3.1250735822551978</v>
      </c>
      <c r="X681" s="556">
        <f t="shared" ca="1" si="249"/>
        <v>0.57773181628887116</v>
      </c>
      <c r="Y681" s="557">
        <f t="shared" ca="1" si="238"/>
        <v>0.17234010043351872</v>
      </c>
    </row>
    <row r="682" spans="1:25" x14ac:dyDescent="0.25">
      <c r="A682" s="558" t="s">
        <v>1248</v>
      </c>
      <c r="B682" s="553">
        <f t="shared" si="230"/>
        <v>-10</v>
      </c>
      <c r="C682" s="553">
        <f t="shared" ca="1" si="239"/>
        <v>2.4477813013128626</v>
      </c>
      <c r="D682" s="553">
        <f t="shared" ca="1" si="240"/>
        <v>2.7127921173622074</v>
      </c>
      <c r="E682" s="553">
        <f t="shared" ca="1" si="241"/>
        <v>6.1735613233424882</v>
      </c>
      <c r="F682" s="553">
        <f t="shared" ca="1" si="242"/>
        <v>2.3405627170546572</v>
      </c>
      <c r="G682" s="553">
        <f t="shared" ca="1" si="243"/>
        <v>9.9119848894862841</v>
      </c>
      <c r="H682" s="553">
        <f t="shared" ca="1" si="244"/>
        <v>3.6702585276105459</v>
      </c>
      <c r="I682" s="553">
        <f t="shared" ca="1" si="245"/>
        <v>14.80593795534373</v>
      </c>
      <c r="J682" s="553">
        <f t="shared" ca="1" si="246"/>
        <v>2.3464292556810431</v>
      </c>
      <c r="K682" s="553">
        <f t="shared" ca="1" si="247"/>
        <v>10.041099080343335</v>
      </c>
      <c r="L682" s="553">
        <f t="shared" ca="1" si="250"/>
        <v>3.397046275094433</v>
      </c>
      <c r="M682" s="553">
        <f t="shared" ca="1" si="250"/>
        <v>5.3161649009043046</v>
      </c>
      <c r="N682" s="553">
        <f t="shared" ca="1" si="250"/>
        <v>2.9200070192824814</v>
      </c>
      <c r="O682" s="553">
        <f t="shared" ca="1" si="250"/>
        <v>3.7971072172469582</v>
      </c>
      <c r="P682" s="553">
        <f t="shared" ca="1" si="250"/>
        <v>3.0134392460321004</v>
      </c>
      <c r="Q682" s="554">
        <f t="shared" ca="1" si="231"/>
        <v>-0.26501081604934473</v>
      </c>
      <c r="R682" s="554">
        <f t="shared" ca="1" si="232"/>
        <v>3.832998606287831</v>
      </c>
      <c r="S682" s="554">
        <f t="shared" ca="1" si="233"/>
        <v>6.2417263618757381</v>
      </c>
      <c r="T682" s="554">
        <f t="shared" ca="1" si="234"/>
        <v>12.459508699662686</v>
      </c>
      <c r="U682" s="554">
        <f t="shared" ca="1" si="235"/>
        <v>6.6440528052489016</v>
      </c>
      <c r="V682" s="555">
        <f t="shared" ca="1" si="236"/>
        <v>2.3961578816218232</v>
      </c>
      <c r="W682" s="555">
        <f t="shared" ca="1" si="237"/>
        <v>0.78366797121485776</v>
      </c>
      <c r="X682" s="556">
        <f t="shared" ca="1" si="249"/>
        <v>3.5098978361077009</v>
      </c>
      <c r="Y682" s="557">
        <f t="shared" ca="1" si="238"/>
        <v>0.54919861192748942</v>
      </c>
    </row>
    <row r="683" spans="1:25" x14ac:dyDescent="0.25">
      <c r="A683" s="558" t="s">
        <v>1249</v>
      </c>
      <c r="B683" s="553">
        <f t="shared" si="230"/>
        <v>-10</v>
      </c>
      <c r="C683" s="553">
        <f t="shared" ca="1" si="239"/>
        <v>3.4305516991674057</v>
      </c>
      <c r="D683" s="553">
        <f t="shared" ca="1" si="240"/>
        <v>2.2053993363193234</v>
      </c>
      <c r="E683" s="553">
        <f t="shared" ca="1" si="241"/>
        <v>5.299365816836346</v>
      </c>
      <c r="F683" s="553">
        <f t="shared" ca="1" si="242"/>
        <v>2.3614158374635452</v>
      </c>
      <c r="G683" s="553">
        <f t="shared" ca="1" si="243"/>
        <v>6.0664174319111099</v>
      </c>
      <c r="H683" s="553">
        <f t="shared" ca="1" si="244"/>
        <v>3.4896947840260473</v>
      </c>
      <c r="I683" s="553">
        <f t="shared" ca="1" si="245"/>
        <v>10.02857675704864</v>
      </c>
      <c r="J683" s="553">
        <f t="shared" ca="1" si="246"/>
        <v>2.133029165280715</v>
      </c>
      <c r="K683" s="553">
        <f t="shared" ca="1" si="247"/>
        <v>13.847613596891417</v>
      </c>
      <c r="L683" s="553">
        <f t="shared" ca="1" si="250"/>
        <v>3.138926063042228</v>
      </c>
      <c r="M683" s="553">
        <f t="shared" ca="1" si="250"/>
        <v>5.5768816441186981</v>
      </c>
      <c r="N683" s="553">
        <f t="shared" ca="1" si="250"/>
        <v>2.6931027430420826</v>
      </c>
      <c r="O683" s="553">
        <f t="shared" ca="1" si="250"/>
        <v>2.4046666145046447</v>
      </c>
      <c r="P683" s="553">
        <f t="shared" ca="1" si="250"/>
        <v>3.3101343051630483</v>
      </c>
      <c r="Q683" s="554">
        <f t="shared" ca="1" si="231"/>
        <v>1.2251523628480823</v>
      </c>
      <c r="R683" s="554">
        <f t="shared" ca="1" si="232"/>
        <v>2.9379499793728008</v>
      </c>
      <c r="S683" s="554">
        <f t="shared" ca="1" si="233"/>
        <v>2.5767226478850627</v>
      </c>
      <c r="T683" s="554">
        <f t="shared" ca="1" si="234"/>
        <v>7.895547591767925</v>
      </c>
      <c r="U683" s="554">
        <f t="shared" ca="1" si="235"/>
        <v>10.70868753384919</v>
      </c>
      <c r="V683" s="555">
        <f t="shared" ca="1" si="236"/>
        <v>2.8837789010766155</v>
      </c>
      <c r="W683" s="555">
        <f t="shared" ca="1" si="237"/>
        <v>-0.9054676906584036</v>
      </c>
      <c r="X683" s="556">
        <f t="shared" ca="1" si="249"/>
        <v>1.4888058958779169</v>
      </c>
      <c r="Y683" s="557">
        <f t="shared" ca="1" si="238"/>
        <v>0.2699621503756674</v>
      </c>
    </row>
    <row r="684" spans="1:25" x14ac:dyDescent="0.25">
      <c r="A684" s="558" t="s">
        <v>1250</v>
      </c>
      <c r="B684" s="553">
        <f t="shared" si="230"/>
        <v>-10</v>
      </c>
      <c r="C684" s="553">
        <f t="shared" ca="1" si="239"/>
        <v>3.1923030531631098</v>
      </c>
      <c r="D684" s="553">
        <f t="shared" ca="1" si="240"/>
        <v>2.0228418640715073</v>
      </c>
      <c r="E684" s="553">
        <f t="shared" ca="1" si="241"/>
        <v>7.3578233049183375</v>
      </c>
      <c r="F684" s="553">
        <f t="shared" ca="1" si="242"/>
        <v>2.2207442316325512</v>
      </c>
      <c r="G684" s="553">
        <f t="shared" ca="1" si="243"/>
        <v>8.9742051511573688</v>
      </c>
      <c r="H684" s="553">
        <f t="shared" ca="1" si="244"/>
        <v>3.7235426960058544</v>
      </c>
      <c r="I684" s="553">
        <f t="shared" ca="1" si="245"/>
        <v>7.4668726455488441</v>
      </c>
      <c r="J684" s="553">
        <f t="shared" ca="1" si="246"/>
        <v>3.5739531339903503</v>
      </c>
      <c r="K684" s="553">
        <f t="shared" ca="1" si="247"/>
        <v>14.069249661887966</v>
      </c>
      <c r="L684" s="553">
        <f t="shared" ca="1" si="250"/>
        <v>3.2094933091082822</v>
      </c>
      <c r="M684" s="553">
        <f t="shared" ca="1" si="250"/>
        <v>4.6310018422474108</v>
      </c>
      <c r="N684" s="553">
        <f t="shared" ca="1" si="250"/>
        <v>2.6264523140031097</v>
      </c>
      <c r="O684" s="553">
        <f t="shared" ca="1" si="250"/>
        <v>5.9331883952692976</v>
      </c>
      <c r="P684" s="553">
        <f t="shared" ca="1" si="250"/>
        <v>2.9435183836282497</v>
      </c>
      <c r="Q684" s="554">
        <f t="shared" ca="1" si="231"/>
        <v>1.1694611890916025</v>
      </c>
      <c r="R684" s="554">
        <f t="shared" ca="1" si="232"/>
        <v>5.1370790732857863</v>
      </c>
      <c r="S684" s="554">
        <f t="shared" ca="1" si="233"/>
        <v>5.2506624551515149</v>
      </c>
      <c r="T684" s="554">
        <f t="shared" ca="1" si="234"/>
        <v>3.8929195115584938</v>
      </c>
      <c r="U684" s="554">
        <f t="shared" ca="1" si="235"/>
        <v>10.859756352779684</v>
      </c>
      <c r="V684" s="555">
        <f t="shared" ca="1" si="236"/>
        <v>2.0045495282443011</v>
      </c>
      <c r="W684" s="555">
        <f t="shared" ca="1" si="237"/>
        <v>2.989670011641048</v>
      </c>
      <c r="X684" s="556">
        <f t="shared" ca="1" si="249"/>
        <v>3.2171634047843476</v>
      </c>
      <c r="Y684" s="557">
        <f t="shared" ca="1" si="238"/>
        <v>0.5067629871751298</v>
      </c>
    </row>
    <row r="685" spans="1:25" x14ac:dyDescent="0.25">
      <c r="A685" s="558" t="s">
        <v>1251</v>
      </c>
      <c r="B685" s="553">
        <f t="shared" si="230"/>
        <v>-10</v>
      </c>
      <c r="C685" s="553">
        <f t="shared" ca="1" si="239"/>
        <v>2.7995606481354276</v>
      </c>
      <c r="D685" s="553">
        <f t="shared" ca="1" si="240"/>
        <v>1.5020796575613464</v>
      </c>
      <c r="E685" s="553">
        <f t="shared" ca="1" si="241"/>
        <v>6.6913252154160272</v>
      </c>
      <c r="F685" s="553">
        <f t="shared" ca="1" si="242"/>
        <v>2.5719056311139616</v>
      </c>
      <c r="G685" s="553">
        <f t="shared" ca="1" si="243"/>
        <v>9.4159909736904783</v>
      </c>
      <c r="H685" s="553">
        <f t="shared" ca="1" si="244"/>
        <v>3.0661265227472771</v>
      </c>
      <c r="I685" s="553">
        <f t="shared" ca="1" si="245"/>
        <v>10.989835474899269</v>
      </c>
      <c r="J685" s="553">
        <f t="shared" ca="1" si="246"/>
        <v>2.2370037208715829</v>
      </c>
      <c r="K685" s="553">
        <f t="shared" ca="1" si="247"/>
        <v>13.669085273869928</v>
      </c>
      <c r="L685" s="553">
        <f t="shared" ca="1" si="250"/>
        <v>3.4344101616271838</v>
      </c>
      <c r="M685" s="553">
        <f t="shared" ca="1" si="250"/>
        <v>6.4688960721155793</v>
      </c>
      <c r="N685" s="553">
        <f t="shared" ca="1" si="250"/>
        <v>2.6203423603377143</v>
      </c>
      <c r="O685" s="553">
        <f t="shared" ca="1" si="250"/>
        <v>4.8214132439942956</v>
      </c>
      <c r="P685" s="553">
        <f t="shared" ca="1" si="250"/>
        <v>2.4776149440481796</v>
      </c>
      <c r="Q685" s="554">
        <f t="shared" ca="1" si="231"/>
        <v>1.2974809905740812</v>
      </c>
      <c r="R685" s="554">
        <f t="shared" ca="1" si="232"/>
        <v>4.1194195843020651</v>
      </c>
      <c r="S685" s="554">
        <f t="shared" ca="1" si="233"/>
        <v>6.3498644509432012</v>
      </c>
      <c r="T685" s="554">
        <f t="shared" ca="1" si="234"/>
        <v>8.752831754027687</v>
      </c>
      <c r="U685" s="554">
        <f t="shared" ca="1" si="235"/>
        <v>10.234675112242744</v>
      </c>
      <c r="V685" s="555">
        <f t="shared" ca="1" si="236"/>
        <v>3.848553711777865</v>
      </c>
      <c r="W685" s="555">
        <f t="shared" ca="1" si="237"/>
        <v>2.343798299946116</v>
      </c>
      <c r="X685" s="556">
        <f t="shared" ca="1" si="249"/>
        <v>5.3648075459781044</v>
      </c>
      <c r="Y685" s="557">
        <f t="shared" ca="1" si="238"/>
        <v>0.78803971990670296</v>
      </c>
    </row>
    <row r="686" spans="1:25" x14ac:dyDescent="0.25">
      <c r="A686" s="558" t="s">
        <v>1252</v>
      </c>
      <c r="B686" s="553">
        <f t="shared" si="230"/>
        <v>-10</v>
      </c>
      <c r="C686" s="553">
        <f t="shared" ca="1" si="239"/>
        <v>2.5113355792868495</v>
      </c>
      <c r="D686" s="553">
        <f t="shared" ca="1" si="240"/>
        <v>1.6495185081993475</v>
      </c>
      <c r="E686" s="553">
        <f t="shared" ca="1" si="241"/>
        <v>6.581532925406294</v>
      </c>
      <c r="F686" s="553">
        <f t="shared" ca="1" si="242"/>
        <v>3.2510308675091428</v>
      </c>
      <c r="G686" s="553">
        <f t="shared" ca="1" si="243"/>
        <v>10.427996567734068</v>
      </c>
      <c r="H686" s="553">
        <f t="shared" ca="1" si="244"/>
        <v>2.8971152301280463</v>
      </c>
      <c r="I686" s="553">
        <f t="shared" ca="1" si="245"/>
        <v>11.267371955458895</v>
      </c>
      <c r="J686" s="553">
        <f t="shared" ca="1" si="246"/>
        <v>3.0426863193643987</v>
      </c>
      <c r="K686" s="553">
        <f t="shared" ca="1" si="247"/>
        <v>2.4819958215260431</v>
      </c>
      <c r="L686" s="553">
        <f t="shared" ca="1" si="250"/>
        <v>2.6165438929151721</v>
      </c>
      <c r="M686" s="553">
        <f t="shared" ca="1" si="250"/>
        <v>5.8406541688814357</v>
      </c>
      <c r="N686" s="553">
        <f t="shared" ca="1" si="250"/>
        <v>1.4265470128681121</v>
      </c>
      <c r="O686" s="553">
        <f t="shared" ca="1" si="250"/>
        <v>5.848782093183031</v>
      </c>
      <c r="P686" s="553">
        <f t="shared" ca="1" si="250"/>
        <v>2.1167186611179858</v>
      </c>
      <c r="Q686" s="554">
        <f t="shared" ca="1" si="231"/>
        <v>0.86181707108750194</v>
      </c>
      <c r="R686" s="554">
        <f t="shared" ca="1" si="232"/>
        <v>3.3305020578971511</v>
      </c>
      <c r="S686" s="554">
        <f t="shared" ca="1" si="233"/>
        <v>7.5308813376060222</v>
      </c>
      <c r="T686" s="554">
        <f t="shared" ca="1" si="234"/>
        <v>8.2246856360944953</v>
      </c>
      <c r="U686" s="554">
        <f t="shared" ca="1" si="235"/>
        <v>-0.13454807138912894</v>
      </c>
      <c r="V686" s="555">
        <f t="shared" ca="1" si="236"/>
        <v>4.4141071560133236</v>
      </c>
      <c r="W686" s="555">
        <f t="shared" ca="1" si="237"/>
        <v>3.7320634320650452</v>
      </c>
      <c r="X686" s="556">
        <f t="shared" ca="1" si="249"/>
        <v>1.9413308786641412</v>
      </c>
      <c r="Y686" s="557">
        <f t="shared" ca="1" si="238"/>
        <v>0.32707306360770094</v>
      </c>
    </row>
    <row r="687" spans="1:25" x14ac:dyDescent="0.25">
      <c r="A687" s="558" t="s">
        <v>1253</v>
      </c>
      <c r="B687" s="553">
        <f t="shared" si="230"/>
        <v>-10</v>
      </c>
      <c r="C687" s="553">
        <f t="shared" ca="1" si="239"/>
        <v>2.1401030059450696</v>
      </c>
      <c r="D687" s="553">
        <f t="shared" ca="1" si="240"/>
        <v>2.2915131944692493</v>
      </c>
      <c r="E687" s="553">
        <f t="shared" ca="1" si="241"/>
        <v>7.275919010235735</v>
      </c>
      <c r="F687" s="553">
        <f t="shared" ca="1" si="242"/>
        <v>2.2321503761382844</v>
      </c>
      <c r="G687" s="553">
        <f t="shared" ca="1" si="243"/>
        <v>8.6638153412997845</v>
      </c>
      <c r="H687" s="553">
        <f t="shared" ca="1" si="244"/>
        <v>2.9239677895853893</v>
      </c>
      <c r="I687" s="553">
        <f t="shared" ca="1" si="245"/>
        <v>11.450799905283981</v>
      </c>
      <c r="J687" s="553">
        <f t="shared" ca="1" si="246"/>
        <v>3.7623773731690413</v>
      </c>
      <c r="K687" s="553">
        <f t="shared" ca="1" si="247"/>
        <v>13.980485577940481</v>
      </c>
      <c r="L687" s="553">
        <f t="shared" ca="1" si="250"/>
        <v>2.6325680022257814</v>
      </c>
      <c r="M687" s="553">
        <f t="shared" ca="1" si="250"/>
        <v>7.9587386221735388</v>
      </c>
      <c r="N687" s="553">
        <f t="shared" ca="1" si="250"/>
        <v>1.9221772580547074</v>
      </c>
      <c r="O687" s="553">
        <f t="shared" ca="1" si="250"/>
        <v>6.626897425412146</v>
      </c>
      <c r="P687" s="553">
        <f t="shared" ca="1" si="250"/>
        <v>2.6314081494928185</v>
      </c>
      <c r="Q687" s="554">
        <f t="shared" ca="1" si="231"/>
        <v>-0.15141018852417965</v>
      </c>
      <c r="R687" s="554">
        <f t="shared" ca="1" si="232"/>
        <v>5.0437686340974501</v>
      </c>
      <c r="S687" s="554">
        <f t="shared" ca="1" si="233"/>
        <v>5.7398475517143952</v>
      </c>
      <c r="T687" s="554">
        <f t="shared" ca="1" si="234"/>
        <v>7.6884225321149398</v>
      </c>
      <c r="U687" s="554">
        <f t="shared" ca="1" si="235"/>
        <v>11.3479175757147</v>
      </c>
      <c r="V687" s="555">
        <f t="shared" ca="1" si="236"/>
        <v>6.0365613641188318</v>
      </c>
      <c r="W687" s="555">
        <f t="shared" ca="1" si="237"/>
        <v>3.9954892759193275</v>
      </c>
      <c r="X687" s="556">
        <f t="shared" ca="1" si="249"/>
        <v>5.3337123966781128</v>
      </c>
      <c r="Y687" s="557">
        <f t="shared" ca="1" si="238"/>
        <v>0.78474105082511603</v>
      </c>
    </row>
    <row r="688" spans="1:25" x14ac:dyDescent="0.25">
      <c r="A688" s="558" t="s">
        <v>1254</v>
      </c>
      <c r="B688" s="553">
        <f t="shared" si="230"/>
        <v>-10</v>
      </c>
      <c r="C688" s="553">
        <f t="shared" ca="1" si="239"/>
        <v>3.1293351346354852</v>
      </c>
      <c r="D688" s="553">
        <f t="shared" ca="1" si="240"/>
        <v>2.5582312354037637</v>
      </c>
      <c r="E688" s="553">
        <f t="shared" ca="1" si="241"/>
        <v>3.1018953530704203</v>
      </c>
      <c r="F688" s="553">
        <f t="shared" ca="1" si="242"/>
        <v>2.0722368090405592</v>
      </c>
      <c r="G688" s="553">
        <f t="shared" ca="1" si="243"/>
        <v>14.892131645304689</v>
      </c>
      <c r="H688" s="553">
        <f t="shared" ca="1" si="244"/>
        <v>3.3268727935341738</v>
      </c>
      <c r="I688" s="553">
        <f t="shared" ca="1" si="245"/>
        <v>8.6992722078888143</v>
      </c>
      <c r="J688" s="553">
        <f t="shared" ca="1" si="246"/>
        <v>3.124860728361655</v>
      </c>
      <c r="K688" s="553">
        <f t="shared" ca="1" si="247"/>
        <v>12.974454383633603</v>
      </c>
      <c r="L688" s="553">
        <f t="shared" ca="1" si="250"/>
        <v>2.7714857322605031</v>
      </c>
      <c r="M688" s="553">
        <f t="shared" ca="1" si="250"/>
        <v>4.9163710465992425</v>
      </c>
      <c r="N688" s="553">
        <f t="shared" ca="1" si="250"/>
        <v>2.4261287912253788</v>
      </c>
      <c r="O688" s="553">
        <f t="shared" ca="1" si="250"/>
        <v>4.5940711303230568</v>
      </c>
      <c r="P688" s="553">
        <f t="shared" ca="1" si="250"/>
        <v>2.0406569361208398</v>
      </c>
      <c r="Q688" s="554">
        <f t="shared" ca="1" si="231"/>
        <v>0.57110389923172145</v>
      </c>
      <c r="R688" s="554">
        <f t="shared" ca="1" si="232"/>
        <v>1.0296585440298611</v>
      </c>
      <c r="S688" s="554">
        <f t="shared" ca="1" si="233"/>
        <v>11.565258851770515</v>
      </c>
      <c r="T688" s="554">
        <f t="shared" ca="1" si="234"/>
        <v>5.5744114795271589</v>
      </c>
      <c r="U688" s="554">
        <f t="shared" ca="1" si="235"/>
        <v>10.2029686513731</v>
      </c>
      <c r="V688" s="555">
        <f t="shared" ca="1" si="236"/>
        <v>2.4902422553738637</v>
      </c>
      <c r="W688" s="555">
        <f t="shared" ca="1" si="237"/>
        <v>2.553414194202217</v>
      </c>
      <c r="X688" s="556">
        <f t="shared" ca="1" si="249"/>
        <v>3.8521566635799367</v>
      </c>
      <c r="Y688" s="557">
        <f t="shared" ca="1" si="238"/>
        <v>0.59807565844557098</v>
      </c>
    </row>
    <row r="689" spans="1:25" x14ac:dyDescent="0.25">
      <c r="A689" s="558" t="s">
        <v>1255</v>
      </c>
      <c r="B689" s="553">
        <f t="shared" si="230"/>
        <v>-10</v>
      </c>
      <c r="C689" s="553">
        <f t="shared" ca="1" si="239"/>
        <v>3.1654314940518038</v>
      </c>
      <c r="D689" s="553">
        <f t="shared" ca="1" si="240"/>
        <v>1.7580556188618575</v>
      </c>
      <c r="E689" s="553">
        <f t="shared" ca="1" si="241"/>
        <v>5.1035137229105167</v>
      </c>
      <c r="F689" s="553">
        <f t="shared" ca="1" si="242"/>
        <v>2.487165354100052</v>
      </c>
      <c r="G689" s="553">
        <f t="shared" ca="1" si="243"/>
        <v>11.931833406619244</v>
      </c>
      <c r="H689" s="553">
        <f t="shared" ca="1" si="244"/>
        <v>2.694226594575357</v>
      </c>
      <c r="I689" s="553">
        <f t="shared" ca="1" si="245"/>
        <v>16.860642538754554</v>
      </c>
      <c r="J689" s="553">
        <f t="shared" ca="1" si="246"/>
        <v>2.1604827109785143</v>
      </c>
      <c r="K689" s="553">
        <f t="shared" ca="1" si="247"/>
        <v>11.440093379210797</v>
      </c>
      <c r="L689" s="553">
        <f t="shared" ca="1" si="250"/>
        <v>2.6416733425021084</v>
      </c>
      <c r="M689" s="553">
        <f t="shared" ca="1" si="250"/>
        <v>5.4333285102670095</v>
      </c>
      <c r="N689" s="553">
        <f t="shared" ca="1" si="250"/>
        <v>2.5789820234038228</v>
      </c>
      <c r="O689" s="553">
        <f t="shared" ca="1" si="250"/>
        <v>5.0675108463108662</v>
      </c>
      <c r="P689" s="553">
        <f t="shared" ca="1" si="250"/>
        <v>2.3525670969525692</v>
      </c>
      <c r="Q689" s="554">
        <f t="shared" ca="1" si="231"/>
        <v>1.4073758751899463</v>
      </c>
      <c r="R689" s="554">
        <f t="shared" ca="1" si="232"/>
        <v>2.6163483688104647</v>
      </c>
      <c r="S689" s="554">
        <f t="shared" ca="1" si="233"/>
        <v>9.2376068120438877</v>
      </c>
      <c r="T689" s="554">
        <f t="shared" ca="1" si="234"/>
        <v>14.700159827776041</v>
      </c>
      <c r="U689" s="554">
        <f t="shared" ca="1" si="235"/>
        <v>8.7984200367086878</v>
      </c>
      <c r="V689" s="555">
        <f t="shared" ca="1" si="236"/>
        <v>2.8543464868631867</v>
      </c>
      <c r="W689" s="555">
        <f t="shared" ca="1" si="237"/>
        <v>2.7149437493582971</v>
      </c>
      <c r="X689" s="556">
        <f t="shared" ca="1" si="249"/>
        <v>7.7518848638805835</v>
      </c>
      <c r="Y689" s="557">
        <f t="shared" ca="1" si="238"/>
        <v>0.95249891844296997</v>
      </c>
    </row>
    <row r="690" spans="1:25" x14ac:dyDescent="0.25">
      <c r="A690" s="558" t="s">
        <v>1256</v>
      </c>
      <c r="B690" s="553">
        <f t="shared" si="230"/>
        <v>-10</v>
      </c>
      <c r="C690" s="553">
        <f t="shared" ca="1" si="239"/>
        <v>1.963603329410714</v>
      </c>
      <c r="D690" s="553">
        <f t="shared" ca="1" si="240"/>
        <v>2.0779418271452403</v>
      </c>
      <c r="E690" s="553">
        <f t="shared" ca="1" si="241"/>
        <v>3.7660952714116553</v>
      </c>
      <c r="F690" s="553">
        <f t="shared" ca="1" si="242"/>
        <v>3.1310746671228862</v>
      </c>
      <c r="G690" s="553">
        <f t="shared" ca="1" si="243"/>
        <v>7.4573572799287522</v>
      </c>
      <c r="H690" s="553">
        <f t="shared" ca="1" si="244"/>
        <v>2.4770108343831545</v>
      </c>
      <c r="I690" s="553">
        <f t="shared" ca="1" si="245"/>
        <v>9.2586267477125794</v>
      </c>
      <c r="J690" s="553">
        <f t="shared" ca="1" si="246"/>
        <v>3.0504489886891362</v>
      </c>
      <c r="K690" s="553">
        <f t="shared" ca="1" si="247"/>
        <v>6.1352207167644153</v>
      </c>
      <c r="L690" s="553">
        <f t="shared" ref="L690:P705" ca="1" si="251">L$17*(1+$C$10*NORMSINV(RAND()))</f>
        <v>2.5212270483254047</v>
      </c>
      <c r="M690" s="553">
        <f t="shared" ca="1" si="251"/>
        <v>8.0335224814270916</v>
      </c>
      <c r="N690" s="553">
        <f t="shared" ca="1" si="251"/>
        <v>2.0548836694515242</v>
      </c>
      <c r="O690" s="553">
        <f t="shared" ca="1" si="251"/>
        <v>5.5153899006214901</v>
      </c>
      <c r="P690" s="553">
        <f t="shared" ca="1" si="251"/>
        <v>2.5209728796236397</v>
      </c>
      <c r="Q690" s="554">
        <f t="shared" ca="1" si="231"/>
        <v>-0.11433849773452631</v>
      </c>
      <c r="R690" s="554">
        <f t="shared" ca="1" si="232"/>
        <v>0.63502060428876916</v>
      </c>
      <c r="S690" s="554">
        <f t="shared" ca="1" si="233"/>
        <v>4.9803464455455977</v>
      </c>
      <c r="T690" s="554">
        <f t="shared" ca="1" si="234"/>
        <v>6.2081777590234433</v>
      </c>
      <c r="U690" s="554">
        <f t="shared" ca="1" si="235"/>
        <v>3.6139936684390106</v>
      </c>
      <c r="V690" s="555">
        <f t="shared" ca="1" si="236"/>
        <v>5.9786388119755678</v>
      </c>
      <c r="W690" s="555">
        <f t="shared" ca="1" si="237"/>
        <v>2.9944170209978505</v>
      </c>
      <c r="X690" s="556">
        <f t="shared" ca="1" si="249"/>
        <v>-1.2127781187848719</v>
      </c>
      <c r="Y690" s="557">
        <f t="shared" ca="1" si="238"/>
        <v>5.5078311311097333E-2</v>
      </c>
    </row>
    <row r="691" spans="1:25" x14ac:dyDescent="0.25">
      <c r="A691" s="558" t="s">
        <v>1257</v>
      </c>
      <c r="B691" s="553">
        <f t="shared" si="230"/>
        <v>-10</v>
      </c>
      <c r="C691" s="553">
        <f t="shared" ca="1" si="239"/>
        <v>2.2095225900742426</v>
      </c>
      <c r="D691" s="553">
        <f t="shared" ca="1" si="240"/>
        <v>2.2810114683163532</v>
      </c>
      <c r="E691" s="553">
        <f t="shared" ca="1" si="241"/>
        <v>5.0214158748339202</v>
      </c>
      <c r="F691" s="553">
        <f t="shared" ca="1" si="242"/>
        <v>2.0204041031409745</v>
      </c>
      <c r="G691" s="553">
        <f t="shared" ca="1" si="243"/>
        <v>5.535857696018736</v>
      </c>
      <c r="H691" s="553">
        <f t="shared" ca="1" si="244"/>
        <v>3.3247722786503218</v>
      </c>
      <c r="I691" s="553">
        <f t="shared" ca="1" si="245"/>
        <v>9.0079198812816195</v>
      </c>
      <c r="J691" s="553">
        <f t="shared" ca="1" si="246"/>
        <v>3.0571551875778993</v>
      </c>
      <c r="K691" s="553">
        <f t="shared" ca="1" si="247"/>
        <v>7.1584393521967593</v>
      </c>
      <c r="L691" s="553">
        <f t="shared" ca="1" si="251"/>
        <v>3.5024363158717691</v>
      </c>
      <c r="M691" s="553">
        <f t="shared" ca="1" si="251"/>
        <v>4.6653961426147301</v>
      </c>
      <c r="N691" s="553">
        <f t="shared" ca="1" si="251"/>
        <v>2.7472683684011119</v>
      </c>
      <c r="O691" s="553">
        <f t="shared" ca="1" si="251"/>
        <v>5.0615554212107501</v>
      </c>
      <c r="P691" s="553">
        <f t="shared" ca="1" si="251"/>
        <v>1.9843219555600469</v>
      </c>
      <c r="Q691" s="554">
        <f t="shared" ca="1" si="231"/>
        <v>-7.1488878242110587E-2</v>
      </c>
      <c r="R691" s="554">
        <f t="shared" ca="1" si="232"/>
        <v>3.0010117716929456</v>
      </c>
      <c r="S691" s="554">
        <f t="shared" ca="1" si="233"/>
        <v>2.2110854173684142</v>
      </c>
      <c r="T691" s="554">
        <f t="shared" ca="1" si="234"/>
        <v>5.9507646937037197</v>
      </c>
      <c r="U691" s="554">
        <f t="shared" ca="1" si="235"/>
        <v>3.6560030363249902</v>
      </c>
      <c r="V691" s="555">
        <f t="shared" ca="1" si="236"/>
        <v>1.9181277742136182</v>
      </c>
      <c r="W691" s="555">
        <f t="shared" ca="1" si="237"/>
        <v>3.0772334656507034</v>
      </c>
      <c r="X691" s="556">
        <f t="shared" ca="1" si="249"/>
        <v>-2.2208672225944728</v>
      </c>
      <c r="Y691" s="557">
        <f t="shared" ca="1" si="238"/>
        <v>2.4714274332918576E-2</v>
      </c>
    </row>
    <row r="692" spans="1:25" x14ac:dyDescent="0.25">
      <c r="A692" s="558" t="s">
        <v>1258</v>
      </c>
      <c r="B692" s="553">
        <f t="shared" si="230"/>
        <v>-10</v>
      </c>
      <c r="C692" s="553">
        <f t="shared" ca="1" si="239"/>
        <v>3.3371720659804511</v>
      </c>
      <c r="D692" s="553">
        <f t="shared" ca="1" si="240"/>
        <v>1.812995296656102</v>
      </c>
      <c r="E692" s="553">
        <f t="shared" ca="1" si="241"/>
        <v>8.0463455939519122</v>
      </c>
      <c r="F692" s="553">
        <f t="shared" ca="1" si="242"/>
        <v>1.9215856867544014</v>
      </c>
      <c r="G692" s="553">
        <f t="shared" ca="1" si="243"/>
        <v>5.8690932429007177</v>
      </c>
      <c r="H692" s="553">
        <f t="shared" ca="1" si="244"/>
        <v>3.7579792755636037</v>
      </c>
      <c r="I692" s="553">
        <f t="shared" ca="1" si="245"/>
        <v>9.8405105809009505</v>
      </c>
      <c r="J692" s="553">
        <f t="shared" ca="1" si="246"/>
        <v>3.5061813926452423</v>
      </c>
      <c r="K692" s="553">
        <f t="shared" ca="1" si="247"/>
        <v>12.619262524985688</v>
      </c>
      <c r="L692" s="553">
        <f t="shared" ca="1" si="251"/>
        <v>3.0028976315265652</v>
      </c>
      <c r="M692" s="553">
        <f t="shared" ca="1" si="251"/>
        <v>6.0020599930817689</v>
      </c>
      <c r="N692" s="553">
        <f t="shared" ca="1" si="251"/>
        <v>3.0923331752343324</v>
      </c>
      <c r="O692" s="553">
        <f t="shared" ca="1" si="251"/>
        <v>4.3113308730363107</v>
      </c>
      <c r="P692" s="553">
        <f t="shared" ca="1" si="251"/>
        <v>2.6422968919637868</v>
      </c>
      <c r="Q692" s="554">
        <f t="shared" ca="1" si="231"/>
        <v>1.5241767693243491</v>
      </c>
      <c r="R692" s="554">
        <f t="shared" ca="1" si="232"/>
        <v>6.124759907197511</v>
      </c>
      <c r="S692" s="554">
        <f t="shared" ca="1" si="233"/>
        <v>2.111113967337114</v>
      </c>
      <c r="T692" s="554">
        <f t="shared" ca="1" si="234"/>
        <v>6.3343291882557082</v>
      </c>
      <c r="U692" s="554">
        <f t="shared" ca="1" si="235"/>
        <v>9.6163648934591226</v>
      </c>
      <c r="V692" s="555">
        <f t="shared" ca="1" si="236"/>
        <v>2.9097268178474365</v>
      </c>
      <c r="W692" s="555">
        <f t="shared" ca="1" si="237"/>
        <v>1.6690339810725239</v>
      </c>
      <c r="X692" s="556">
        <f t="shared" ca="1" si="249"/>
        <v>3.0784990132259313</v>
      </c>
      <c r="Y692" s="557">
        <f t="shared" ca="1" si="238"/>
        <v>0.48660540529041701</v>
      </c>
    </row>
    <row r="693" spans="1:25" x14ac:dyDescent="0.25">
      <c r="A693" s="558" t="s">
        <v>1259</v>
      </c>
      <c r="B693" s="553">
        <f t="shared" si="230"/>
        <v>-10</v>
      </c>
      <c r="C693" s="553">
        <f t="shared" ca="1" si="239"/>
        <v>3.229667289358388</v>
      </c>
      <c r="D693" s="553">
        <f t="shared" ca="1" si="240"/>
        <v>1.2215188167946929</v>
      </c>
      <c r="E693" s="553">
        <f t="shared" ca="1" si="241"/>
        <v>5.4539872784670482</v>
      </c>
      <c r="F693" s="553">
        <f t="shared" ca="1" si="242"/>
        <v>3.544331357193963</v>
      </c>
      <c r="G693" s="553">
        <f t="shared" ca="1" si="243"/>
        <v>5.0587667994639638</v>
      </c>
      <c r="H693" s="553">
        <f t="shared" ca="1" si="244"/>
        <v>2.9557637290809908</v>
      </c>
      <c r="I693" s="553">
        <f t="shared" ca="1" si="245"/>
        <v>5.6079223090741621</v>
      </c>
      <c r="J693" s="553">
        <f t="shared" ca="1" si="246"/>
        <v>2.0605902506806562</v>
      </c>
      <c r="K693" s="553">
        <f t="shared" ca="1" si="247"/>
        <v>10.535335363843181</v>
      </c>
      <c r="L693" s="553">
        <f t="shared" ca="1" si="251"/>
        <v>3.5328864032182348</v>
      </c>
      <c r="M693" s="553">
        <f t="shared" ca="1" si="251"/>
        <v>5.1682304534271033</v>
      </c>
      <c r="N693" s="553">
        <f t="shared" ca="1" si="251"/>
        <v>1.07397451900782</v>
      </c>
      <c r="O693" s="553">
        <f t="shared" ca="1" si="251"/>
        <v>4.0479998864404791</v>
      </c>
      <c r="P693" s="553">
        <f t="shared" ca="1" si="251"/>
        <v>2.6740207998297008</v>
      </c>
      <c r="Q693" s="554">
        <f t="shared" ca="1" si="231"/>
        <v>2.0081484725636951</v>
      </c>
      <c r="R693" s="554">
        <f t="shared" ca="1" si="232"/>
        <v>1.9096559212730853</v>
      </c>
      <c r="S693" s="554">
        <f t="shared" ca="1" si="233"/>
        <v>2.103003070382973</v>
      </c>
      <c r="T693" s="554">
        <f t="shared" ca="1" si="234"/>
        <v>3.547332058393506</v>
      </c>
      <c r="U693" s="554">
        <f t="shared" ca="1" si="235"/>
        <v>7.002448960624946</v>
      </c>
      <c r="V693" s="555">
        <f t="shared" ca="1" si="236"/>
        <v>4.0942559344192837</v>
      </c>
      <c r="W693" s="555">
        <f t="shared" ca="1" si="237"/>
        <v>1.3739790866107784</v>
      </c>
      <c r="X693" s="556">
        <f t="shared" ca="1" si="249"/>
        <v>-0.98558524714581885</v>
      </c>
      <c r="Y693" s="557">
        <f t="shared" ca="1" si="238"/>
        <v>6.4925253815739881E-2</v>
      </c>
    </row>
    <row r="694" spans="1:25" x14ac:dyDescent="0.25">
      <c r="A694" s="558" t="s">
        <v>1260</v>
      </c>
      <c r="B694" s="553">
        <f t="shared" si="230"/>
        <v>-10</v>
      </c>
      <c r="C694" s="553">
        <f t="shared" ca="1" si="239"/>
        <v>1.5075028362002536</v>
      </c>
      <c r="D694" s="553">
        <f t="shared" ca="1" si="240"/>
        <v>2.5422781452767409</v>
      </c>
      <c r="E694" s="553">
        <f t="shared" ca="1" si="241"/>
        <v>5.5487797584159848</v>
      </c>
      <c r="F694" s="553">
        <f t="shared" ca="1" si="242"/>
        <v>3.0513978969376296</v>
      </c>
      <c r="G694" s="553">
        <f t="shared" ca="1" si="243"/>
        <v>8.7360477254354603</v>
      </c>
      <c r="H694" s="553">
        <f t="shared" ca="1" si="244"/>
        <v>3.2106636728610853</v>
      </c>
      <c r="I694" s="553">
        <f t="shared" ca="1" si="245"/>
        <v>6.7419721166558766</v>
      </c>
      <c r="J694" s="553">
        <f t="shared" ca="1" si="246"/>
        <v>3.0596554552074693</v>
      </c>
      <c r="K694" s="553">
        <f t="shared" ca="1" si="247"/>
        <v>5.2619801451593613</v>
      </c>
      <c r="L694" s="553">
        <f t="shared" ca="1" si="251"/>
        <v>3.2088669031364034</v>
      </c>
      <c r="M694" s="553">
        <f t="shared" ca="1" si="251"/>
        <v>6.8395189463395587</v>
      </c>
      <c r="N694" s="553">
        <f t="shared" ca="1" si="251"/>
        <v>2.2202782388582794</v>
      </c>
      <c r="O694" s="553">
        <f t="shared" ca="1" si="251"/>
        <v>5.4408909914510737</v>
      </c>
      <c r="P694" s="553">
        <f t="shared" ca="1" si="251"/>
        <v>3.4807017119912844</v>
      </c>
      <c r="Q694" s="554">
        <f t="shared" ca="1" si="231"/>
        <v>-1.0347753090764873</v>
      </c>
      <c r="R694" s="554">
        <f t="shared" ca="1" si="232"/>
        <v>2.4973818614783552</v>
      </c>
      <c r="S694" s="554">
        <f t="shared" ca="1" si="233"/>
        <v>5.5253840525743749</v>
      </c>
      <c r="T694" s="554">
        <f t="shared" ca="1" si="234"/>
        <v>3.6823166614484073</v>
      </c>
      <c r="U694" s="554">
        <f t="shared" ca="1" si="235"/>
        <v>2.0531132420229579</v>
      </c>
      <c r="V694" s="555">
        <f t="shared" ca="1" si="236"/>
        <v>4.6192407074812794</v>
      </c>
      <c r="W694" s="555">
        <f t="shared" ca="1" si="237"/>
        <v>1.9601892794597893</v>
      </c>
      <c r="X694" s="556">
        <f t="shared" ca="1" si="249"/>
        <v>-2.597470446519873</v>
      </c>
      <c r="Y694" s="557">
        <f t="shared" ca="1" si="238"/>
        <v>1.77711548842042E-2</v>
      </c>
    </row>
    <row r="695" spans="1:25" x14ac:dyDescent="0.25">
      <c r="A695" s="558" t="s">
        <v>1261</v>
      </c>
      <c r="B695" s="553">
        <f t="shared" si="230"/>
        <v>-10</v>
      </c>
      <c r="C695" s="553">
        <f t="shared" ca="1" si="239"/>
        <v>3.141326321059795</v>
      </c>
      <c r="D695" s="553">
        <f t="shared" ca="1" si="240"/>
        <v>1.8270748350292829</v>
      </c>
      <c r="E695" s="553">
        <f t="shared" ca="1" si="241"/>
        <v>6.4887879399729078</v>
      </c>
      <c r="F695" s="553">
        <f t="shared" ca="1" si="242"/>
        <v>3.155786244235693</v>
      </c>
      <c r="G695" s="553">
        <f t="shared" ca="1" si="243"/>
        <v>5.6560040701510115</v>
      </c>
      <c r="H695" s="553">
        <f t="shared" ca="1" si="244"/>
        <v>4.6701634258246116</v>
      </c>
      <c r="I695" s="553">
        <f t="shared" ca="1" si="245"/>
        <v>13.372864526772554</v>
      </c>
      <c r="J695" s="553">
        <f t="shared" ca="1" si="246"/>
        <v>3.1844849938141611</v>
      </c>
      <c r="K695" s="553">
        <f t="shared" ca="1" si="247"/>
        <v>10.828212196155533</v>
      </c>
      <c r="L695" s="553">
        <f t="shared" ca="1" si="251"/>
        <v>3.3053018557771141</v>
      </c>
      <c r="M695" s="553">
        <f t="shared" ca="1" si="251"/>
        <v>6.798212482228605</v>
      </c>
      <c r="N695" s="553">
        <f t="shared" ca="1" si="251"/>
        <v>2.6572466660505913</v>
      </c>
      <c r="O695" s="553">
        <f t="shared" ca="1" si="251"/>
        <v>4.121424952972558</v>
      </c>
      <c r="P695" s="553">
        <f t="shared" ca="1" si="251"/>
        <v>2.6630442799557521</v>
      </c>
      <c r="Q695" s="554">
        <f t="shared" ca="1" si="231"/>
        <v>1.3142514860305121</v>
      </c>
      <c r="R695" s="554">
        <f t="shared" ca="1" si="232"/>
        <v>3.3330016957372148</v>
      </c>
      <c r="S695" s="554">
        <f t="shared" ca="1" si="233"/>
        <v>0.98584064432639984</v>
      </c>
      <c r="T695" s="554">
        <f t="shared" ca="1" si="234"/>
        <v>10.188379532958393</v>
      </c>
      <c r="U695" s="554">
        <f t="shared" ca="1" si="235"/>
        <v>7.5229103403784192</v>
      </c>
      <c r="V695" s="555">
        <f t="shared" ca="1" si="236"/>
        <v>4.1409658161780136</v>
      </c>
      <c r="W695" s="555">
        <f t="shared" ca="1" si="237"/>
        <v>1.4583806730168059</v>
      </c>
      <c r="X695" s="556">
        <f t="shared" ca="1" si="249"/>
        <v>1.7189141384603257</v>
      </c>
      <c r="Y695" s="557">
        <f t="shared" ca="1" si="238"/>
        <v>0.2983794550383313</v>
      </c>
    </row>
    <row r="696" spans="1:25" x14ac:dyDescent="0.25">
      <c r="A696" s="558" t="s">
        <v>1262</v>
      </c>
      <c r="B696" s="553">
        <f t="shared" si="230"/>
        <v>-10</v>
      </c>
      <c r="C696" s="553">
        <f t="shared" ca="1" si="239"/>
        <v>2.6988889737435251</v>
      </c>
      <c r="D696" s="553">
        <f t="shared" ca="1" si="240"/>
        <v>2.0202773249588932</v>
      </c>
      <c r="E696" s="553">
        <f t="shared" ca="1" si="241"/>
        <v>7.5245549328457475</v>
      </c>
      <c r="F696" s="553">
        <f t="shared" ca="1" si="242"/>
        <v>2.4177771066059379</v>
      </c>
      <c r="G696" s="553">
        <f t="shared" ca="1" si="243"/>
        <v>12.007677950056244</v>
      </c>
      <c r="H696" s="553">
        <f t="shared" ca="1" si="244"/>
        <v>2.9049499279534459</v>
      </c>
      <c r="I696" s="553">
        <f t="shared" ca="1" si="245"/>
        <v>12.774730908592094</v>
      </c>
      <c r="J696" s="553">
        <f t="shared" ca="1" si="246"/>
        <v>2.5338703842944605</v>
      </c>
      <c r="K696" s="553">
        <f t="shared" ca="1" si="247"/>
        <v>11.653756834803096</v>
      </c>
      <c r="L696" s="553">
        <f t="shared" ca="1" si="251"/>
        <v>2.7777363403621553</v>
      </c>
      <c r="M696" s="553">
        <f t="shared" ca="1" si="251"/>
        <v>5.4199231953131655</v>
      </c>
      <c r="N696" s="553">
        <f t="shared" ca="1" si="251"/>
        <v>1.9712231964724081</v>
      </c>
      <c r="O696" s="553">
        <f t="shared" ca="1" si="251"/>
        <v>6.7215500425294072</v>
      </c>
      <c r="P696" s="553">
        <f t="shared" ca="1" si="251"/>
        <v>2.2469092727477453</v>
      </c>
      <c r="Q696" s="554">
        <f t="shared" ca="1" si="231"/>
        <v>0.67861164878463187</v>
      </c>
      <c r="R696" s="554">
        <f t="shared" ca="1" si="232"/>
        <v>5.10677782623981</v>
      </c>
      <c r="S696" s="554">
        <f t="shared" ca="1" si="233"/>
        <v>9.1027280221027986</v>
      </c>
      <c r="T696" s="554">
        <f t="shared" ca="1" si="234"/>
        <v>10.240860524297634</v>
      </c>
      <c r="U696" s="554">
        <f t="shared" ca="1" si="235"/>
        <v>8.8760204944409402</v>
      </c>
      <c r="V696" s="555">
        <f t="shared" ca="1" si="236"/>
        <v>3.4486999988407572</v>
      </c>
      <c r="W696" s="555">
        <f t="shared" ca="1" si="237"/>
        <v>4.4746407697816615</v>
      </c>
      <c r="X696" s="556">
        <f t="shared" ca="1" si="249"/>
        <v>7.4174309379675591</v>
      </c>
      <c r="Y696" s="557">
        <f t="shared" ca="1" si="238"/>
        <v>0.93915196502690312</v>
      </c>
    </row>
    <row r="697" spans="1:25" x14ac:dyDescent="0.25">
      <c r="A697" s="558" t="s">
        <v>1263</v>
      </c>
      <c r="B697" s="553">
        <f t="shared" si="230"/>
        <v>-10</v>
      </c>
      <c r="C697" s="553">
        <f t="shared" ca="1" si="239"/>
        <v>1.6914698946824012</v>
      </c>
      <c r="D697" s="553">
        <f t="shared" ca="1" si="240"/>
        <v>2.6032737532285761</v>
      </c>
      <c r="E697" s="553">
        <f t="shared" ca="1" si="241"/>
        <v>7.5675027689342098</v>
      </c>
      <c r="F697" s="553">
        <f t="shared" ca="1" si="242"/>
        <v>1.8912376785392468</v>
      </c>
      <c r="G697" s="553">
        <f t="shared" ca="1" si="243"/>
        <v>17.156669477423403</v>
      </c>
      <c r="H697" s="553">
        <f t="shared" ca="1" si="244"/>
        <v>4.2956892269489773</v>
      </c>
      <c r="I697" s="553">
        <f t="shared" ca="1" si="245"/>
        <v>10.166063603835413</v>
      </c>
      <c r="J697" s="553">
        <f t="shared" ca="1" si="246"/>
        <v>2.9001530352972784</v>
      </c>
      <c r="K697" s="553">
        <f t="shared" ca="1" si="247"/>
        <v>7.4973445339173361</v>
      </c>
      <c r="L697" s="553">
        <f t="shared" ca="1" si="251"/>
        <v>3.4342410685992215</v>
      </c>
      <c r="M697" s="553">
        <f t="shared" ca="1" si="251"/>
        <v>6.4215632447785698</v>
      </c>
      <c r="N697" s="553">
        <f t="shared" ca="1" si="251"/>
        <v>1.7538815329041761</v>
      </c>
      <c r="O697" s="553">
        <f t="shared" ca="1" si="251"/>
        <v>5.169465739050132</v>
      </c>
      <c r="P697" s="553">
        <f t="shared" ca="1" si="251"/>
        <v>2.2791691777548455</v>
      </c>
      <c r="Q697" s="554">
        <f t="shared" ca="1" si="231"/>
        <v>-0.91180385854617496</v>
      </c>
      <c r="R697" s="554">
        <f t="shared" ca="1" si="232"/>
        <v>5.6762650903949634</v>
      </c>
      <c r="S697" s="554">
        <f t="shared" ca="1" si="233"/>
        <v>12.860980250474427</v>
      </c>
      <c r="T697" s="554">
        <f t="shared" ca="1" si="234"/>
        <v>7.2659105685381347</v>
      </c>
      <c r="U697" s="554">
        <f t="shared" ca="1" si="235"/>
        <v>4.0631034653181146</v>
      </c>
      <c r="V697" s="555">
        <f t="shared" ca="1" si="236"/>
        <v>4.6676817118743941</v>
      </c>
      <c r="W697" s="555">
        <f t="shared" ca="1" si="237"/>
        <v>2.8902965612952864</v>
      </c>
      <c r="X697" s="556">
        <f t="shared" ca="1" si="249"/>
        <v>5.6254470477363547</v>
      </c>
      <c r="Y697" s="557">
        <f t="shared" ca="1" si="238"/>
        <v>0.81450625118300113</v>
      </c>
    </row>
    <row r="698" spans="1:25" x14ac:dyDescent="0.25">
      <c r="A698" s="558" t="s">
        <v>1264</v>
      </c>
      <c r="B698" s="553">
        <f t="shared" si="230"/>
        <v>-10</v>
      </c>
      <c r="C698" s="553">
        <f t="shared" ca="1" si="239"/>
        <v>3.7868003711169465</v>
      </c>
      <c r="D698" s="553">
        <f t="shared" ca="1" si="240"/>
        <v>2.4000967333100296</v>
      </c>
      <c r="E698" s="553">
        <f t="shared" ca="1" si="241"/>
        <v>3.3630938453388417</v>
      </c>
      <c r="F698" s="553">
        <f t="shared" ca="1" si="242"/>
        <v>1.9650251459328101</v>
      </c>
      <c r="G698" s="553">
        <f t="shared" ca="1" si="243"/>
        <v>13.659612141344049</v>
      </c>
      <c r="H698" s="553">
        <f t="shared" ca="1" si="244"/>
        <v>2.9832440314199755</v>
      </c>
      <c r="I698" s="553">
        <f t="shared" ca="1" si="245"/>
        <v>10.928369981287084</v>
      </c>
      <c r="J698" s="553">
        <f t="shared" ca="1" si="246"/>
        <v>3.207334968743941</v>
      </c>
      <c r="K698" s="553">
        <f t="shared" ca="1" si="247"/>
        <v>12.921640225179605</v>
      </c>
      <c r="L698" s="553">
        <f t="shared" ca="1" si="251"/>
        <v>3.1231427010912833</v>
      </c>
      <c r="M698" s="553">
        <f t="shared" ca="1" si="251"/>
        <v>5.2476942182582667</v>
      </c>
      <c r="N698" s="553">
        <f t="shared" ca="1" si="251"/>
        <v>1.921182661748428</v>
      </c>
      <c r="O698" s="553">
        <f t="shared" ca="1" si="251"/>
        <v>4.9065471988104337</v>
      </c>
      <c r="P698" s="553">
        <f t="shared" ca="1" si="251"/>
        <v>2.2147241025245332</v>
      </c>
      <c r="Q698" s="554">
        <f t="shared" ca="1" si="231"/>
        <v>1.3867036378069169</v>
      </c>
      <c r="R698" s="554">
        <f t="shared" ca="1" si="232"/>
        <v>1.3980686994060316</v>
      </c>
      <c r="S698" s="554">
        <f t="shared" ca="1" si="233"/>
        <v>10.676368109924073</v>
      </c>
      <c r="T698" s="554">
        <f t="shared" ca="1" si="234"/>
        <v>7.7210350125431422</v>
      </c>
      <c r="U698" s="554">
        <f t="shared" ca="1" si="235"/>
        <v>9.7984975240883223</v>
      </c>
      <c r="V698" s="555">
        <f t="shared" ca="1" si="236"/>
        <v>3.3265115565098387</v>
      </c>
      <c r="W698" s="555">
        <f t="shared" ca="1" si="237"/>
        <v>2.6918230962859004</v>
      </c>
      <c r="X698" s="556">
        <f t="shared" ca="1" si="249"/>
        <v>5.2802762244493842</v>
      </c>
      <c r="Y698" s="557">
        <f t="shared" ca="1" si="238"/>
        <v>0.77900333029412661</v>
      </c>
    </row>
    <row r="699" spans="1:25" x14ac:dyDescent="0.25">
      <c r="A699" s="558" t="s">
        <v>1265</v>
      </c>
      <c r="B699" s="553">
        <f t="shared" si="230"/>
        <v>-10</v>
      </c>
      <c r="C699" s="553">
        <f t="shared" ca="1" si="239"/>
        <v>3.5237163943450289</v>
      </c>
      <c r="D699" s="553">
        <f t="shared" ca="1" si="240"/>
        <v>2.4083019696606618</v>
      </c>
      <c r="E699" s="553">
        <f t="shared" ca="1" si="241"/>
        <v>5.4520814609549468</v>
      </c>
      <c r="F699" s="553">
        <f t="shared" ca="1" si="242"/>
        <v>3.6897070698947232</v>
      </c>
      <c r="G699" s="553">
        <f t="shared" ca="1" si="243"/>
        <v>12.892703897156581</v>
      </c>
      <c r="H699" s="553">
        <f t="shared" ca="1" si="244"/>
        <v>3.5114056650019592</v>
      </c>
      <c r="I699" s="553">
        <f t="shared" ca="1" si="245"/>
        <v>12.104317513970443</v>
      </c>
      <c r="J699" s="553">
        <f t="shared" ca="1" si="246"/>
        <v>2.5356179946427062</v>
      </c>
      <c r="K699" s="553">
        <f t="shared" ca="1" si="247"/>
        <v>14.036742112247786</v>
      </c>
      <c r="L699" s="553">
        <f t="shared" ca="1" si="251"/>
        <v>3.0764802178510933</v>
      </c>
      <c r="M699" s="553">
        <f t="shared" ca="1" si="251"/>
        <v>6.9546063233185462</v>
      </c>
      <c r="N699" s="553">
        <f t="shared" ca="1" si="251"/>
        <v>2.8993739244617456</v>
      </c>
      <c r="O699" s="553">
        <f t="shared" ca="1" si="251"/>
        <v>4.2542901305215244</v>
      </c>
      <c r="P699" s="553">
        <f t="shared" ca="1" si="251"/>
        <v>3.7464517965644433</v>
      </c>
      <c r="Q699" s="554">
        <f t="shared" ca="1" si="231"/>
        <v>1.1154144246843671</v>
      </c>
      <c r="R699" s="554">
        <f t="shared" ca="1" si="232"/>
        <v>1.7623743910602236</v>
      </c>
      <c r="S699" s="554">
        <f t="shared" ca="1" si="233"/>
        <v>9.3812982321546219</v>
      </c>
      <c r="T699" s="554">
        <f t="shared" ca="1" si="234"/>
        <v>9.5686995193277369</v>
      </c>
      <c r="U699" s="554">
        <f t="shared" ca="1" si="235"/>
        <v>10.960261894396693</v>
      </c>
      <c r="V699" s="555">
        <f t="shared" ca="1" si="236"/>
        <v>4.0552323988568002</v>
      </c>
      <c r="W699" s="555">
        <f t="shared" ca="1" si="237"/>
        <v>0.50783833395708111</v>
      </c>
      <c r="X699" s="556">
        <f t="shared" ca="1" si="249"/>
        <v>5.5038300453011466</v>
      </c>
      <c r="Y699" s="557">
        <f t="shared" ca="1" si="238"/>
        <v>0.80242173180828602</v>
      </c>
    </row>
    <row r="700" spans="1:25" x14ac:dyDescent="0.25">
      <c r="A700" s="558" t="s">
        <v>1266</v>
      </c>
      <c r="B700" s="553">
        <f t="shared" si="230"/>
        <v>-10</v>
      </c>
      <c r="C700" s="553">
        <f t="shared" ca="1" si="239"/>
        <v>3.062393953572518</v>
      </c>
      <c r="D700" s="553">
        <f t="shared" ca="1" si="240"/>
        <v>1.5399598572390689</v>
      </c>
      <c r="E700" s="553">
        <f t="shared" ca="1" si="241"/>
        <v>7.5977361659106775</v>
      </c>
      <c r="F700" s="553">
        <f t="shared" ca="1" si="242"/>
        <v>2.2685023805072846</v>
      </c>
      <c r="G700" s="553">
        <f t="shared" ca="1" si="243"/>
        <v>11.829854142101468</v>
      </c>
      <c r="H700" s="553">
        <f t="shared" ca="1" si="244"/>
        <v>3.0274793851852038</v>
      </c>
      <c r="I700" s="553">
        <f t="shared" ca="1" si="245"/>
        <v>7.5657751294113336</v>
      </c>
      <c r="J700" s="553">
        <f t="shared" ca="1" si="246"/>
        <v>3.28486079004638</v>
      </c>
      <c r="K700" s="553">
        <f t="shared" ca="1" si="247"/>
        <v>9.9923174436919258</v>
      </c>
      <c r="L700" s="553">
        <f t="shared" ca="1" si="251"/>
        <v>2.2941133044951294</v>
      </c>
      <c r="M700" s="553">
        <f t="shared" ca="1" si="251"/>
        <v>7.9927607300802705</v>
      </c>
      <c r="N700" s="553">
        <f t="shared" ca="1" si="251"/>
        <v>2.0793150205857418</v>
      </c>
      <c r="O700" s="553">
        <f t="shared" ca="1" si="251"/>
        <v>4.4142929607223413</v>
      </c>
      <c r="P700" s="553">
        <f t="shared" ca="1" si="251"/>
        <v>2.8108287282611339</v>
      </c>
      <c r="Q700" s="554">
        <f t="shared" ca="1" si="231"/>
        <v>1.5224340963334491</v>
      </c>
      <c r="R700" s="554">
        <f t="shared" ca="1" si="232"/>
        <v>5.3292337854033924</v>
      </c>
      <c r="S700" s="554">
        <f t="shared" ca="1" si="233"/>
        <v>8.8023747569162634</v>
      </c>
      <c r="T700" s="554">
        <f t="shared" ca="1" si="234"/>
        <v>4.2809143393649531</v>
      </c>
      <c r="U700" s="554">
        <f t="shared" ca="1" si="235"/>
        <v>7.6982041391967968</v>
      </c>
      <c r="V700" s="555">
        <f t="shared" ca="1" si="236"/>
        <v>5.9134457094945283</v>
      </c>
      <c r="W700" s="555">
        <f t="shared" ca="1" si="237"/>
        <v>1.6034642324612074</v>
      </c>
      <c r="X700" s="556">
        <f t="shared" ca="1" si="249"/>
        <v>5.2979279552751315</v>
      </c>
      <c r="Y700" s="557">
        <f t="shared" ca="1" si="238"/>
        <v>0.78090830545978829</v>
      </c>
    </row>
    <row r="701" spans="1:25" x14ac:dyDescent="0.25">
      <c r="A701" s="558" t="s">
        <v>1267</v>
      </c>
      <c r="B701" s="553">
        <f t="shared" si="230"/>
        <v>-10</v>
      </c>
      <c r="C701" s="553">
        <f t="shared" ca="1" si="239"/>
        <v>4.4365943527160479</v>
      </c>
      <c r="D701" s="553">
        <f t="shared" ca="1" si="240"/>
        <v>2.3479065366823604</v>
      </c>
      <c r="E701" s="553">
        <f t="shared" ca="1" si="241"/>
        <v>4.9563637074701683</v>
      </c>
      <c r="F701" s="553">
        <f t="shared" ca="1" si="242"/>
        <v>3.4172921864504908</v>
      </c>
      <c r="G701" s="553">
        <f t="shared" ca="1" si="243"/>
        <v>10.984751127996311</v>
      </c>
      <c r="H701" s="553">
        <f t="shared" ca="1" si="244"/>
        <v>3.6147347145824442</v>
      </c>
      <c r="I701" s="553">
        <f t="shared" ca="1" si="245"/>
        <v>8.1773079728978875</v>
      </c>
      <c r="J701" s="553">
        <f t="shared" ca="1" si="246"/>
        <v>2.3644032040242937</v>
      </c>
      <c r="K701" s="553">
        <f t="shared" ca="1" si="247"/>
        <v>3.2409226292835491</v>
      </c>
      <c r="L701" s="553">
        <f t="shared" ca="1" si="251"/>
        <v>2.5094761317512795</v>
      </c>
      <c r="M701" s="553">
        <f t="shared" ca="1" si="251"/>
        <v>6.6239449083300119</v>
      </c>
      <c r="N701" s="553">
        <f t="shared" ca="1" si="251"/>
        <v>3.4065018574880801</v>
      </c>
      <c r="O701" s="553">
        <f t="shared" ca="1" si="251"/>
        <v>4.7541006503805052</v>
      </c>
      <c r="P701" s="553">
        <f t="shared" ca="1" si="251"/>
        <v>2.0761000578369306</v>
      </c>
      <c r="Q701" s="554">
        <f t="shared" ca="1" si="231"/>
        <v>2.0886878160336875</v>
      </c>
      <c r="R701" s="554">
        <f t="shared" ca="1" si="232"/>
        <v>1.5390715210196775</v>
      </c>
      <c r="S701" s="554">
        <f t="shared" ca="1" si="233"/>
        <v>7.3700164134138673</v>
      </c>
      <c r="T701" s="554">
        <f t="shared" ca="1" si="234"/>
        <v>5.8129047688735938</v>
      </c>
      <c r="U701" s="554">
        <f t="shared" ca="1" si="235"/>
        <v>0.73144649753226965</v>
      </c>
      <c r="V701" s="555">
        <f t="shared" ca="1" si="236"/>
        <v>3.2174430508419318</v>
      </c>
      <c r="W701" s="555">
        <f t="shared" ca="1" si="237"/>
        <v>2.6780005925435746</v>
      </c>
      <c r="X701" s="556">
        <f t="shared" ca="1" si="249"/>
        <v>0.45510143257474489</v>
      </c>
      <c r="Y701" s="557">
        <f t="shared" ca="1" si="238"/>
        <v>0.16117273235027019</v>
      </c>
    </row>
    <row r="702" spans="1:25" x14ac:dyDescent="0.25">
      <c r="A702" s="558" t="s">
        <v>1268</v>
      </c>
      <c r="B702" s="553">
        <f t="shared" si="230"/>
        <v>-10</v>
      </c>
      <c r="C702" s="553">
        <f t="shared" ca="1" si="239"/>
        <v>2.9835170632815831</v>
      </c>
      <c r="D702" s="553">
        <f t="shared" ca="1" si="240"/>
        <v>2.1875825259070836</v>
      </c>
      <c r="E702" s="553">
        <f t="shared" ca="1" si="241"/>
        <v>7.7945487811942638</v>
      </c>
      <c r="F702" s="553">
        <f t="shared" ca="1" si="242"/>
        <v>2.3668346334803272</v>
      </c>
      <c r="G702" s="553">
        <f t="shared" ca="1" si="243"/>
        <v>5.8699773231091186</v>
      </c>
      <c r="H702" s="553">
        <f t="shared" ca="1" si="244"/>
        <v>2.9760442612640574</v>
      </c>
      <c r="I702" s="553">
        <f t="shared" ca="1" si="245"/>
        <v>8.1090877452734453</v>
      </c>
      <c r="J702" s="553">
        <f t="shared" ca="1" si="246"/>
        <v>3.1606406203550805</v>
      </c>
      <c r="K702" s="553">
        <f t="shared" ca="1" si="247"/>
        <v>5.1718300662499672</v>
      </c>
      <c r="L702" s="553">
        <f t="shared" ca="1" si="251"/>
        <v>2.9373156772267488</v>
      </c>
      <c r="M702" s="553">
        <f t="shared" ca="1" si="251"/>
        <v>5.4736554074924122</v>
      </c>
      <c r="N702" s="553">
        <f t="shared" ca="1" si="251"/>
        <v>3.2517517592363214</v>
      </c>
      <c r="O702" s="553">
        <f t="shared" ca="1" si="251"/>
        <v>5.7966262616982469</v>
      </c>
      <c r="P702" s="553">
        <f t="shared" ca="1" si="251"/>
        <v>1.8634268617882477</v>
      </c>
      <c r="Q702" s="554">
        <f t="shared" ca="1" si="231"/>
        <v>0.79593453737449948</v>
      </c>
      <c r="R702" s="554">
        <f t="shared" ca="1" si="232"/>
        <v>5.427714147713937</v>
      </c>
      <c r="S702" s="554">
        <f t="shared" ca="1" si="233"/>
        <v>2.8939330618450612</v>
      </c>
      <c r="T702" s="554">
        <f t="shared" ca="1" si="234"/>
        <v>4.9484471249183652</v>
      </c>
      <c r="U702" s="554">
        <f t="shared" ca="1" si="235"/>
        <v>2.2345143890232184</v>
      </c>
      <c r="V702" s="555">
        <f t="shared" ca="1" si="236"/>
        <v>2.2219036482560908</v>
      </c>
      <c r="W702" s="555">
        <f t="shared" ca="1" si="237"/>
        <v>3.9331993999099994</v>
      </c>
      <c r="X702" s="556">
        <f t="shared" ca="1" si="249"/>
        <v>-0.24142156177666863</v>
      </c>
      <c r="Y702" s="557">
        <f t="shared" ca="1" si="238"/>
        <v>0.10684374972689292</v>
      </c>
    </row>
    <row r="703" spans="1:25" x14ac:dyDescent="0.25">
      <c r="A703" s="558" t="s">
        <v>1269</v>
      </c>
      <c r="B703" s="553">
        <f t="shared" si="230"/>
        <v>-10</v>
      </c>
      <c r="C703" s="553">
        <f t="shared" ca="1" si="239"/>
        <v>2.7078941344499872</v>
      </c>
      <c r="D703" s="553">
        <f t="shared" ca="1" si="240"/>
        <v>1.8716516740189504</v>
      </c>
      <c r="E703" s="553">
        <f t="shared" ca="1" si="241"/>
        <v>3.2343895670591021</v>
      </c>
      <c r="F703" s="553">
        <f t="shared" ca="1" si="242"/>
        <v>2.2712127996210443</v>
      </c>
      <c r="G703" s="553">
        <f t="shared" ca="1" si="243"/>
        <v>7.9293132062349825</v>
      </c>
      <c r="H703" s="553">
        <f t="shared" ca="1" si="244"/>
        <v>2.6514051026086221</v>
      </c>
      <c r="I703" s="553">
        <f t="shared" ca="1" si="245"/>
        <v>8.3474681119968857</v>
      </c>
      <c r="J703" s="553">
        <f t="shared" ca="1" si="246"/>
        <v>2.7264082971322461</v>
      </c>
      <c r="K703" s="553">
        <f t="shared" ca="1" si="247"/>
        <v>14.237609839425858</v>
      </c>
      <c r="L703" s="553">
        <f t="shared" ca="1" si="251"/>
        <v>3.7216292393606238</v>
      </c>
      <c r="M703" s="553">
        <f t="shared" ca="1" si="251"/>
        <v>4.9030718614719095</v>
      </c>
      <c r="N703" s="553">
        <f t="shared" ca="1" si="251"/>
        <v>2.3388496438532753</v>
      </c>
      <c r="O703" s="553">
        <f t="shared" ca="1" si="251"/>
        <v>5.4860397070777029</v>
      </c>
      <c r="P703" s="553">
        <f t="shared" ca="1" si="251"/>
        <v>1.07453641673947</v>
      </c>
      <c r="Q703" s="554">
        <f t="shared" ca="1" si="231"/>
        <v>0.83624246043103678</v>
      </c>
      <c r="R703" s="554">
        <f t="shared" ca="1" si="232"/>
        <v>0.9631767674380578</v>
      </c>
      <c r="S703" s="554">
        <f t="shared" ca="1" si="233"/>
        <v>5.2779081036263609</v>
      </c>
      <c r="T703" s="554">
        <f t="shared" ca="1" si="234"/>
        <v>5.6210598148646396</v>
      </c>
      <c r="U703" s="554">
        <f t="shared" ca="1" si="235"/>
        <v>10.515980600065234</v>
      </c>
      <c r="V703" s="555">
        <f t="shared" ca="1" si="236"/>
        <v>2.5642222176186342</v>
      </c>
      <c r="W703" s="555">
        <f t="shared" ca="1" si="237"/>
        <v>4.4115032903382332</v>
      </c>
      <c r="X703" s="556">
        <f t="shared" ca="1" si="249"/>
        <v>1.3333334356091751</v>
      </c>
      <c r="Y703" s="557">
        <f t="shared" ca="1" si="238"/>
        <v>0.25156033903844727</v>
      </c>
    </row>
    <row r="704" spans="1:25" x14ac:dyDescent="0.25">
      <c r="A704" s="558" t="s">
        <v>1270</v>
      </c>
      <c r="B704" s="553">
        <f t="shared" si="230"/>
        <v>-10</v>
      </c>
      <c r="C704" s="553">
        <f t="shared" ca="1" si="239"/>
        <v>2.0001490440582446</v>
      </c>
      <c r="D704" s="553">
        <f t="shared" ca="1" si="240"/>
        <v>2.1794419991170568</v>
      </c>
      <c r="E704" s="553">
        <f t="shared" ca="1" si="241"/>
        <v>2.9788207067526011</v>
      </c>
      <c r="F704" s="553">
        <f t="shared" ca="1" si="242"/>
        <v>2.6119620997069406</v>
      </c>
      <c r="G704" s="553">
        <f t="shared" ca="1" si="243"/>
        <v>8.3308147077920207</v>
      </c>
      <c r="H704" s="553">
        <f t="shared" ca="1" si="244"/>
        <v>3.1196423201074568</v>
      </c>
      <c r="I704" s="553">
        <f t="shared" ca="1" si="245"/>
        <v>10.022452728428792</v>
      </c>
      <c r="J704" s="553">
        <f t="shared" ca="1" si="246"/>
        <v>3.4418251390386381</v>
      </c>
      <c r="K704" s="553">
        <f t="shared" ca="1" si="247"/>
        <v>14.792581859607171</v>
      </c>
      <c r="L704" s="553">
        <f t="shared" ca="1" si="251"/>
        <v>2.3450140424319863</v>
      </c>
      <c r="M704" s="553">
        <f t="shared" ca="1" si="251"/>
        <v>4.2758005400946617</v>
      </c>
      <c r="N704" s="553">
        <f t="shared" ca="1" si="251"/>
        <v>3.238076853394916</v>
      </c>
      <c r="O704" s="553">
        <f t="shared" ca="1" si="251"/>
        <v>4.4221628866067499</v>
      </c>
      <c r="P704" s="553">
        <f t="shared" ca="1" si="251"/>
        <v>2.8213964245619079</v>
      </c>
      <c r="Q704" s="554">
        <f t="shared" ca="1" si="231"/>
        <v>-0.17929295505881226</v>
      </c>
      <c r="R704" s="554">
        <f t="shared" ca="1" si="232"/>
        <v>0.36685860704566053</v>
      </c>
      <c r="S704" s="554">
        <f t="shared" ca="1" si="233"/>
        <v>5.2111723876845639</v>
      </c>
      <c r="T704" s="554">
        <f t="shared" ca="1" si="234"/>
        <v>6.5806275893901542</v>
      </c>
      <c r="U704" s="554">
        <f t="shared" ca="1" si="235"/>
        <v>12.447567817175186</v>
      </c>
      <c r="V704" s="555">
        <f t="shared" ca="1" si="236"/>
        <v>1.0377236866997457</v>
      </c>
      <c r="W704" s="555">
        <f t="shared" ca="1" si="237"/>
        <v>1.6007664620448421</v>
      </c>
      <c r="X704" s="556">
        <f t="shared" ca="1" si="249"/>
        <v>0.14145758677008757</v>
      </c>
      <c r="Y704" s="557">
        <f t="shared" ca="1" si="238"/>
        <v>0.13480665532426209</v>
      </c>
    </row>
    <row r="705" spans="1:25" x14ac:dyDescent="0.25">
      <c r="A705" s="558" t="s">
        <v>1271</v>
      </c>
      <c r="B705" s="553">
        <f t="shared" si="230"/>
        <v>-10</v>
      </c>
      <c r="C705" s="553">
        <f t="shared" ca="1" si="239"/>
        <v>3.080777758697939</v>
      </c>
      <c r="D705" s="553">
        <f t="shared" ca="1" si="240"/>
        <v>2.1072311728391804</v>
      </c>
      <c r="E705" s="553">
        <f t="shared" ca="1" si="241"/>
        <v>4.2697125673655751</v>
      </c>
      <c r="F705" s="553">
        <f t="shared" ca="1" si="242"/>
        <v>2.1896212559002928</v>
      </c>
      <c r="G705" s="553">
        <f t="shared" ca="1" si="243"/>
        <v>10.256882703624647</v>
      </c>
      <c r="H705" s="553">
        <f t="shared" ca="1" si="244"/>
        <v>2.7710201091759972</v>
      </c>
      <c r="I705" s="553">
        <f t="shared" ca="1" si="245"/>
        <v>7.6871819014068805</v>
      </c>
      <c r="J705" s="553">
        <f t="shared" ca="1" si="246"/>
        <v>2.5656399902594647</v>
      </c>
      <c r="K705" s="553">
        <f t="shared" ca="1" si="247"/>
        <v>5.3718813310466205</v>
      </c>
      <c r="L705" s="553">
        <f t="shared" ca="1" si="251"/>
        <v>3.307024924780146</v>
      </c>
      <c r="M705" s="553">
        <f t="shared" ca="1" si="251"/>
        <v>5.0935067203997617</v>
      </c>
      <c r="N705" s="553">
        <f t="shared" ca="1" si="251"/>
        <v>2.8206168633427362</v>
      </c>
      <c r="O705" s="553">
        <f t="shared" ca="1" si="251"/>
        <v>5.7488616700495312</v>
      </c>
      <c r="P705" s="553">
        <f t="shared" ca="1" si="251"/>
        <v>2.6299669940753692</v>
      </c>
      <c r="Q705" s="554">
        <f t="shared" ca="1" si="231"/>
        <v>0.97354658585875864</v>
      </c>
      <c r="R705" s="554">
        <f t="shared" ca="1" si="232"/>
        <v>2.0800913114652824</v>
      </c>
      <c r="S705" s="554">
        <f t="shared" ca="1" si="233"/>
        <v>7.4858625944486503</v>
      </c>
      <c r="T705" s="554">
        <f t="shared" ca="1" si="234"/>
        <v>5.1215419111474159</v>
      </c>
      <c r="U705" s="554">
        <f t="shared" ca="1" si="235"/>
        <v>2.0648564062664745</v>
      </c>
      <c r="V705" s="555">
        <f t="shared" ca="1" si="236"/>
        <v>2.2728898570570255</v>
      </c>
      <c r="W705" s="555">
        <f t="shared" ca="1" si="237"/>
        <v>3.118894675974162</v>
      </c>
      <c r="X705" s="556">
        <f t="shared" ca="1" si="249"/>
        <v>-3.2842870166911453E-2</v>
      </c>
      <c r="Y705" s="557">
        <f t="shared" ca="1" si="238"/>
        <v>0.12150922862888615</v>
      </c>
    </row>
    <row r="706" spans="1:25" x14ac:dyDescent="0.25">
      <c r="A706" s="558" t="s">
        <v>1272</v>
      </c>
      <c r="B706" s="553">
        <f t="shared" si="230"/>
        <v>-10</v>
      </c>
      <c r="C706" s="553">
        <f t="shared" ca="1" si="239"/>
        <v>3.6201247220981876</v>
      </c>
      <c r="D706" s="553">
        <f t="shared" ca="1" si="240"/>
        <v>1.9753312795015854</v>
      </c>
      <c r="E706" s="553">
        <f t="shared" ca="1" si="241"/>
        <v>6.8896589045953665</v>
      </c>
      <c r="F706" s="553">
        <f t="shared" ca="1" si="242"/>
        <v>2.9517693829072145</v>
      </c>
      <c r="G706" s="553">
        <f t="shared" ca="1" si="243"/>
        <v>10.01646953449769</v>
      </c>
      <c r="H706" s="553">
        <f t="shared" ca="1" si="244"/>
        <v>2.6196643723079895</v>
      </c>
      <c r="I706" s="553">
        <f t="shared" ca="1" si="245"/>
        <v>11.247974533521564</v>
      </c>
      <c r="J706" s="553">
        <f t="shared" ca="1" si="246"/>
        <v>3.6215663097381152</v>
      </c>
      <c r="K706" s="553">
        <f t="shared" ca="1" si="247"/>
        <v>12.71656331741892</v>
      </c>
      <c r="L706" s="553">
        <f t="shared" ref="L706:P721" ca="1" si="252">L$17*(1+$C$10*NORMSINV(RAND()))</f>
        <v>2.1031332356564816</v>
      </c>
      <c r="M706" s="553">
        <f t="shared" ca="1" si="252"/>
        <v>4.3012633434558509</v>
      </c>
      <c r="N706" s="553">
        <f t="shared" ca="1" si="252"/>
        <v>2.5165205023721442</v>
      </c>
      <c r="O706" s="553">
        <f t="shared" ca="1" si="252"/>
        <v>5.3353935730808786</v>
      </c>
      <c r="P706" s="553">
        <f t="shared" ca="1" si="252"/>
        <v>2.4327373165544395</v>
      </c>
      <c r="Q706" s="554">
        <f t="shared" ca="1" si="231"/>
        <v>1.6447934425966022</v>
      </c>
      <c r="R706" s="554">
        <f t="shared" ca="1" si="232"/>
        <v>3.937889521688152</v>
      </c>
      <c r="S706" s="554">
        <f t="shared" ca="1" si="233"/>
        <v>7.3968051621897004</v>
      </c>
      <c r="T706" s="554">
        <f t="shared" ca="1" si="234"/>
        <v>7.6264082237834483</v>
      </c>
      <c r="U706" s="554">
        <f t="shared" ca="1" si="235"/>
        <v>10.613430081762438</v>
      </c>
      <c r="V706" s="555">
        <f t="shared" ca="1" si="236"/>
        <v>1.7847428410837067</v>
      </c>
      <c r="W706" s="555">
        <f t="shared" ca="1" si="237"/>
        <v>2.9026562565264391</v>
      </c>
      <c r="X706" s="556">
        <f t="shared" ca="1" si="249"/>
        <v>5.3014246333541788</v>
      </c>
      <c r="Y706" s="557">
        <f t="shared" ca="1" si="238"/>
        <v>0.78128454343172615</v>
      </c>
    </row>
    <row r="707" spans="1:25" x14ac:dyDescent="0.25">
      <c r="A707" s="558" t="s">
        <v>1273</v>
      </c>
      <c r="B707" s="553">
        <f t="shared" si="230"/>
        <v>-10</v>
      </c>
      <c r="C707" s="553">
        <f t="shared" ca="1" si="239"/>
        <v>3.0604895982586875</v>
      </c>
      <c r="D707" s="553">
        <f t="shared" ca="1" si="240"/>
        <v>1.8532942667704773</v>
      </c>
      <c r="E707" s="553">
        <f t="shared" ca="1" si="241"/>
        <v>8.5368175224619325</v>
      </c>
      <c r="F707" s="553">
        <f t="shared" ca="1" si="242"/>
        <v>2.9588842768501395</v>
      </c>
      <c r="G707" s="553">
        <f t="shared" ca="1" si="243"/>
        <v>2.2833377981558076</v>
      </c>
      <c r="H707" s="553">
        <f t="shared" ca="1" si="244"/>
        <v>4.103760804677008</v>
      </c>
      <c r="I707" s="553">
        <f t="shared" ca="1" si="245"/>
        <v>8.6517204568171415</v>
      </c>
      <c r="J707" s="553">
        <f t="shared" ca="1" si="246"/>
        <v>3.2719054235029725</v>
      </c>
      <c r="K707" s="553">
        <f t="shared" ca="1" si="247"/>
        <v>15.563035555166396</v>
      </c>
      <c r="L707" s="553">
        <f t="shared" ca="1" si="252"/>
        <v>3.7357320118189405</v>
      </c>
      <c r="M707" s="553">
        <f t="shared" ca="1" si="252"/>
        <v>7.5332934929541437</v>
      </c>
      <c r="N707" s="553">
        <f t="shared" ca="1" si="252"/>
        <v>3.2039703700136619</v>
      </c>
      <c r="O707" s="553">
        <f t="shared" ca="1" si="252"/>
        <v>5.4466298964724658</v>
      </c>
      <c r="P707" s="553">
        <f t="shared" ca="1" si="252"/>
        <v>2.3108470003460324</v>
      </c>
      <c r="Q707" s="554">
        <f t="shared" ca="1" si="231"/>
        <v>1.2071953314882102</v>
      </c>
      <c r="R707" s="554">
        <f t="shared" ca="1" si="232"/>
        <v>5.5779332456117929</v>
      </c>
      <c r="S707" s="554">
        <f t="shared" ca="1" si="233"/>
        <v>-1.8204230065212004</v>
      </c>
      <c r="T707" s="554">
        <f t="shared" ca="1" si="234"/>
        <v>5.379815033314169</v>
      </c>
      <c r="U707" s="554">
        <f t="shared" ca="1" si="235"/>
        <v>11.827303543347455</v>
      </c>
      <c r="V707" s="555">
        <f t="shared" ca="1" si="236"/>
        <v>4.3293231229404814</v>
      </c>
      <c r="W707" s="555">
        <f t="shared" ca="1" si="237"/>
        <v>3.1357828961264334</v>
      </c>
      <c r="X707" s="556">
        <f t="shared" ca="1" si="249"/>
        <v>1.4752474437306802</v>
      </c>
      <c r="Y707" s="557">
        <f t="shared" ca="1" si="238"/>
        <v>0.26833094867929552</v>
      </c>
    </row>
    <row r="708" spans="1:25" x14ac:dyDescent="0.25">
      <c r="A708" s="558" t="s">
        <v>1274</v>
      </c>
      <c r="B708" s="553">
        <f t="shared" si="230"/>
        <v>-10</v>
      </c>
      <c r="C708" s="553">
        <f t="shared" ca="1" si="239"/>
        <v>2.1834238199234028</v>
      </c>
      <c r="D708" s="553">
        <f t="shared" ca="1" si="240"/>
        <v>2.0716488670750688</v>
      </c>
      <c r="E708" s="553">
        <f t="shared" ca="1" si="241"/>
        <v>10.695861433076612</v>
      </c>
      <c r="F708" s="553">
        <f t="shared" ca="1" si="242"/>
        <v>1.5807648588304684</v>
      </c>
      <c r="G708" s="553">
        <f t="shared" ca="1" si="243"/>
        <v>7.9673677170138841</v>
      </c>
      <c r="H708" s="553">
        <f t="shared" ca="1" si="244"/>
        <v>4.0608660567474768</v>
      </c>
      <c r="I708" s="553">
        <f t="shared" ca="1" si="245"/>
        <v>7.9786216488848583</v>
      </c>
      <c r="J708" s="553">
        <f t="shared" ca="1" si="246"/>
        <v>3.7506766590799074</v>
      </c>
      <c r="K708" s="553">
        <f t="shared" ca="1" si="247"/>
        <v>11.164311657747543</v>
      </c>
      <c r="L708" s="553">
        <f t="shared" ca="1" si="252"/>
        <v>4.4854516102394468</v>
      </c>
      <c r="M708" s="553">
        <f t="shared" ca="1" si="252"/>
        <v>9.2840485834601907</v>
      </c>
      <c r="N708" s="553">
        <f t="shared" ca="1" si="252"/>
        <v>2.8781999429652716</v>
      </c>
      <c r="O708" s="553">
        <f t="shared" ca="1" si="252"/>
        <v>4.2323784730589944</v>
      </c>
      <c r="P708" s="553">
        <f t="shared" ca="1" si="252"/>
        <v>3.4387108557208421</v>
      </c>
      <c r="Q708" s="554">
        <f t="shared" ca="1" si="231"/>
        <v>0.11177495284833405</v>
      </c>
      <c r="R708" s="554">
        <f t="shared" ca="1" si="232"/>
        <v>9.1150965742461434</v>
      </c>
      <c r="S708" s="554">
        <f t="shared" ca="1" si="233"/>
        <v>3.9065016602664073</v>
      </c>
      <c r="T708" s="554">
        <f t="shared" ca="1" si="234"/>
        <v>4.2279449898049508</v>
      </c>
      <c r="U708" s="554">
        <f t="shared" ca="1" si="235"/>
        <v>6.6788600475080964</v>
      </c>
      <c r="V708" s="555">
        <f t="shared" ca="1" si="236"/>
        <v>6.4058486404949191</v>
      </c>
      <c r="W708" s="555">
        <f t="shared" ca="1" si="237"/>
        <v>0.79366761733815228</v>
      </c>
      <c r="X708" s="556">
        <f t="shared" ca="1" si="249"/>
        <v>3.689204697161653</v>
      </c>
      <c r="Y708" s="557">
        <f t="shared" ca="1" si="238"/>
        <v>0.57494703906645506</v>
      </c>
    </row>
    <row r="709" spans="1:25" x14ac:dyDescent="0.25">
      <c r="A709" s="558" t="s">
        <v>1275</v>
      </c>
      <c r="B709" s="553">
        <f t="shared" si="230"/>
        <v>-10</v>
      </c>
      <c r="C709" s="553">
        <f t="shared" ca="1" si="239"/>
        <v>2.2760437531063396</v>
      </c>
      <c r="D709" s="553">
        <f t="shared" ca="1" si="240"/>
        <v>1.7776341594813843</v>
      </c>
      <c r="E709" s="553">
        <f t="shared" ca="1" si="241"/>
        <v>6.093744898827314</v>
      </c>
      <c r="F709" s="553">
        <f t="shared" ca="1" si="242"/>
        <v>3.3222520327662726</v>
      </c>
      <c r="G709" s="553">
        <f t="shared" ca="1" si="243"/>
        <v>7.5219356216362234</v>
      </c>
      <c r="H709" s="553">
        <f t="shared" ca="1" si="244"/>
        <v>3.1065481299482545</v>
      </c>
      <c r="I709" s="553">
        <f t="shared" ca="1" si="245"/>
        <v>6.9887364316899836</v>
      </c>
      <c r="J709" s="553">
        <f t="shared" ca="1" si="246"/>
        <v>3.3723936465111457</v>
      </c>
      <c r="K709" s="553">
        <f t="shared" ca="1" si="247"/>
        <v>11.405596793502635</v>
      </c>
      <c r="L709" s="553">
        <f t="shared" ca="1" si="252"/>
        <v>4.5893427438963572</v>
      </c>
      <c r="M709" s="553">
        <f t="shared" ca="1" si="252"/>
        <v>6.1377354108115121</v>
      </c>
      <c r="N709" s="553">
        <f t="shared" ca="1" si="252"/>
        <v>2.3019701389557956</v>
      </c>
      <c r="O709" s="553">
        <f t="shared" ca="1" si="252"/>
        <v>5.9930953194494645</v>
      </c>
      <c r="P709" s="553">
        <f t="shared" ca="1" si="252"/>
        <v>2.0308656389533875</v>
      </c>
      <c r="Q709" s="554">
        <f t="shared" ca="1" si="231"/>
        <v>0.49840959362495529</v>
      </c>
      <c r="R709" s="554">
        <f t="shared" ca="1" si="232"/>
        <v>2.7714928660610414</v>
      </c>
      <c r="S709" s="554">
        <f t="shared" ca="1" si="233"/>
        <v>4.4153874916879694</v>
      </c>
      <c r="T709" s="554">
        <f t="shared" ca="1" si="234"/>
        <v>3.6163427851788379</v>
      </c>
      <c r="U709" s="554">
        <f t="shared" ca="1" si="235"/>
        <v>6.816254049606278</v>
      </c>
      <c r="V709" s="555">
        <f t="shared" ca="1" si="236"/>
        <v>3.8357652718557165</v>
      </c>
      <c r="W709" s="555">
        <f t="shared" ca="1" si="237"/>
        <v>3.962229680496077</v>
      </c>
      <c r="X709" s="556">
        <f t="shared" ca="1" si="249"/>
        <v>-1.557172197597545E-2</v>
      </c>
      <c r="Y709" s="557">
        <f t="shared" ca="1" si="238"/>
        <v>0.12278413501429417</v>
      </c>
    </row>
    <row r="710" spans="1:25" x14ac:dyDescent="0.25">
      <c r="A710" s="558" t="s">
        <v>1276</v>
      </c>
      <c r="B710" s="553">
        <f t="shared" si="230"/>
        <v>-10</v>
      </c>
      <c r="C710" s="553">
        <f t="shared" ca="1" si="239"/>
        <v>2.9635111046732669</v>
      </c>
      <c r="D710" s="553">
        <f t="shared" ca="1" si="240"/>
        <v>1.2123560102034245</v>
      </c>
      <c r="E710" s="553">
        <f t="shared" ca="1" si="241"/>
        <v>4.1632924607208128</v>
      </c>
      <c r="F710" s="553">
        <f t="shared" ca="1" si="242"/>
        <v>3.5511130485289288</v>
      </c>
      <c r="G710" s="553">
        <f t="shared" ca="1" si="243"/>
        <v>11.132924585059305</v>
      </c>
      <c r="H710" s="553">
        <f t="shared" ca="1" si="244"/>
        <v>3.8286200699747761</v>
      </c>
      <c r="I710" s="553">
        <f t="shared" ca="1" si="245"/>
        <v>9.8850900201686009</v>
      </c>
      <c r="J710" s="553">
        <f t="shared" ca="1" si="246"/>
        <v>2.1924005129347717</v>
      </c>
      <c r="K710" s="553">
        <f t="shared" ca="1" si="247"/>
        <v>15.822611298529765</v>
      </c>
      <c r="L710" s="553">
        <f t="shared" ca="1" si="252"/>
        <v>3.8031759507552421</v>
      </c>
      <c r="M710" s="553">
        <f t="shared" ca="1" si="252"/>
        <v>4.1544627017150066</v>
      </c>
      <c r="N710" s="553">
        <f t="shared" ca="1" si="252"/>
        <v>2.9942647838491903</v>
      </c>
      <c r="O710" s="553">
        <f t="shared" ca="1" si="252"/>
        <v>5.9864144148763812</v>
      </c>
      <c r="P710" s="553">
        <f t="shared" ca="1" si="252"/>
        <v>2.9028004758932937</v>
      </c>
      <c r="Q710" s="554">
        <f t="shared" ca="1" si="231"/>
        <v>1.7511550944698424</v>
      </c>
      <c r="R710" s="554">
        <f t="shared" ca="1" si="232"/>
        <v>0.61217941219188399</v>
      </c>
      <c r="S710" s="554">
        <f t="shared" ca="1" si="233"/>
        <v>7.3043045150845289</v>
      </c>
      <c r="T710" s="554">
        <f t="shared" ca="1" si="234"/>
        <v>7.6926895072338297</v>
      </c>
      <c r="U710" s="554">
        <f t="shared" ca="1" si="235"/>
        <v>12.019435347774522</v>
      </c>
      <c r="V710" s="555">
        <f t="shared" ca="1" si="236"/>
        <v>1.1601979178658164</v>
      </c>
      <c r="W710" s="555">
        <f t="shared" ca="1" si="237"/>
        <v>3.0836139389830874</v>
      </c>
      <c r="X710" s="556">
        <f t="shared" ca="1" si="249"/>
        <v>3.5727966449413344</v>
      </c>
      <c r="Y710" s="557">
        <f t="shared" ca="1" si="238"/>
        <v>0.55826020411067978</v>
      </c>
    </row>
    <row r="711" spans="1:25" x14ac:dyDescent="0.25">
      <c r="A711" s="558" t="s">
        <v>1277</v>
      </c>
      <c r="B711" s="553">
        <f t="shared" si="230"/>
        <v>-10</v>
      </c>
      <c r="C711" s="553">
        <f t="shared" ca="1" si="239"/>
        <v>3.9354628497472381</v>
      </c>
      <c r="D711" s="553">
        <f t="shared" ca="1" si="240"/>
        <v>1.978859729965359</v>
      </c>
      <c r="E711" s="553">
        <f t="shared" ca="1" si="241"/>
        <v>2.2389326629452047</v>
      </c>
      <c r="F711" s="553">
        <f t="shared" ca="1" si="242"/>
        <v>2.0519832475924216</v>
      </c>
      <c r="G711" s="553">
        <f t="shared" ca="1" si="243"/>
        <v>8.2417174276731124</v>
      </c>
      <c r="H711" s="553">
        <f t="shared" ca="1" si="244"/>
        <v>1.5483471554234807</v>
      </c>
      <c r="I711" s="553">
        <f t="shared" ca="1" si="245"/>
        <v>14.304713986192006</v>
      </c>
      <c r="J711" s="553">
        <f t="shared" ca="1" si="246"/>
        <v>4.0141219340863499</v>
      </c>
      <c r="K711" s="553">
        <f t="shared" ca="1" si="247"/>
        <v>12.832164958494289</v>
      </c>
      <c r="L711" s="553">
        <f t="shared" ca="1" si="252"/>
        <v>3.6907890911921202</v>
      </c>
      <c r="M711" s="553">
        <f t="shared" ca="1" si="252"/>
        <v>7.433693856472944</v>
      </c>
      <c r="N711" s="553">
        <f t="shared" ca="1" si="252"/>
        <v>2.9581819688357087</v>
      </c>
      <c r="O711" s="553">
        <f t="shared" ca="1" si="252"/>
        <v>5.4445150040215111</v>
      </c>
      <c r="P711" s="553">
        <f t="shared" ca="1" si="252"/>
        <v>2.1526828156839715</v>
      </c>
      <c r="Q711" s="554">
        <f t="shared" ca="1" si="231"/>
        <v>1.9566031197818792</v>
      </c>
      <c r="R711" s="554">
        <f t="shared" ca="1" si="232"/>
        <v>0.18694941535278309</v>
      </c>
      <c r="S711" s="554">
        <f t="shared" ca="1" si="233"/>
        <v>6.6933702722496315</v>
      </c>
      <c r="T711" s="554">
        <f t="shared" ca="1" si="234"/>
        <v>10.290592052105655</v>
      </c>
      <c r="U711" s="554">
        <f t="shared" ca="1" si="235"/>
        <v>9.1413758673021697</v>
      </c>
      <c r="V711" s="555">
        <f t="shared" ca="1" si="236"/>
        <v>4.4755118876372357</v>
      </c>
      <c r="W711" s="555">
        <f t="shared" ca="1" si="237"/>
        <v>3.2918321883375397</v>
      </c>
      <c r="X711" s="556">
        <f t="shared" ca="1" si="249"/>
        <v>4.1859840837995677</v>
      </c>
      <c r="Y711" s="557">
        <f t="shared" ca="1" si="238"/>
        <v>0.64431954877952413</v>
      </c>
    </row>
    <row r="712" spans="1:25" x14ac:dyDescent="0.25">
      <c r="A712" s="558" t="s">
        <v>1278</v>
      </c>
      <c r="B712" s="553">
        <f t="shared" si="230"/>
        <v>-10</v>
      </c>
      <c r="C712" s="553">
        <f t="shared" ca="1" si="239"/>
        <v>4.3636858476031088</v>
      </c>
      <c r="D712" s="553">
        <f t="shared" ca="1" si="240"/>
        <v>2.1328634005419058</v>
      </c>
      <c r="E712" s="553">
        <f t="shared" ca="1" si="241"/>
        <v>5.9888873345602143</v>
      </c>
      <c r="F712" s="553">
        <f t="shared" ca="1" si="242"/>
        <v>2.7989270454381532</v>
      </c>
      <c r="G712" s="553">
        <f t="shared" ca="1" si="243"/>
        <v>14.030271416956934</v>
      </c>
      <c r="H712" s="553">
        <f t="shared" ca="1" si="244"/>
        <v>3.2186956272253759</v>
      </c>
      <c r="I712" s="553">
        <f t="shared" ca="1" si="245"/>
        <v>9.1294565432751114</v>
      </c>
      <c r="J712" s="553">
        <f t="shared" ca="1" si="246"/>
        <v>3.3192624293430848</v>
      </c>
      <c r="K712" s="553">
        <f t="shared" ca="1" si="247"/>
        <v>8.3551977859104483</v>
      </c>
      <c r="L712" s="553">
        <f t="shared" ca="1" si="252"/>
        <v>3.1573219927169305</v>
      </c>
      <c r="M712" s="553">
        <f t="shared" ca="1" si="252"/>
        <v>4.0527960929580882</v>
      </c>
      <c r="N712" s="553">
        <f t="shared" ca="1" si="252"/>
        <v>2.1887435667747623</v>
      </c>
      <c r="O712" s="553">
        <f t="shared" ca="1" si="252"/>
        <v>4.4153757923876782</v>
      </c>
      <c r="P712" s="553">
        <f t="shared" ca="1" si="252"/>
        <v>2.0241164449438855</v>
      </c>
      <c r="Q712" s="554">
        <f t="shared" ca="1" si="231"/>
        <v>2.230822447061203</v>
      </c>
      <c r="R712" s="554">
        <f t="shared" ca="1" si="232"/>
        <v>3.1899602891220611</v>
      </c>
      <c r="S712" s="554">
        <f t="shared" ca="1" si="233"/>
        <v>10.811575789731558</v>
      </c>
      <c r="T712" s="554">
        <f t="shared" ca="1" si="234"/>
        <v>5.8101941139320266</v>
      </c>
      <c r="U712" s="554">
        <f t="shared" ca="1" si="235"/>
        <v>5.1978757931935178</v>
      </c>
      <c r="V712" s="555">
        <f t="shared" ca="1" si="236"/>
        <v>1.8640525261833258</v>
      </c>
      <c r="W712" s="555">
        <f t="shared" ca="1" si="237"/>
        <v>2.3912593474437926</v>
      </c>
      <c r="X712" s="556">
        <f t="shared" ca="1" si="249"/>
        <v>4.4349884137346951</v>
      </c>
      <c r="Y712" s="557">
        <f t="shared" ca="1" si="238"/>
        <v>0.67752027362737155</v>
      </c>
    </row>
    <row r="713" spans="1:25" x14ac:dyDescent="0.25">
      <c r="A713" s="558" t="s">
        <v>1279</v>
      </c>
      <c r="B713" s="553">
        <f t="shared" si="230"/>
        <v>-10</v>
      </c>
      <c r="C713" s="553">
        <f t="shared" ca="1" si="239"/>
        <v>3.7715887995857198</v>
      </c>
      <c r="D713" s="553">
        <f t="shared" ca="1" si="240"/>
        <v>2.0022314736066442</v>
      </c>
      <c r="E713" s="553">
        <f t="shared" ca="1" si="241"/>
        <v>4.4389196372395876</v>
      </c>
      <c r="F713" s="553">
        <f t="shared" ca="1" si="242"/>
        <v>2.5700470516057772</v>
      </c>
      <c r="G713" s="553">
        <f t="shared" ca="1" si="243"/>
        <v>16.416714934331072</v>
      </c>
      <c r="H713" s="553">
        <f t="shared" ca="1" si="244"/>
        <v>2.7198715323597935</v>
      </c>
      <c r="I713" s="553">
        <f t="shared" ca="1" si="245"/>
        <v>11.486804556281424</v>
      </c>
      <c r="J713" s="553">
        <f t="shared" ca="1" si="246"/>
        <v>3.6875317271858306</v>
      </c>
      <c r="K713" s="553">
        <f t="shared" ca="1" si="247"/>
        <v>12.948635630586516</v>
      </c>
      <c r="L713" s="553">
        <f t="shared" ca="1" si="252"/>
        <v>3.670169328355438</v>
      </c>
      <c r="M713" s="553">
        <f t="shared" ca="1" si="252"/>
        <v>5.5290170725612739</v>
      </c>
      <c r="N713" s="553">
        <f t="shared" ca="1" si="252"/>
        <v>2.4127647743139051</v>
      </c>
      <c r="O713" s="553">
        <f t="shared" ca="1" si="252"/>
        <v>4.2569869858444074</v>
      </c>
      <c r="P713" s="553">
        <f t="shared" ca="1" si="252"/>
        <v>2.8364331445046758</v>
      </c>
      <c r="Q713" s="554">
        <f t="shared" ca="1" si="231"/>
        <v>1.7693573259790756</v>
      </c>
      <c r="R713" s="554">
        <f t="shared" ca="1" si="232"/>
        <v>1.8688725856338104</v>
      </c>
      <c r="S713" s="554">
        <f t="shared" ca="1" si="233"/>
        <v>13.696843401971279</v>
      </c>
      <c r="T713" s="554">
        <f t="shared" ca="1" si="234"/>
        <v>7.7992728290955933</v>
      </c>
      <c r="U713" s="554">
        <f t="shared" ca="1" si="235"/>
        <v>9.2784663022310774</v>
      </c>
      <c r="V713" s="555">
        <f t="shared" ca="1" si="236"/>
        <v>3.1162522982473688</v>
      </c>
      <c r="W713" s="555">
        <f t="shared" ca="1" si="237"/>
        <v>1.4205538413397316</v>
      </c>
      <c r="X713" s="556">
        <f t="shared" ca="1" si="249"/>
        <v>6.9741167015299155</v>
      </c>
      <c r="Y713" s="557">
        <f t="shared" ca="1" si="238"/>
        <v>0.91714681249619379</v>
      </c>
    </row>
    <row r="714" spans="1:25" x14ac:dyDescent="0.25">
      <c r="A714" s="558" t="s">
        <v>1280</v>
      </c>
      <c r="B714" s="553">
        <f t="shared" si="230"/>
        <v>-10</v>
      </c>
      <c r="C714" s="553">
        <f t="shared" ca="1" si="239"/>
        <v>3.6422505799517051</v>
      </c>
      <c r="D714" s="553">
        <f t="shared" ca="1" si="240"/>
        <v>1.916502358313406</v>
      </c>
      <c r="E714" s="553">
        <f t="shared" ca="1" si="241"/>
        <v>3.0359381824013441</v>
      </c>
      <c r="F714" s="553">
        <f t="shared" ca="1" si="242"/>
        <v>2.0138111384614206</v>
      </c>
      <c r="G714" s="553">
        <f t="shared" ca="1" si="243"/>
        <v>8.111947019245056</v>
      </c>
      <c r="H714" s="553">
        <f t="shared" ca="1" si="244"/>
        <v>2.6231403755734508</v>
      </c>
      <c r="I714" s="553">
        <f t="shared" ca="1" si="245"/>
        <v>10.309352689090312</v>
      </c>
      <c r="J714" s="553">
        <f t="shared" ca="1" si="246"/>
        <v>2.1151245758801416</v>
      </c>
      <c r="K714" s="553">
        <f t="shared" ca="1" si="247"/>
        <v>9.2371704563583421</v>
      </c>
      <c r="L714" s="553">
        <f t="shared" ca="1" si="252"/>
        <v>3.7160124208771665</v>
      </c>
      <c r="M714" s="553">
        <f t="shared" ca="1" si="252"/>
        <v>5.2154035388428088</v>
      </c>
      <c r="N714" s="553">
        <f t="shared" ca="1" si="252"/>
        <v>2.2644363233081504</v>
      </c>
      <c r="O714" s="553">
        <f t="shared" ca="1" si="252"/>
        <v>5.0515649671019176</v>
      </c>
      <c r="P714" s="553">
        <f t="shared" ca="1" si="252"/>
        <v>2.7223996943023101</v>
      </c>
      <c r="Q714" s="554">
        <f t="shared" ca="1" si="231"/>
        <v>1.7257482216382991</v>
      </c>
      <c r="R714" s="554">
        <f t="shared" ca="1" si="232"/>
        <v>1.0221270439399235</v>
      </c>
      <c r="S714" s="554">
        <f t="shared" ca="1" si="233"/>
        <v>5.4888066436716052</v>
      </c>
      <c r="T714" s="554">
        <f t="shared" ca="1" si="234"/>
        <v>8.1942281132101709</v>
      </c>
      <c r="U714" s="554">
        <f t="shared" ca="1" si="235"/>
        <v>5.5211580354811751</v>
      </c>
      <c r="V714" s="555">
        <f t="shared" ca="1" si="236"/>
        <v>2.9509672155346585</v>
      </c>
      <c r="W714" s="555">
        <f t="shared" ca="1" si="237"/>
        <v>2.3291652727996075</v>
      </c>
      <c r="X714" s="556">
        <f t="shared" ca="1" si="249"/>
        <v>1.2725974979967525</v>
      </c>
      <c r="Y714" s="557">
        <f t="shared" ca="1" si="238"/>
        <v>0.24455590114425962</v>
      </c>
    </row>
    <row r="715" spans="1:25" x14ac:dyDescent="0.25">
      <c r="A715" s="558" t="s">
        <v>1281</v>
      </c>
      <c r="B715" s="553">
        <f t="shared" si="230"/>
        <v>-10</v>
      </c>
      <c r="C715" s="553">
        <f t="shared" ca="1" si="239"/>
        <v>3.9907681359334246</v>
      </c>
      <c r="D715" s="553">
        <f t="shared" ca="1" si="240"/>
        <v>1.9185733676437435</v>
      </c>
      <c r="E715" s="553">
        <f t="shared" ca="1" si="241"/>
        <v>8.4936763321386657</v>
      </c>
      <c r="F715" s="553">
        <f t="shared" ca="1" si="242"/>
        <v>2.8502395225861759</v>
      </c>
      <c r="G715" s="553">
        <f t="shared" ca="1" si="243"/>
        <v>6.6288047821518177</v>
      </c>
      <c r="H715" s="553">
        <f t="shared" ca="1" si="244"/>
        <v>2.0968638493461058</v>
      </c>
      <c r="I715" s="553">
        <f t="shared" ca="1" si="245"/>
        <v>13.361634777104461</v>
      </c>
      <c r="J715" s="553">
        <f t="shared" ca="1" si="246"/>
        <v>3.0707984297416608</v>
      </c>
      <c r="K715" s="553">
        <f t="shared" ca="1" si="247"/>
        <v>12.271937921526918</v>
      </c>
      <c r="L715" s="553">
        <f t="shared" ca="1" si="252"/>
        <v>2.4276754075314866</v>
      </c>
      <c r="M715" s="553">
        <f t="shared" ca="1" si="252"/>
        <v>6.6916800756337871</v>
      </c>
      <c r="N715" s="553">
        <f t="shared" ca="1" si="252"/>
        <v>2.2288530722743545</v>
      </c>
      <c r="O715" s="553">
        <f t="shared" ca="1" si="252"/>
        <v>4.4553227894671492</v>
      </c>
      <c r="P715" s="553">
        <f t="shared" ca="1" si="252"/>
        <v>2.347484759855972</v>
      </c>
      <c r="Q715" s="554">
        <f t="shared" ca="1" si="231"/>
        <v>2.0721947682896813</v>
      </c>
      <c r="R715" s="554">
        <f t="shared" ca="1" si="232"/>
        <v>5.6434368095524903</v>
      </c>
      <c r="S715" s="554">
        <f t="shared" ca="1" si="233"/>
        <v>4.5319409328057123</v>
      </c>
      <c r="T715" s="554">
        <f t="shared" ca="1" si="234"/>
        <v>10.2908363473628</v>
      </c>
      <c r="U715" s="554">
        <f t="shared" ca="1" si="235"/>
        <v>9.8442625139954316</v>
      </c>
      <c r="V715" s="555">
        <f t="shared" ca="1" si="236"/>
        <v>4.4628270033594326</v>
      </c>
      <c r="W715" s="555">
        <f t="shared" ca="1" si="237"/>
        <v>2.1078380296111772</v>
      </c>
      <c r="X715" s="556">
        <f t="shared" ca="1" si="249"/>
        <v>6.642752634723859</v>
      </c>
      <c r="Y715" s="557">
        <f t="shared" ca="1" si="238"/>
        <v>0.8971307828899493</v>
      </c>
    </row>
    <row r="716" spans="1:25" x14ac:dyDescent="0.25">
      <c r="A716" s="558" t="s">
        <v>1282</v>
      </c>
      <c r="B716" s="553">
        <f t="shared" si="230"/>
        <v>-10</v>
      </c>
      <c r="C716" s="553">
        <f t="shared" ca="1" si="239"/>
        <v>3.4116659457159031</v>
      </c>
      <c r="D716" s="553">
        <f t="shared" ca="1" si="240"/>
        <v>1.9859622424055461</v>
      </c>
      <c r="E716" s="553">
        <f t="shared" ca="1" si="241"/>
        <v>9.4768925574190099</v>
      </c>
      <c r="F716" s="553">
        <f t="shared" ca="1" si="242"/>
        <v>2.1151091875609618</v>
      </c>
      <c r="G716" s="553">
        <f t="shared" ca="1" si="243"/>
        <v>9.937942103214688</v>
      </c>
      <c r="H716" s="553">
        <f t="shared" ca="1" si="244"/>
        <v>2.9667674650454567</v>
      </c>
      <c r="I716" s="553">
        <f t="shared" ca="1" si="245"/>
        <v>7.9561291502862295</v>
      </c>
      <c r="J716" s="553">
        <f t="shared" ca="1" si="246"/>
        <v>3.045727900851821</v>
      </c>
      <c r="K716" s="553">
        <f t="shared" ca="1" si="247"/>
        <v>10.4861462308148</v>
      </c>
      <c r="L716" s="553">
        <f t="shared" ca="1" si="252"/>
        <v>4.0785395123439194</v>
      </c>
      <c r="M716" s="553">
        <f t="shared" ca="1" si="252"/>
        <v>8.5810503287355679</v>
      </c>
      <c r="N716" s="553">
        <f t="shared" ca="1" si="252"/>
        <v>2.3324295907280717</v>
      </c>
      <c r="O716" s="553">
        <f t="shared" ca="1" si="252"/>
        <v>4.894438930178957</v>
      </c>
      <c r="P716" s="553">
        <f t="shared" ca="1" si="252"/>
        <v>2.8041188996539161</v>
      </c>
      <c r="Q716" s="554">
        <f t="shared" ca="1" si="231"/>
        <v>1.425703703310357</v>
      </c>
      <c r="R716" s="554">
        <f t="shared" ca="1" si="232"/>
        <v>7.3617833698580482</v>
      </c>
      <c r="S716" s="554">
        <f t="shared" ca="1" si="233"/>
        <v>6.9711746381692308</v>
      </c>
      <c r="T716" s="554">
        <f t="shared" ca="1" si="234"/>
        <v>4.9104012494344085</v>
      </c>
      <c r="U716" s="554">
        <f t="shared" ca="1" si="235"/>
        <v>6.4076067184708805</v>
      </c>
      <c r="V716" s="555">
        <f t="shared" ca="1" si="236"/>
        <v>6.2486207380074958</v>
      </c>
      <c r="W716" s="555">
        <f t="shared" ca="1" si="237"/>
        <v>2.0903200305250409</v>
      </c>
      <c r="X716" s="556">
        <f t="shared" ca="1" si="249"/>
        <v>5.6087009733867568</v>
      </c>
      <c r="Y716" s="557">
        <f t="shared" ca="1" si="238"/>
        <v>0.81287005099134158</v>
      </c>
    </row>
    <row r="717" spans="1:25" x14ac:dyDescent="0.25">
      <c r="A717" s="558" t="s">
        <v>1283</v>
      </c>
      <c r="B717" s="553">
        <f t="shared" si="230"/>
        <v>-10</v>
      </c>
      <c r="C717" s="553">
        <f t="shared" ca="1" si="239"/>
        <v>2.496227528498677</v>
      </c>
      <c r="D717" s="553">
        <f t="shared" ca="1" si="240"/>
        <v>1.9080401279663664</v>
      </c>
      <c r="E717" s="553">
        <f t="shared" ca="1" si="241"/>
        <v>7.1782643218424838</v>
      </c>
      <c r="F717" s="553">
        <f t="shared" ca="1" si="242"/>
        <v>2.9352528832875708</v>
      </c>
      <c r="G717" s="553">
        <f t="shared" ca="1" si="243"/>
        <v>5.7297757072975397</v>
      </c>
      <c r="H717" s="553">
        <f t="shared" ca="1" si="244"/>
        <v>3.0092209298210175</v>
      </c>
      <c r="I717" s="553">
        <f t="shared" ca="1" si="245"/>
        <v>7.036880528764514</v>
      </c>
      <c r="J717" s="553">
        <f t="shared" ca="1" si="246"/>
        <v>2.6671214338422335</v>
      </c>
      <c r="K717" s="553">
        <f t="shared" ca="1" si="247"/>
        <v>6.8996646879604251</v>
      </c>
      <c r="L717" s="553">
        <f t="shared" ca="1" si="252"/>
        <v>2.8399047664239156</v>
      </c>
      <c r="M717" s="553">
        <f t="shared" ca="1" si="252"/>
        <v>7.8577832031886583</v>
      </c>
      <c r="N717" s="553">
        <f t="shared" ca="1" si="252"/>
        <v>2.8649903040354774</v>
      </c>
      <c r="O717" s="553">
        <f t="shared" ca="1" si="252"/>
        <v>4.5380793268652333</v>
      </c>
      <c r="P717" s="553">
        <f t="shared" ca="1" si="252"/>
        <v>2.2332462906589474</v>
      </c>
      <c r="Q717" s="554">
        <f t="shared" ca="1" si="231"/>
        <v>0.58818740053231067</v>
      </c>
      <c r="R717" s="554">
        <f t="shared" ca="1" si="232"/>
        <v>4.2430114385549125</v>
      </c>
      <c r="S717" s="554">
        <f t="shared" ca="1" si="233"/>
        <v>2.7205547774765222</v>
      </c>
      <c r="T717" s="554">
        <f t="shared" ca="1" si="234"/>
        <v>4.36975909492228</v>
      </c>
      <c r="U717" s="554">
        <f t="shared" ca="1" si="235"/>
        <v>4.059759921536509</v>
      </c>
      <c r="V717" s="555">
        <f t="shared" ca="1" si="236"/>
        <v>4.9927928991531809</v>
      </c>
      <c r="W717" s="555">
        <f t="shared" ca="1" si="237"/>
        <v>2.3048330362062859</v>
      </c>
      <c r="X717" s="556">
        <f t="shared" ca="1" si="249"/>
        <v>-0.50865403355155969</v>
      </c>
      <c r="Y717" s="557">
        <f t="shared" ca="1" si="238"/>
        <v>8.9979804165129365E-2</v>
      </c>
    </row>
    <row r="718" spans="1:25" x14ac:dyDescent="0.25">
      <c r="A718" s="558" t="s">
        <v>1284</v>
      </c>
      <c r="B718" s="553">
        <f t="shared" si="230"/>
        <v>-10</v>
      </c>
      <c r="C718" s="553">
        <f t="shared" ca="1" si="239"/>
        <v>3.1099818941132495</v>
      </c>
      <c r="D718" s="553">
        <f t="shared" ca="1" si="240"/>
        <v>2.1499877152430544</v>
      </c>
      <c r="E718" s="553">
        <f t="shared" ca="1" si="241"/>
        <v>6.2774575998391207</v>
      </c>
      <c r="F718" s="553">
        <f t="shared" ca="1" si="242"/>
        <v>2.6703496010408001</v>
      </c>
      <c r="G718" s="553">
        <f t="shared" ca="1" si="243"/>
        <v>11.338999197226546</v>
      </c>
      <c r="H718" s="553">
        <f t="shared" ca="1" si="244"/>
        <v>3.3761525937324093</v>
      </c>
      <c r="I718" s="553">
        <f t="shared" ca="1" si="245"/>
        <v>8.3063212795259105</v>
      </c>
      <c r="J718" s="553">
        <f t="shared" ca="1" si="246"/>
        <v>3.0845060252910961</v>
      </c>
      <c r="K718" s="553">
        <f t="shared" ca="1" si="247"/>
        <v>6.4392622610097794</v>
      </c>
      <c r="L718" s="553">
        <f t="shared" ca="1" si="252"/>
        <v>3.5923681234853255</v>
      </c>
      <c r="M718" s="553">
        <f t="shared" ca="1" si="252"/>
        <v>6.9692413110595126</v>
      </c>
      <c r="N718" s="553">
        <f t="shared" ca="1" si="252"/>
        <v>3.2722136747603638</v>
      </c>
      <c r="O718" s="553">
        <f t="shared" ca="1" si="252"/>
        <v>3.7691740516640513</v>
      </c>
      <c r="P718" s="553">
        <f t="shared" ca="1" si="252"/>
        <v>3.2914459622968453</v>
      </c>
      <c r="Q718" s="554">
        <f t="shared" ca="1" si="231"/>
        <v>0.95999417887019511</v>
      </c>
      <c r="R718" s="554">
        <f t="shared" ca="1" si="232"/>
        <v>3.6071079987983206</v>
      </c>
      <c r="S718" s="554">
        <f t="shared" ca="1" si="233"/>
        <v>7.9628466034941363</v>
      </c>
      <c r="T718" s="554">
        <f t="shared" ca="1" si="234"/>
        <v>5.221815254234814</v>
      </c>
      <c r="U718" s="554">
        <f t="shared" ca="1" si="235"/>
        <v>2.8468941375244539</v>
      </c>
      <c r="V718" s="555">
        <f t="shared" ca="1" si="236"/>
        <v>3.6970276362991488</v>
      </c>
      <c r="W718" s="555">
        <f t="shared" ca="1" si="237"/>
        <v>0.47772808936720601</v>
      </c>
      <c r="X718" s="556">
        <f t="shared" ca="1" si="249"/>
        <v>1.2945881769319367</v>
      </c>
      <c r="Y718" s="557">
        <f t="shared" ca="1" si="238"/>
        <v>0.24707980320651973</v>
      </c>
    </row>
    <row r="719" spans="1:25" x14ac:dyDescent="0.25">
      <c r="A719" s="558" t="s">
        <v>1285</v>
      </c>
      <c r="B719" s="553">
        <f t="shared" si="230"/>
        <v>-10</v>
      </c>
      <c r="C719" s="553">
        <f t="shared" ca="1" si="239"/>
        <v>3.7724342309893757</v>
      </c>
      <c r="D719" s="553">
        <f t="shared" ca="1" si="240"/>
        <v>1.9997343363539384</v>
      </c>
      <c r="E719" s="553">
        <f t="shared" ca="1" si="241"/>
        <v>4.9339326781911561</v>
      </c>
      <c r="F719" s="553">
        <f t="shared" ca="1" si="242"/>
        <v>2.0946725607344518</v>
      </c>
      <c r="G719" s="553">
        <f t="shared" ca="1" si="243"/>
        <v>4.9666501619512458</v>
      </c>
      <c r="H719" s="553">
        <f t="shared" ca="1" si="244"/>
        <v>3.0264076556354986</v>
      </c>
      <c r="I719" s="553">
        <f t="shared" ca="1" si="245"/>
        <v>7.2608118182714136</v>
      </c>
      <c r="J719" s="553">
        <f t="shared" ca="1" si="246"/>
        <v>3.2025390636342586</v>
      </c>
      <c r="K719" s="553">
        <f t="shared" ca="1" si="247"/>
        <v>10.035022906477124</v>
      </c>
      <c r="L719" s="553">
        <f t="shared" ca="1" si="252"/>
        <v>3.3712474030973678</v>
      </c>
      <c r="M719" s="553">
        <f t="shared" ca="1" si="252"/>
        <v>5.3986728202326448</v>
      </c>
      <c r="N719" s="553">
        <f t="shared" ca="1" si="252"/>
        <v>3.1072600300060094</v>
      </c>
      <c r="O719" s="553">
        <f t="shared" ca="1" si="252"/>
        <v>6.1327961771623674</v>
      </c>
      <c r="P719" s="553">
        <f t="shared" ca="1" si="252"/>
        <v>3.2560216225786274</v>
      </c>
      <c r="Q719" s="554">
        <f t="shared" ca="1" si="231"/>
        <v>1.7726998946354373</v>
      </c>
      <c r="R719" s="554">
        <f t="shared" ca="1" si="232"/>
        <v>2.8392601174567043</v>
      </c>
      <c r="S719" s="554">
        <f t="shared" ca="1" si="233"/>
        <v>1.9402425063157471</v>
      </c>
      <c r="T719" s="554">
        <f t="shared" ca="1" si="234"/>
        <v>4.0582727546371551</v>
      </c>
      <c r="U719" s="554">
        <f t="shared" ca="1" si="235"/>
        <v>6.6637755033797568</v>
      </c>
      <c r="V719" s="555">
        <f t="shared" ca="1" si="236"/>
        <v>2.2914127902266355</v>
      </c>
      <c r="W719" s="555">
        <f t="shared" ca="1" si="237"/>
        <v>2.87677455458374</v>
      </c>
      <c r="X719" s="556">
        <f t="shared" ca="1" si="249"/>
        <v>-0.72147150308822816</v>
      </c>
      <c r="Y719" s="557">
        <f t="shared" ca="1" si="238"/>
        <v>7.8031411775471932E-2</v>
      </c>
    </row>
    <row r="720" spans="1:25" x14ac:dyDescent="0.25">
      <c r="A720" s="558" t="s">
        <v>1286</v>
      </c>
      <c r="B720" s="553">
        <f t="shared" si="230"/>
        <v>-10</v>
      </c>
      <c r="C720" s="553">
        <f t="shared" ca="1" si="239"/>
        <v>2.979174178390366</v>
      </c>
      <c r="D720" s="553">
        <f t="shared" ca="1" si="240"/>
        <v>2.0890977878858861</v>
      </c>
      <c r="E720" s="553">
        <f t="shared" ca="1" si="241"/>
        <v>6.6771745438282428</v>
      </c>
      <c r="F720" s="553">
        <f t="shared" ca="1" si="242"/>
        <v>2.1281134170859217</v>
      </c>
      <c r="G720" s="553">
        <f t="shared" ca="1" si="243"/>
        <v>8.2485934686641897</v>
      </c>
      <c r="H720" s="553">
        <f t="shared" ca="1" si="244"/>
        <v>3.1651167917016303</v>
      </c>
      <c r="I720" s="553">
        <f t="shared" ca="1" si="245"/>
        <v>4.9636290028623371</v>
      </c>
      <c r="J720" s="553">
        <f t="shared" ca="1" si="246"/>
        <v>2.0734455155653002</v>
      </c>
      <c r="K720" s="553">
        <f t="shared" ca="1" si="247"/>
        <v>10.721794960818968</v>
      </c>
      <c r="L720" s="553">
        <f t="shared" ca="1" si="252"/>
        <v>3.0403468135644083</v>
      </c>
      <c r="M720" s="553">
        <f t="shared" ca="1" si="252"/>
        <v>6.2167055551858628</v>
      </c>
      <c r="N720" s="553">
        <f t="shared" ca="1" si="252"/>
        <v>2.8358252686915595</v>
      </c>
      <c r="O720" s="553">
        <f t="shared" ca="1" si="252"/>
        <v>4.3039274479881104</v>
      </c>
      <c r="P720" s="553">
        <f t="shared" ca="1" si="252"/>
        <v>2.2468679551827533</v>
      </c>
      <c r="Q720" s="554">
        <f t="shared" ca="1" si="231"/>
        <v>0.89007639050447995</v>
      </c>
      <c r="R720" s="554">
        <f t="shared" ca="1" si="232"/>
        <v>4.5490611267423215</v>
      </c>
      <c r="S720" s="554">
        <f t="shared" ca="1" si="233"/>
        <v>5.0834766769625599</v>
      </c>
      <c r="T720" s="554">
        <f t="shared" ca="1" si="234"/>
        <v>2.8901834872970369</v>
      </c>
      <c r="U720" s="554">
        <f t="shared" ca="1" si="235"/>
        <v>7.6814481472545602</v>
      </c>
      <c r="V720" s="555">
        <f t="shared" ca="1" si="236"/>
        <v>3.3808802864943033</v>
      </c>
      <c r="W720" s="555">
        <f t="shared" ca="1" si="237"/>
        <v>2.0570594928053572</v>
      </c>
      <c r="X720" s="556">
        <f t="shared" ca="1" si="249"/>
        <v>1.244750502181077</v>
      </c>
      <c r="Y720" s="557">
        <f t="shared" ca="1" si="238"/>
        <v>0.2413798929933893</v>
      </c>
    </row>
    <row r="721" spans="1:25" x14ac:dyDescent="0.25">
      <c r="A721" s="558" t="s">
        <v>1287</v>
      </c>
      <c r="B721" s="553">
        <f t="shared" ref="B721:B784" si="253">-$C$7</f>
        <v>-10</v>
      </c>
      <c r="C721" s="553">
        <f t="shared" ca="1" si="239"/>
        <v>1.8122167849217454</v>
      </c>
      <c r="D721" s="553">
        <f t="shared" ca="1" si="240"/>
        <v>2.0344117406703695</v>
      </c>
      <c r="E721" s="553">
        <f t="shared" ca="1" si="241"/>
        <v>6.0463587666728991</v>
      </c>
      <c r="F721" s="553">
        <f t="shared" ca="1" si="242"/>
        <v>2.2836804639052182</v>
      </c>
      <c r="G721" s="553">
        <f t="shared" ca="1" si="243"/>
        <v>11.092363894015417</v>
      </c>
      <c r="H721" s="553">
        <f t="shared" ca="1" si="244"/>
        <v>2.7905606969908239</v>
      </c>
      <c r="I721" s="553">
        <f t="shared" ca="1" si="245"/>
        <v>6.7225517722875789</v>
      </c>
      <c r="J721" s="553">
        <f t="shared" ca="1" si="246"/>
        <v>3.2245526474959325</v>
      </c>
      <c r="K721" s="553">
        <f t="shared" ca="1" si="247"/>
        <v>7.5039846880532064</v>
      </c>
      <c r="L721" s="553">
        <f t="shared" ca="1" si="252"/>
        <v>2.7288256429381081</v>
      </c>
      <c r="M721" s="553">
        <f t="shared" ca="1" si="252"/>
        <v>6.0560455614184692</v>
      </c>
      <c r="N721" s="553">
        <f t="shared" ca="1" si="252"/>
        <v>2.0553503154598283</v>
      </c>
      <c r="O721" s="553">
        <f t="shared" ca="1" si="252"/>
        <v>4.8809683382910611</v>
      </c>
      <c r="P721" s="553">
        <f t="shared" ca="1" si="252"/>
        <v>2.4993661953472786</v>
      </c>
      <c r="Q721" s="554">
        <f t="shared" ref="Q721:Q784" ca="1" si="254">C721-D721</f>
        <v>-0.22219495574862402</v>
      </c>
      <c r="R721" s="554">
        <f t="shared" ref="R721:R784" ca="1" si="255">E721-F721</f>
        <v>3.7626783027676809</v>
      </c>
      <c r="S721" s="554">
        <f t="shared" ref="S721:S784" ca="1" si="256">G721-H721</f>
        <v>8.3018031970245936</v>
      </c>
      <c r="T721" s="554">
        <f t="shared" ref="T721:T784" ca="1" si="257">I721-J721</f>
        <v>3.4979991247916464</v>
      </c>
      <c r="U721" s="554">
        <f t="shared" ref="U721:U784" ca="1" si="258">K721-L721</f>
        <v>4.7751590451150978</v>
      </c>
      <c r="V721" s="555">
        <f t="shared" ref="V721:V784" ca="1" si="259">M721-N721</f>
        <v>4.0006952459586405</v>
      </c>
      <c r="W721" s="555">
        <f t="shared" ref="W721:W784" ca="1" si="260">O721-P721</f>
        <v>2.3816021429437826</v>
      </c>
      <c r="X721" s="556">
        <f t="shared" ca="1" si="249"/>
        <v>1.0266023677514475</v>
      </c>
      <c r="Y721" s="557">
        <f t="shared" ref="Y721:Y784" ca="1" si="261">NORMDIST(X721,$H$7,$H$8,$C$13)</f>
        <v>0.21729175663034417</v>
      </c>
    </row>
    <row r="722" spans="1:25" x14ac:dyDescent="0.25">
      <c r="A722" s="558" t="s">
        <v>1288</v>
      </c>
      <c r="B722" s="553">
        <f t="shared" si="253"/>
        <v>-10</v>
      </c>
      <c r="C722" s="553">
        <f t="shared" ref="C722:C785" ca="1" si="262">C$17*(1+$C$8*NORMSINV(RAND()))</f>
        <v>3.4441091333150786</v>
      </c>
      <c r="D722" s="553">
        <f t="shared" ref="D722:D785" ca="1" si="263">D$17*(1+$C$10*NORMSINV(RAND()))</f>
        <v>1.3264337105386461</v>
      </c>
      <c r="E722" s="553">
        <f t="shared" ref="E722:E785" ca="1" si="264">E$17*(1+$C$8*NORMSINV(RAND()))</f>
        <v>7.1558058417854777</v>
      </c>
      <c r="F722" s="553">
        <f t="shared" ref="F722:F785" ca="1" si="265">F$17*(1+$C$10*NORMSINV(RAND()))</f>
        <v>2.4448028729623648</v>
      </c>
      <c r="G722" s="553">
        <f t="shared" ref="G722:G785" ca="1" si="266">G$17*(1+$C$8*NORMSINV(RAND()))</f>
        <v>8.7724495714709469</v>
      </c>
      <c r="H722" s="553">
        <f t="shared" ref="H722:H785" ca="1" si="267">H$17*(1+$C$10*NORMSINV(RAND()))</f>
        <v>3.8598939409696205</v>
      </c>
      <c r="I722" s="553">
        <f t="shared" ref="I722:I785" ca="1" si="268">I$17*(1+$C$8*NORMSINV(RAND()))</f>
        <v>9.9895819085395328</v>
      </c>
      <c r="J722" s="553">
        <f t="shared" ref="J722:J785" ca="1" si="269">J$17*(1+$C$10*NORMSINV(RAND()))</f>
        <v>2.2188616656129723</v>
      </c>
      <c r="K722" s="553">
        <f t="shared" ref="K722:K785" ca="1" si="270">K$17*(1+$C$8*NORMSINV(RAND()))</f>
        <v>12.089669921097283</v>
      </c>
      <c r="L722" s="553">
        <f t="shared" ref="L722:P737" ca="1" si="271">L$17*(1+$C$10*NORMSINV(RAND()))</f>
        <v>2.4627393495965739</v>
      </c>
      <c r="M722" s="553">
        <f t="shared" ca="1" si="271"/>
        <v>7.7677559378866778</v>
      </c>
      <c r="N722" s="553">
        <f t="shared" ca="1" si="271"/>
        <v>2.0581423977551929</v>
      </c>
      <c r="O722" s="553">
        <f t="shared" ca="1" si="271"/>
        <v>6.270742034717335</v>
      </c>
      <c r="P722" s="553">
        <f t="shared" ca="1" si="271"/>
        <v>2.0239208114774159</v>
      </c>
      <c r="Q722" s="554">
        <f t="shared" ca="1" si="254"/>
        <v>2.1176754227764327</v>
      </c>
      <c r="R722" s="554">
        <f t="shared" ca="1" si="255"/>
        <v>4.711002968823113</v>
      </c>
      <c r="S722" s="554">
        <f t="shared" ca="1" si="256"/>
        <v>4.9125556305013269</v>
      </c>
      <c r="T722" s="554">
        <f t="shared" ca="1" si="257"/>
        <v>7.7707202429265605</v>
      </c>
      <c r="U722" s="554">
        <f t="shared" ca="1" si="258"/>
        <v>9.6269305715007079</v>
      </c>
      <c r="V722" s="555">
        <f t="shared" ca="1" si="259"/>
        <v>5.7096135401314854</v>
      </c>
      <c r="W722" s="555">
        <f t="shared" ca="1" si="260"/>
        <v>4.2468212232399196</v>
      </c>
      <c r="X722" s="556">
        <f t="shared" ref="X722:X785" ca="1" si="272">NPV($C$9,Q722:W722)-$C$7</f>
        <v>5.9492142363169229</v>
      </c>
      <c r="Y722" s="557">
        <f t="shared" ca="1" si="261"/>
        <v>0.84437878829858481</v>
      </c>
    </row>
    <row r="723" spans="1:25" x14ac:dyDescent="0.25">
      <c r="A723" s="558" t="s">
        <v>1289</v>
      </c>
      <c r="B723" s="553">
        <f t="shared" si="253"/>
        <v>-10</v>
      </c>
      <c r="C723" s="553">
        <f t="shared" ca="1" si="262"/>
        <v>3.2688783644036583</v>
      </c>
      <c r="D723" s="553">
        <f t="shared" ca="1" si="263"/>
        <v>2.5932353700315955</v>
      </c>
      <c r="E723" s="553">
        <f t="shared" ca="1" si="264"/>
        <v>5.0557343328736231</v>
      </c>
      <c r="F723" s="553">
        <f t="shared" ca="1" si="265"/>
        <v>1.9195622232000795</v>
      </c>
      <c r="G723" s="553">
        <f t="shared" ca="1" si="266"/>
        <v>12.806503488942999</v>
      </c>
      <c r="H723" s="553">
        <f t="shared" ca="1" si="267"/>
        <v>2.5274593132211747</v>
      </c>
      <c r="I723" s="553">
        <f t="shared" ca="1" si="268"/>
        <v>12.432720428242341</v>
      </c>
      <c r="J723" s="553">
        <f t="shared" ca="1" si="269"/>
        <v>3.5151629804577187</v>
      </c>
      <c r="K723" s="553">
        <f t="shared" ca="1" si="270"/>
        <v>10.650366449377202</v>
      </c>
      <c r="L723" s="553">
        <f t="shared" ca="1" si="271"/>
        <v>3.6451852203251667</v>
      </c>
      <c r="M723" s="553">
        <f t="shared" ca="1" si="271"/>
        <v>5.2586475204204426</v>
      </c>
      <c r="N723" s="553">
        <f t="shared" ca="1" si="271"/>
        <v>2.600100045426144</v>
      </c>
      <c r="O723" s="553">
        <f t="shared" ca="1" si="271"/>
        <v>5.4959537737633388</v>
      </c>
      <c r="P723" s="553">
        <f t="shared" ca="1" si="271"/>
        <v>2.6285062327612341</v>
      </c>
      <c r="Q723" s="554">
        <f t="shared" ca="1" si="254"/>
        <v>0.67564299437206277</v>
      </c>
      <c r="R723" s="554">
        <f t="shared" ca="1" si="255"/>
        <v>3.1361721096735433</v>
      </c>
      <c r="S723" s="554">
        <f t="shared" ca="1" si="256"/>
        <v>10.279044175721825</v>
      </c>
      <c r="T723" s="554">
        <f t="shared" ca="1" si="257"/>
        <v>8.9175574477846222</v>
      </c>
      <c r="U723" s="554">
        <f t="shared" ca="1" si="258"/>
        <v>7.0051812290520354</v>
      </c>
      <c r="V723" s="555">
        <f t="shared" ca="1" si="259"/>
        <v>2.6585474749942986</v>
      </c>
      <c r="W723" s="555">
        <f t="shared" ca="1" si="260"/>
        <v>2.8674475410021047</v>
      </c>
      <c r="X723" s="556">
        <f t="shared" ca="1" si="272"/>
        <v>5.0568940832423124</v>
      </c>
      <c r="Y723" s="557">
        <f t="shared" ca="1" si="261"/>
        <v>0.7540917030659221</v>
      </c>
    </row>
    <row r="724" spans="1:25" x14ac:dyDescent="0.25">
      <c r="A724" s="558" t="s">
        <v>1290</v>
      </c>
      <c r="B724" s="553">
        <f t="shared" si="253"/>
        <v>-10</v>
      </c>
      <c r="C724" s="553">
        <f t="shared" ca="1" si="262"/>
        <v>3.0150501793420581</v>
      </c>
      <c r="D724" s="553">
        <f t="shared" ca="1" si="263"/>
        <v>1.6541808738526527</v>
      </c>
      <c r="E724" s="553">
        <f t="shared" ca="1" si="264"/>
        <v>6.9169491880237839</v>
      </c>
      <c r="F724" s="553">
        <f t="shared" ca="1" si="265"/>
        <v>1.4849845643166748</v>
      </c>
      <c r="G724" s="553">
        <f t="shared" ca="1" si="266"/>
        <v>13.814714048577784</v>
      </c>
      <c r="H724" s="553">
        <f t="shared" ca="1" si="267"/>
        <v>3.1277884027058143</v>
      </c>
      <c r="I724" s="553">
        <f t="shared" ca="1" si="268"/>
        <v>8.1576608374285851</v>
      </c>
      <c r="J724" s="553">
        <f t="shared" ca="1" si="269"/>
        <v>2.9343041645015941</v>
      </c>
      <c r="K724" s="553">
        <f t="shared" ca="1" si="270"/>
        <v>11.637197473537421</v>
      </c>
      <c r="L724" s="553">
        <f t="shared" ca="1" si="271"/>
        <v>3.0730231767855414</v>
      </c>
      <c r="M724" s="553">
        <f t="shared" ca="1" si="271"/>
        <v>6.4090472776211875</v>
      </c>
      <c r="N724" s="553">
        <f t="shared" ca="1" si="271"/>
        <v>2.3343041754315914</v>
      </c>
      <c r="O724" s="553">
        <f t="shared" ca="1" si="271"/>
        <v>7.0943289158843825</v>
      </c>
      <c r="P724" s="553">
        <f t="shared" ca="1" si="271"/>
        <v>2.7998809528720199</v>
      </c>
      <c r="Q724" s="554">
        <f t="shared" ca="1" si="254"/>
        <v>1.3608693054894054</v>
      </c>
      <c r="R724" s="554">
        <f t="shared" ca="1" si="255"/>
        <v>5.4319646237071089</v>
      </c>
      <c r="S724" s="554">
        <f t="shared" ca="1" si="256"/>
        <v>10.68692564587197</v>
      </c>
      <c r="T724" s="554">
        <f t="shared" ca="1" si="257"/>
        <v>5.2233566729269914</v>
      </c>
      <c r="U724" s="554">
        <f t="shared" ca="1" si="258"/>
        <v>8.5641742967518795</v>
      </c>
      <c r="V724" s="555">
        <f t="shared" ca="1" si="259"/>
        <v>4.0747431021895961</v>
      </c>
      <c r="W724" s="555">
        <f t="shared" ca="1" si="260"/>
        <v>4.2944479630123631</v>
      </c>
      <c r="X724" s="556">
        <f t="shared" ca="1" si="272"/>
        <v>6.9514347302741939</v>
      </c>
      <c r="Y724" s="557">
        <f t="shared" ca="1" si="261"/>
        <v>0.9158777526379277</v>
      </c>
    </row>
    <row r="725" spans="1:25" x14ac:dyDescent="0.25">
      <c r="A725" s="558" t="s">
        <v>1291</v>
      </c>
      <c r="B725" s="553">
        <f t="shared" si="253"/>
        <v>-10</v>
      </c>
      <c r="C725" s="553">
        <f t="shared" ca="1" si="262"/>
        <v>3.7481098942034761</v>
      </c>
      <c r="D725" s="553">
        <f t="shared" ca="1" si="263"/>
        <v>1.4588232138526194</v>
      </c>
      <c r="E725" s="553">
        <f t="shared" ca="1" si="264"/>
        <v>10.678315301636712</v>
      </c>
      <c r="F725" s="553">
        <f t="shared" ca="1" si="265"/>
        <v>2.4431854812606315</v>
      </c>
      <c r="G725" s="553">
        <f t="shared" ca="1" si="266"/>
        <v>8.846854095503712</v>
      </c>
      <c r="H725" s="553">
        <f t="shared" ca="1" si="267"/>
        <v>2.3233085209030673</v>
      </c>
      <c r="I725" s="553">
        <f t="shared" ca="1" si="268"/>
        <v>11.202048468255892</v>
      </c>
      <c r="J725" s="553">
        <f t="shared" ca="1" si="269"/>
        <v>2.8878421297235661</v>
      </c>
      <c r="K725" s="553">
        <f t="shared" ca="1" si="270"/>
        <v>11.308602167732179</v>
      </c>
      <c r="L725" s="553">
        <f t="shared" ca="1" si="271"/>
        <v>3.2753483569322466</v>
      </c>
      <c r="M725" s="553">
        <f t="shared" ca="1" si="271"/>
        <v>4.0656878087598693</v>
      </c>
      <c r="N725" s="553">
        <f t="shared" ca="1" si="271"/>
        <v>2.8940809161235039</v>
      </c>
      <c r="O725" s="553">
        <f t="shared" ca="1" si="271"/>
        <v>5.0190592027825947</v>
      </c>
      <c r="P725" s="553">
        <f t="shared" ca="1" si="271"/>
        <v>3.3350400389188888</v>
      </c>
      <c r="Q725" s="554">
        <f t="shared" ca="1" si="254"/>
        <v>2.2892866803508567</v>
      </c>
      <c r="R725" s="554">
        <f t="shared" ca="1" si="255"/>
        <v>8.2351298203760805</v>
      </c>
      <c r="S725" s="554">
        <f t="shared" ca="1" si="256"/>
        <v>6.5235455746006448</v>
      </c>
      <c r="T725" s="554">
        <f t="shared" ca="1" si="257"/>
        <v>8.3142063385323262</v>
      </c>
      <c r="U725" s="554">
        <f t="shared" ca="1" si="258"/>
        <v>8.0332538107999323</v>
      </c>
      <c r="V725" s="555">
        <f t="shared" ca="1" si="259"/>
        <v>1.1716068926363654</v>
      </c>
      <c r="W725" s="555">
        <f t="shared" ca="1" si="260"/>
        <v>1.6840191638637059</v>
      </c>
      <c r="X725" s="556">
        <f t="shared" ca="1" si="272"/>
        <v>7.1400974215194495</v>
      </c>
      <c r="Y725" s="557">
        <f t="shared" ca="1" si="261"/>
        <v>0.92599866752920035</v>
      </c>
    </row>
    <row r="726" spans="1:25" x14ac:dyDescent="0.25">
      <c r="A726" s="558" t="s">
        <v>1292</v>
      </c>
      <c r="B726" s="553">
        <f t="shared" si="253"/>
        <v>-10</v>
      </c>
      <c r="C726" s="553">
        <f t="shared" ca="1" si="262"/>
        <v>1.5333322569152059</v>
      </c>
      <c r="D726" s="553">
        <f t="shared" ca="1" si="263"/>
        <v>2.7931886548880653</v>
      </c>
      <c r="E726" s="553">
        <f t="shared" ca="1" si="264"/>
        <v>7.2946137129907527</v>
      </c>
      <c r="F726" s="553">
        <f t="shared" ca="1" si="265"/>
        <v>2.1173329606017051</v>
      </c>
      <c r="G726" s="553">
        <f t="shared" ca="1" si="266"/>
        <v>6.9022765211318209</v>
      </c>
      <c r="H726" s="553">
        <f t="shared" ca="1" si="267"/>
        <v>3.7272014464401768</v>
      </c>
      <c r="I726" s="553">
        <f t="shared" ca="1" si="268"/>
        <v>5.9192022069403976</v>
      </c>
      <c r="J726" s="553">
        <f t="shared" ca="1" si="269"/>
        <v>3.5827553525048152</v>
      </c>
      <c r="K726" s="553">
        <f t="shared" ca="1" si="270"/>
        <v>8.4408418333180286</v>
      </c>
      <c r="L726" s="553">
        <f t="shared" ca="1" si="271"/>
        <v>3.199858263728526</v>
      </c>
      <c r="M726" s="553">
        <f t="shared" ca="1" si="271"/>
        <v>4.9655527471143053</v>
      </c>
      <c r="N726" s="553">
        <f t="shared" ca="1" si="271"/>
        <v>2.7564728043500275</v>
      </c>
      <c r="O726" s="553">
        <f t="shared" ca="1" si="271"/>
        <v>3.9827983567385763</v>
      </c>
      <c r="P726" s="553">
        <f t="shared" ca="1" si="271"/>
        <v>1.9793581948428771</v>
      </c>
      <c r="Q726" s="554">
        <f t="shared" ca="1" si="254"/>
        <v>-1.2598563979728594</v>
      </c>
      <c r="R726" s="554">
        <f t="shared" ca="1" si="255"/>
        <v>5.1772807523890476</v>
      </c>
      <c r="S726" s="554">
        <f t="shared" ca="1" si="256"/>
        <v>3.1750750746916441</v>
      </c>
      <c r="T726" s="554">
        <f t="shared" ca="1" si="257"/>
        <v>2.3364468544355823</v>
      </c>
      <c r="U726" s="554">
        <f t="shared" ca="1" si="258"/>
        <v>5.2409835695895026</v>
      </c>
      <c r="V726" s="555">
        <f t="shared" ca="1" si="259"/>
        <v>2.2090799427642778</v>
      </c>
      <c r="W726" s="555">
        <f t="shared" ca="1" si="260"/>
        <v>2.003440161895699</v>
      </c>
      <c r="X726" s="556">
        <f t="shared" ca="1" si="272"/>
        <v>-2.3951639641912834</v>
      </c>
      <c r="Y726" s="557">
        <f t="shared" ca="1" si="261"/>
        <v>2.1259879860170496E-2</v>
      </c>
    </row>
    <row r="727" spans="1:25" x14ac:dyDescent="0.25">
      <c r="A727" s="558" t="s">
        <v>1293</v>
      </c>
      <c r="B727" s="553">
        <f t="shared" si="253"/>
        <v>-10</v>
      </c>
      <c r="C727" s="553">
        <f t="shared" ca="1" si="262"/>
        <v>2.203850647009117</v>
      </c>
      <c r="D727" s="553">
        <f t="shared" ca="1" si="263"/>
        <v>2.0755076971399657</v>
      </c>
      <c r="E727" s="553">
        <f t="shared" ca="1" si="264"/>
        <v>7.9866387686351139</v>
      </c>
      <c r="F727" s="553">
        <f t="shared" ca="1" si="265"/>
        <v>1.2537527428937512</v>
      </c>
      <c r="G727" s="553">
        <f t="shared" ca="1" si="266"/>
        <v>9.8753359759048216</v>
      </c>
      <c r="H727" s="553">
        <f t="shared" ca="1" si="267"/>
        <v>3.1054499657910233</v>
      </c>
      <c r="I727" s="553">
        <f t="shared" ca="1" si="268"/>
        <v>11.243114946721537</v>
      </c>
      <c r="J727" s="553">
        <f t="shared" ca="1" si="269"/>
        <v>2.0869077215392746</v>
      </c>
      <c r="K727" s="553">
        <f t="shared" ca="1" si="270"/>
        <v>8.9302953508281728</v>
      </c>
      <c r="L727" s="553">
        <f t="shared" ca="1" si="271"/>
        <v>1.9329458889377351</v>
      </c>
      <c r="M727" s="553">
        <f t="shared" ca="1" si="271"/>
        <v>7.6414732518676889</v>
      </c>
      <c r="N727" s="553">
        <f t="shared" ca="1" si="271"/>
        <v>2.3600065527351721</v>
      </c>
      <c r="O727" s="553">
        <f t="shared" ca="1" si="271"/>
        <v>5.7885071282996181</v>
      </c>
      <c r="P727" s="553">
        <f t="shared" ca="1" si="271"/>
        <v>2.3233493739794566</v>
      </c>
      <c r="Q727" s="554">
        <f t="shared" ca="1" si="254"/>
        <v>0.12834294986915129</v>
      </c>
      <c r="R727" s="554">
        <f t="shared" ca="1" si="255"/>
        <v>6.7328860257413625</v>
      </c>
      <c r="S727" s="554">
        <f t="shared" ca="1" si="256"/>
        <v>6.7698860101137983</v>
      </c>
      <c r="T727" s="554">
        <f t="shared" ca="1" si="257"/>
        <v>9.1562072251822624</v>
      </c>
      <c r="U727" s="554">
        <f t="shared" ca="1" si="258"/>
        <v>6.9973494618904377</v>
      </c>
      <c r="V727" s="555">
        <f t="shared" ca="1" si="259"/>
        <v>5.2814666991325172</v>
      </c>
      <c r="W727" s="555">
        <f t="shared" ca="1" si="260"/>
        <v>3.4651577543201615</v>
      </c>
      <c r="X727" s="556">
        <f t="shared" ca="1" si="272"/>
        <v>6.0323780625111709</v>
      </c>
      <c r="Y727" s="557">
        <f t="shared" ca="1" si="261"/>
        <v>0.8515088600401306</v>
      </c>
    </row>
    <row r="728" spans="1:25" x14ac:dyDescent="0.25">
      <c r="A728" s="558" t="s">
        <v>1294</v>
      </c>
      <c r="B728" s="553">
        <f t="shared" si="253"/>
        <v>-10</v>
      </c>
      <c r="C728" s="553">
        <f t="shared" ca="1" si="262"/>
        <v>3.250327178506085</v>
      </c>
      <c r="D728" s="553">
        <f t="shared" ca="1" si="263"/>
        <v>1.987045600387908</v>
      </c>
      <c r="E728" s="553">
        <f t="shared" ca="1" si="264"/>
        <v>4.3468689063475239</v>
      </c>
      <c r="F728" s="553">
        <f t="shared" ca="1" si="265"/>
        <v>2.0517588374173106</v>
      </c>
      <c r="G728" s="553">
        <f t="shared" ca="1" si="266"/>
        <v>6.263208602612778</v>
      </c>
      <c r="H728" s="553">
        <f t="shared" ca="1" si="267"/>
        <v>3.4024231183569222</v>
      </c>
      <c r="I728" s="553">
        <f t="shared" ca="1" si="268"/>
        <v>5.2777411977432767</v>
      </c>
      <c r="J728" s="553">
        <f t="shared" ca="1" si="269"/>
        <v>3.2947025104937104</v>
      </c>
      <c r="K728" s="553">
        <f t="shared" ca="1" si="270"/>
        <v>8.7661353937320268</v>
      </c>
      <c r="L728" s="553">
        <f t="shared" ca="1" si="271"/>
        <v>2.1383618678602061</v>
      </c>
      <c r="M728" s="553">
        <f t="shared" ca="1" si="271"/>
        <v>5.7400652386312956</v>
      </c>
      <c r="N728" s="553">
        <f t="shared" ca="1" si="271"/>
        <v>2.7057768621016325</v>
      </c>
      <c r="O728" s="553">
        <f t="shared" ca="1" si="271"/>
        <v>4.6253117263301684</v>
      </c>
      <c r="P728" s="553">
        <f t="shared" ca="1" si="271"/>
        <v>1.802966154640091</v>
      </c>
      <c r="Q728" s="554">
        <f t="shared" ca="1" si="254"/>
        <v>1.263281578118177</v>
      </c>
      <c r="R728" s="554">
        <f t="shared" ca="1" si="255"/>
        <v>2.2951100689302133</v>
      </c>
      <c r="S728" s="554">
        <f t="shared" ca="1" si="256"/>
        <v>2.8607854842558558</v>
      </c>
      <c r="T728" s="554">
        <f t="shared" ca="1" si="257"/>
        <v>1.9830386872495662</v>
      </c>
      <c r="U728" s="554">
        <f t="shared" ca="1" si="258"/>
        <v>6.6277735258718202</v>
      </c>
      <c r="V728" s="555">
        <f t="shared" ca="1" si="259"/>
        <v>3.0342883765296631</v>
      </c>
      <c r="W728" s="555">
        <f t="shared" ca="1" si="260"/>
        <v>2.8223455716900774</v>
      </c>
      <c r="X728" s="556">
        <f t="shared" ca="1" si="272"/>
        <v>-1.6844313919829332</v>
      </c>
      <c r="Y728" s="557">
        <f t="shared" ca="1" si="261"/>
        <v>3.8415380167011612E-2</v>
      </c>
    </row>
    <row r="729" spans="1:25" x14ac:dyDescent="0.25">
      <c r="A729" s="558" t="s">
        <v>1295</v>
      </c>
      <c r="B729" s="553">
        <f t="shared" si="253"/>
        <v>-10</v>
      </c>
      <c r="C729" s="553">
        <f t="shared" ca="1" si="262"/>
        <v>1.6709263111248234</v>
      </c>
      <c r="D729" s="553">
        <f t="shared" ca="1" si="263"/>
        <v>1.6699716855522828</v>
      </c>
      <c r="E729" s="553">
        <f t="shared" ca="1" si="264"/>
        <v>3.4896568367368483</v>
      </c>
      <c r="F729" s="553">
        <f t="shared" ca="1" si="265"/>
        <v>2.717407938295588</v>
      </c>
      <c r="G729" s="553">
        <f t="shared" ca="1" si="266"/>
        <v>7.9773931099050017</v>
      </c>
      <c r="H729" s="553">
        <f t="shared" ca="1" si="267"/>
        <v>3.0378241345660975</v>
      </c>
      <c r="I729" s="553">
        <f t="shared" ca="1" si="268"/>
        <v>9.0760731021139751</v>
      </c>
      <c r="J729" s="553">
        <f t="shared" ca="1" si="269"/>
        <v>3.3362582596749624</v>
      </c>
      <c r="K729" s="553">
        <f t="shared" ca="1" si="270"/>
        <v>9.9555430826182967</v>
      </c>
      <c r="L729" s="553">
        <f t="shared" ca="1" si="271"/>
        <v>4.282812057366181</v>
      </c>
      <c r="M729" s="553">
        <f t="shared" ca="1" si="271"/>
        <v>5.1457644970542926</v>
      </c>
      <c r="N729" s="553">
        <f t="shared" ca="1" si="271"/>
        <v>2.4242517210313128</v>
      </c>
      <c r="O729" s="553">
        <f t="shared" ca="1" si="271"/>
        <v>4.9848089074289925</v>
      </c>
      <c r="P729" s="553">
        <f t="shared" ca="1" si="271"/>
        <v>2.1213346552827677</v>
      </c>
      <c r="Q729" s="554">
        <f t="shared" ca="1" si="254"/>
        <v>9.5462557254055724E-4</v>
      </c>
      <c r="R729" s="554">
        <f t="shared" ca="1" si="255"/>
        <v>0.77224889844126032</v>
      </c>
      <c r="S729" s="554">
        <f t="shared" ca="1" si="256"/>
        <v>4.9395689753389043</v>
      </c>
      <c r="T729" s="554">
        <f t="shared" ca="1" si="257"/>
        <v>5.7398148424390127</v>
      </c>
      <c r="U729" s="554">
        <f t="shared" ca="1" si="258"/>
        <v>5.6727310252521157</v>
      </c>
      <c r="V729" s="555">
        <f t="shared" ca="1" si="259"/>
        <v>2.7215127760229798</v>
      </c>
      <c r="W729" s="555">
        <f t="shared" ca="1" si="260"/>
        <v>2.8634742521462249</v>
      </c>
      <c r="X729" s="556">
        <f t="shared" ca="1" si="272"/>
        <v>-1.4521267067069452</v>
      </c>
      <c r="Y729" s="557">
        <f t="shared" ca="1" si="261"/>
        <v>4.6021546275959092E-2</v>
      </c>
    </row>
    <row r="730" spans="1:25" x14ac:dyDescent="0.25">
      <c r="A730" s="558" t="s">
        <v>1296</v>
      </c>
      <c r="B730" s="553">
        <f t="shared" si="253"/>
        <v>-10</v>
      </c>
      <c r="C730" s="553">
        <f t="shared" ca="1" si="262"/>
        <v>2.6429908097817014</v>
      </c>
      <c r="D730" s="553">
        <f t="shared" ca="1" si="263"/>
        <v>1.0311014741758358</v>
      </c>
      <c r="E730" s="553">
        <f t="shared" ca="1" si="264"/>
        <v>5.4361448672976103</v>
      </c>
      <c r="F730" s="553">
        <f t="shared" ca="1" si="265"/>
        <v>3.1283370791678262</v>
      </c>
      <c r="G730" s="553">
        <f t="shared" ca="1" si="266"/>
        <v>13.206199224850216</v>
      </c>
      <c r="H730" s="553">
        <f t="shared" ca="1" si="267"/>
        <v>2.2762544697904197</v>
      </c>
      <c r="I730" s="553">
        <f t="shared" ca="1" si="268"/>
        <v>9.5640604661522524</v>
      </c>
      <c r="J730" s="553">
        <f t="shared" ca="1" si="269"/>
        <v>2.9810875895683493</v>
      </c>
      <c r="K730" s="553">
        <f t="shared" ca="1" si="270"/>
        <v>6.2487529293136497</v>
      </c>
      <c r="L730" s="553">
        <f t="shared" ca="1" si="271"/>
        <v>4.0870714805832993</v>
      </c>
      <c r="M730" s="553">
        <f t="shared" ca="1" si="271"/>
        <v>5.1877143232823535</v>
      </c>
      <c r="N730" s="553">
        <f t="shared" ca="1" si="271"/>
        <v>2.0173153343087415</v>
      </c>
      <c r="O730" s="553">
        <f t="shared" ca="1" si="271"/>
        <v>4.3227236995092975</v>
      </c>
      <c r="P730" s="553">
        <f t="shared" ca="1" si="271"/>
        <v>2.5244241229307134</v>
      </c>
      <c r="Q730" s="554">
        <f t="shared" ca="1" si="254"/>
        <v>1.6118893356058657</v>
      </c>
      <c r="R730" s="554">
        <f t="shared" ca="1" si="255"/>
        <v>2.307807788129784</v>
      </c>
      <c r="S730" s="554">
        <f t="shared" ca="1" si="256"/>
        <v>10.929944755059797</v>
      </c>
      <c r="T730" s="554">
        <f t="shared" ca="1" si="257"/>
        <v>6.5829728765839031</v>
      </c>
      <c r="U730" s="554">
        <f t="shared" ca="1" si="258"/>
        <v>2.1616814487303504</v>
      </c>
      <c r="V730" s="555">
        <f t="shared" ca="1" si="259"/>
        <v>3.1703989889736119</v>
      </c>
      <c r="W730" s="555">
        <f t="shared" ca="1" si="260"/>
        <v>1.7982995765785841</v>
      </c>
      <c r="X730" s="556">
        <f t="shared" ca="1" si="272"/>
        <v>2.9755974627746902</v>
      </c>
      <c r="Y730" s="557">
        <f t="shared" ca="1" si="261"/>
        <v>0.47166588865039111</v>
      </c>
    </row>
    <row r="731" spans="1:25" x14ac:dyDescent="0.25">
      <c r="A731" s="558" t="s">
        <v>1297</v>
      </c>
      <c r="B731" s="553">
        <f t="shared" si="253"/>
        <v>-10</v>
      </c>
      <c r="C731" s="553">
        <f t="shared" ca="1" si="262"/>
        <v>2.0107097295669578</v>
      </c>
      <c r="D731" s="553">
        <f t="shared" ca="1" si="263"/>
        <v>2.2087410160939207</v>
      </c>
      <c r="E731" s="553">
        <f t="shared" ca="1" si="264"/>
        <v>5.5979308230881273</v>
      </c>
      <c r="F731" s="553">
        <f t="shared" ca="1" si="265"/>
        <v>3.5857703968155867</v>
      </c>
      <c r="G731" s="553">
        <f t="shared" ca="1" si="266"/>
        <v>8.3230338736953673</v>
      </c>
      <c r="H731" s="553">
        <f t="shared" ca="1" si="267"/>
        <v>3.118162265209071</v>
      </c>
      <c r="I731" s="553">
        <f t="shared" ca="1" si="268"/>
        <v>10.148414904154873</v>
      </c>
      <c r="J731" s="553">
        <f t="shared" ca="1" si="269"/>
        <v>2.7962409556348806</v>
      </c>
      <c r="K731" s="553">
        <f t="shared" ca="1" si="270"/>
        <v>16.277830343239742</v>
      </c>
      <c r="L731" s="553">
        <f t="shared" ca="1" si="271"/>
        <v>3.2358782837790572</v>
      </c>
      <c r="M731" s="553">
        <f t="shared" ca="1" si="271"/>
        <v>6.3983711970904453</v>
      </c>
      <c r="N731" s="553">
        <f t="shared" ca="1" si="271"/>
        <v>2.5295453465824096</v>
      </c>
      <c r="O731" s="553">
        <f t="shared" ca="1" si="271"/>
        <v>3.6902717976318193</v>
      </c>
      <c r="P731" s="553">
        <f t="shared" ca="1" si="271"/>
        <v>2.1687718062810939</v>
      </c>
      <c r="Q731" s="554">
        <f t="shared" ca="1" si="254"/>
        <v>-0.19803128652696289</v>
      </c>
      <c r="R731" s="554">
        <f t="shared" ca="1" si="255"/>
        <v>2.0121604262725405</v>
      </c>
      <c r="S731" s="554">
        <f t="shared" ca="1" si="256"/>
        <v>5.2048716084862967</v>
      </c>
      <c r="T731" s="554">
        <f t="shared" ca="1" si="257"/>
        <v>7.352173948519992</v>
      </c>
      <c r="U731" s="554">
        <f t="shared" ca="1" si="258"/>
        <v>13.041952059460685</v>
      </c>
      <c r="V731" s="555">
        <f t="shared" ca="1" si="259"/>
        <v>3.8688258505080357</v>
      </c>
      <c r="W731" s="555">
        <f t="shared" ca="1" si="260"/>
        <v>1.5214999913507254</v>
      </c>
      <c r="X731" s="556">
        <f t="shared" ca="1" si="272"/>
        <v>2.4125603660374004</v>
      </c>
      <c r="Y731" s="557">
        <f t="shared" ca="1" si="261"/>
        <v>0.3911682450893838</v>
      </c>
    </row>
    <row r="732" spans="1:25" x14ac:dyDescent="0.25">
      <c r="A732" s="558" t="s">
        <v>1298</v>
      </c>
      <c r="B732" s="553">
        <f t="shared" si="253"/>
        <v>-10</v>
      </c>
      <c r="C732" s="553">
        <f t="shared" ca="1" si="262"/>
        <v>4.2995665542927259</v>
      </c>
      <c r="D732" s="553">
        <f t="shared" ca="1" si="263"/>
        <v>1.6283667176332517</v>
      </c>
      <c r="E732" s="553">
        <f t="shared" ca="1" si="264"/>
        <v>4.7834783962662781</v>
      </c>
      <c r="F732" s="553">
        <f t="shared" ca="1" si="265"/>
        <v>2.4165064405825558</v>
      </c>
      <c r="G732" s="553">
        <f t="shared" ca="1" si="266"/>
        <v>12.356160483597861</v>
      </c>
      <c r="H732" s="553">
        <f t="shared" ca="1" si="267"/>
        <v>2.7475398276015595</v>
      </c>
      <c r="I732" s="553">
        <f t="shared" ca="1" si="268"/>
        <v>9.8085447477900978</v>
      </c>
      <c r="J732" s="553">
        <f t="shared" ca="1" si="269"/>
        <v>3.9658896670887942</v>
      </c>
      <c r="K732" s="553">
        <f t="shared" ca="1" si="270"/>
        <v>7.2467902810642615</v>
      </c>
      <c r="L732" s="553">
        <f t="shared" ca="1" si="271"/>
        <v>3.0872021831067844</v>
      </c>
      <c r="M732" s="553">
        <f t="shared" ca="1" si="271"/>
        <v>7.0905952028744323</v>
      </c>
      <c r="N732" s="553">
        <f t="shared" ca="1" si="271"/>
        <v>1.9835725218313898</v>
      </c>
      <c r="O732" s="553">
        <f t="shared" ca="1" si="271"/>
        <v>6.1710806316980165</v>
      </c>
      <c r="P732" s="553">
        <f t="shared" ca="1" si="271"/>
        <v>2.1593782054276636</v>
      </c>
      <c r="Q732" s="554">
        <f t="shared" ca="1" si="254"/>
        <v>2.6711998366594742</v>
      </c>
      <c r="R732" s="554">
        <f t="shared" ca="1" si="255"/>
        <v>2.3669719556837223</v>
      </c>
      <c r="S732" s="554">
        <f t="shared" ca="1" si="256"/>
        <v>9.608620655996301</v>
      </c>
      <c r="T732" s="554">
        <f t="shared" ca="1" si="257"/>
        <v>5.842655080701304</v>
      </c>
      <c r="U732" s="554">
        <f t="shared" ca="1" si="258"/>
        <v>4.1595880979574771</v>
      </c>
      <c r="V732" s="555">
        <f t="shared" ca="1" si="259"/>
        <v>5.107022681043043</v>
      </c>
      <c r="W732" s="555">
        <f t="shared" ca="1" si="260"/>
        <v>4.0117024262703529</v>
      </c>
      <c r="X732" s="556">
        <f t="shared" ca="1" si="272"/>
        <v>4.507691376194348</v>
      </c>
      <c r="Y732" s="557">
        <f t="shared" ca="1" si="261"/>
        <v>0.68696706455440737</v>
      </c>
    </row>
    <row r="733" spans="1:25" x14ac:dyDescent="0.25">
      <c r="A733" s="558" t="s">
        <v>1299</v>
      </c>
      <c r="B733" s="553">
        <f t="shared" si="253"/>
        <v>-10</v>
      </c>
      <c r="C733" s="553">
        <f t="shared" ca="1" si="262"/>
        <v>3.4597101408415898</v>
      </c>
      <c r="D733" s="553">
        <f t="shared" ca="1" si="263"/>
        <v>1.7926213574309591</v>
      </c>
      <c r="E733" s="553">
        <f t="shared" ca="1" si="264"/>
        <v>3.0747195617142116</v>
      </c>
      <c r="F733" s="553">
        <f t="shared" ca="1" si="265"/>
        <v>2.5501084698659096</v>
      </c>
      <c r="G733" s="553">
        <f t="shared" ca="1" si="266"/>
        <v>6.886675121998981</v>
      </c>
      <c r="H733" s="553">
        <f t="shared" ca="1" si="267"/>
        <v>2.8848448902297092</v>
      </c>
      <c r="I733" s="553">
        <f t="shared" ca="1" si="268"/>
        <v>11.260584119342489</v>
      </c>
      <c r="J733" s="553">
        <f t="shared" ca="1" si="269"/>
        <v>2.3575290708280585</v>
      </c>
      <c r="K733" s="553">
        <f t="shared" ca="1" si="270"/>
        <v>6.6801593931664316</v>
      </c>
      <c r="L733" s="553">
        <f t="shared" ca="1" si="271"/>
        <v>2.8861687116902504</v>
      </c>
      <c r="M733" s="553">
        <f t="shared" ca="1" si="271"/>
        <v>6.0714879211328672</v>
      </c>
      <c r="N733" s="553">
        <f t="shared" ca="1" si="271"/>
        <v>1.9156510003701483</v>
      </c>
      <c r="O733" s="553">
        <f t="shared" ca="1" si="271"/>
        <v>6.3009606022991811</v>
      </c>
      <c r="P733" s="553">
        <f t="shared" ca="1" si="271"/>
        <v>2.9934809550113508</v>
      </c>
      <c r="Q733" s="554">
        <f t="shared" ca="1" si="254"/>
        <v>1.6670887834106307</v>
      </c>
      <c r="R733" s="554">
        <f t="shared" ca="1" si="255"/>
        <v>0.52461109184830201</v>
      </c>
      <c r="S733" s="554">
        <f t="shared" ca="1" si="256"/>
        <v>4.0018302317692722</v>
      </c>
      <c r="T733" s="554">
        <f t="shared" ca="1" si="257"/>
        <v>8.9030550485144317</v>
      </c>
      <c r="U733" s="554">
        <f t="shared" ca="1" si="258"/>
        <v>3.7939906814761812</v>
      </c>
      <c r="V733" s="555">
        <f t="shared" ca="1" si="259"/>
        <v>4.1558369207627184</v>
      </c>
      <c r="W733" s="555">
        <f t="shared" ca="1" si="260"/>
        <v>3.3074796472878303</v>
      </c>
      <c r="X733" s="556">
        <f t="shared" ca="1" si="272"/>
        <v>0.39132188803823098</v>
      </c>
      <c r="Y733" s="557">
        <f t="shared" ca="1" si="261"/>
        <v>0.15555557751909294</v>
      </c>
    </row>
    <row r="734" spans="1:25" x14ac:dyDescent="0.25">
      <c r="A734" s="558" t="s">
        <v>1300</v>
      </c>
      <c r="B734" s="553">
        <f t="shared" si="253"/>
        <v>-10</v>
      </c>
      <c r="C734" s="553">
        <f t="shared" ca="1" si="262"/>
        <v>3.3967798691168332</v>
      </c>
      <c r="D734" s="553">
        <f t="shared" ca="1" si="263"/>
        <v>2.5114688995459495</v>
      </c>
      <c r="E734" s="553">
        <f t="shared" ca="1" si="264"/>
        <v>7.0878289747226297</v>
      </c>
      <c r="F734" s="553">
        <f t="shared" ca="1" si="265"/>
        <v>3.0836887811923139</v>
      </c>
      <c r="G734" s="553">
        <f t="shared" ca="1" si="266"/>
        <v>10.843765142531003</v>
      </c>
      <c r="H734" s="553">
        <f t="shared" ca="1" si="267"/>
        <v>3.1269490687471029</v>
      </c>
      <c r="I734" s="553">
        <f t="shared" ca="1" si="268"/>
        <v>13.592602563210052</v>
      </c>
      <c r="J734" s="553">
        <f t="shared" ca="1" si="269"/>
        <v>2.6778031539869449</v>
      </c>
      <c r="K734" s="553">
        <f t="shared" ca="1" si="270"/>
        <v>11.539833691035055</v>
      </c>
      <c r="L734" s="553">
        <f t="shared" ca="1" si="271"/>
        <v>4.2227828460203689</v>
      </c>
      <c r="M734" s="553">
        <f t="shared" ca="1" si="271"/>
        <v>6.4223292044930593</v>
      </c>
      <c r="N734" s="553">
        <f t="shared" ca="1" si="271"/>
        <v>2.8947463018405557</v>
      </c>
      <c r="O734" s="553">
        <f t="shared" ca="1" si="271"/>
        <v>5.3504900448510453</v>
      </c>
      <c r="P734" s="553">
        <f t="shared" ca="1" si="271"/>
        <v>2.0673257987415044</v>
      </c>
      <c r="Q734" s="554">
        <f t="shared" ca="1" si="254"/>
        <v>0.88531096957088362</v>
      </c>
      <c r="R734" s="554">
        <f t="shared" ca="1" si="255"/>
        <v>4.0041401935303158</v>
      </c>
      <c r="S734" s="554">
        <f t="shared" ca="1" si="256"/>
        <v>7.7168160737839004</v>
      </c>
      <c r="T734" s="554">
        <f t="shared" ca="1" si="257"/>
        <v>10.914799409223107</v>
      </c>
      <c r="U734" s="554">
        <f t="shared" ca="1" si="258"/>
        <v>7.3170508450146858</v>
      </c>
      <c r="V734" s="555">
        <f t="shared" ca="1" si="259"/>
        <v>3.5275829026525036</v>
      </c>
      <c r="W734" s="555">
        <f t="shared" ca="1" si="260"/>
        <v>3.2831642461095409</v>
      </c>
      <c r="X734" s="556">
        <f t="shared" ca="1" si="272"/>
        <v>5.7035255271443113</v>
      </c>
      <c r="Y734" s="557">
        <f t="shared" ca="1" si="261"/>
        <v>0.82201723891377099</v>
      </c>
    </row>
    <row r="735" spans="1:25" x14ac:dyDescent="0.25">
      <c r="A735" s="558" t="s">
        <v>1301</v>
      </c>
      <c r="B735" s="553">
        <f t="shared" si="253"/>
        <v>-10</v>
      </c>
      <c r="C735" s="553">
        <f t="shared" ca="1" si="262"/>
        <v>3.9844350165215383</v>
      </c>
      <c r="D735" s="553">
        <f t="shared" ca="1" si="263"/>
        <v>2.097653761115613</v>
      </c>
      <c r="E735" s="553">
        <f t="shared" ca="1" si="264"/>
        <v>3.3511717615012606</v>
      </c>
      <c r="F735" s="553">
        <f t="shared" ca="1" si="265"/>
        <v>2.7658202555467426</v>
      </c>
      <c r="G735" s="553">
        <f t="shared" ca="1" si="266"/>
        <v>10.284440891820728</v>
      </c>
      <c r="H735" s="553">
        <f t="shared" ca="1" si="267"/>
        <v>3.0728411251489494</v>
      </c>
      <c r="I735" s="553">
        <f t="shared" ca="1" si="268"/>
        <v>13.230048855301984</v>
      </c>
      <c r="J735" s="553">
        <f t="shared" ca="1" si="269"/>
        <v>2.8019317231606973</v>
      </c>
      <c r="K735" s="553">
        <f t="shared" ca="1" si="270"/>
        <v>11.392646191868664</v>
      </c>
      <c r="L735" s="553">
        <f t="shared" ca="1" si="271"/>
        <v>1.6770259266586398</v>
      </c>
      <c r="M735" s="553">
        <f t="shared" ca="1" si="271"/>
        <v>8.0186671074145774</v>
      </c>
      <c r="N735" s="553">
        <f t="shared" ca="1" si="271"/>
        <v>3.2569307583686227</v>
      </c>
      <c r="O735" s="553">
        <f t="shared" ca="1" si="271"/>
        <v>6.3122205483422054</v>
      </c>
      <c r="P735" s="553">
        <f t="shared" ca="1" si="271"/>
        <v>1.9527817540371468</v>
      </c>
      <c r="Q735" s="554">
        <f t="shared" ca="1" si="254"/>
        <v>1.8867812554059253</v>
      </c>
      <c r="R735" s="554">
        <f t="shared" ca="1" si="255"/>
        <v>0.58535150595451801</v>
      </c>
      <c r="S735" s="554">
        <f t="shared" ca="1" si="256"/>
        <v>7.2115997666717782</v>
      </c>
      <c r="T735" s="554">
        <f t="shared" ca="1" si="257"/>
        <v>10.428117132141287</v>
      </c>
      <c r="U735" s="554">
        <f t="shared" ca="1" si="258"/>
        <v>9.7156202652100241</v>
      </c>
      <c r="V735" s="555">
        <f t="shared" ca="1" si="259"/>
        <v>4.7617363490459548</v>
      </c>
      <c r="W735" s="555">
        <f t="shared" ca="1" si="260"/>
        <v>4.3594387943050581</v>
      </c>
      <c r="X735" s="556">
        <f t="shared" ca="1" si="272"/>
        <v>5.1938614666204188</v>
      </c>
      <c r="Y735" s="557">
        <f t="shared" ca="1" si="261"/>
        <v>0.76954177377528166</v>
      </c>
    </row>
    <row r="736" spans="1:25" x14ac:dyDescent="0.25">
      <c r="A736" s="558" t="s">
        <v>1302</v>
      </c>
      <c r="B736" s="553">
        <f t="shared" si="253"/>
        <v>-10</v>
      </c>
      <c r="C736" s="553">
        <f t="shared" ca="1" si="262"/>
        <v>4.2235043813900921</v>
      </c>
      <c r="D736" s="553">
        <f t="shared" ca="1" si="263"/>
        <v>2.0745560033557129</v>
      </c>
      <c r="E736" s="553">
        <f t="shared" ca="1" si="264"/>
        <v>8.1345170636313089</v>
      </c>
      <c r="F736" s="553">
        <f t="shared" ca="1" si="265"/>
        <v>2.3076485565776723</v>
      </c>
      <c r="G736" s="553">
        <f t="shared" ca="1" si="266"/>
        <v>12.518299113064407</v>
      </c>
      <c r="H736" s="553">
        <f t="shared" ca="1" si="267"/>
        <v>3.3047374413507731</v>
      </c>
      <c r="I736" s="553">
        <f t="shared" ca="1" si="268"/>
        <v>7.2329618297755705</v>
      </c>
      <c r="J736" s="553">
        <f t="shared" ca="1" si="269"/>
        <v>3.4756899288429652</v>
      </c>
      <c r="K736" s="553">
        <f t="shared" ca="1" si="270"/>
        <v>10.712015987993375</v>
      </c>
      <c r="L736" s="553">
        <f t="shared" ca="1" si="271"/>
        <v>2.5035647390638642</v>
      </c>
      <c r="M736" s="553">
        <f t="shared" ca="1" si="271"/>
        <v>5.2493361671922489</v>
      </c>
      <c r="N736" s="553">
        <f t="shared" ca="1" si="271"/>
        <v>2.8646858478281882</v>
      </c>
      <c r="O736" s="553">
        <f t="shared" ca="1" si="271"/>
        <v>5.2438307063536467</v>
      </c>
      <c r="P736" s="553">
        <f t="shared" ca="1" si="271"/>
        <v>3.0522016924289668</v>
      </c>
      <c r="Q736" s="554">
        <f t="shared" ca="1" si="254"/>
        <v>2.1489483780343792</v>
      </c>
      <c r="R736" s="554">
        <f t="shared" ca="1" si="255"/>
        <v>5.8268685070536366</v>
      </c>
      <c r="S736" s="554">
        <f t="shared" ca="1" si="256"/>
        <v>9.2135616717136344</v>
      </c>
      <c r="T736" s="554">
        <f t="shared" ca="1" si="257"/>
        <v>3.7572719009326052</v>
      </c>
      <c r="U736" s="554">
        <f t="shared" ca="1" si="258"/>
        <v>8.2084512489295101</v>
      </c>
      <c r="V736" s="555">
        <f t="shared" ca="1" si="259"/>
        <v>2.3846503193640607</v>
      </c>
      <c r="W736" s="555">
        <f t="shared" ca="1" si="260"/>
        <v>2.1916290139246799</v>
      </c>
      <c r="X736" s="556">
        <f t="shared" ca="1" si="272"/>
        <v>5.4791616890308177</v>
      </c>
      <c r="Y736" s="557">
        <f t="shared" ca="1" si="261"/>
        <v>0.79991372205515787</v>
      </c>
    </row>
    <row r="737" spans="1:25" x14ac:dyDescent="0.25">
      <c r="A737" s="558" t="s">
        <v>1303</v>
      </c>
      <c r="B737" s="553">
        <f t="shared" si="253"/>
        <v>-10</v>
      </c>
      <c r="C737" s="553">
        <f t="shared" ca="1" si="262"/>
        <v>3.9571750050179757</v>
      </c>
      <c r="D737" s="553">
        <f t="shared" ca="1" si="263"/>
        <v>1.454798413778152</v>
      </c>
      <c r="E737" s="553">
        <f t="shared" ca="1" si="264"/>
        <v>6.0046038068814251</v>
      </c>
      <c r="F737" s="553">
        <f t="shared" ca="1" si="265"/>
        <v>3.0154575998124136</v>
      </c>
      <c r="G737" s="553">
        <f t="shared" ca="1" si="266"/>
        <v>7.8690043681387767</v>
      </c>
      <c r="H737" s="553">
        <f t="shared" ca="1" si="267"/>
        <v>2.0104475467368261</v>
      </c>
      <c r="I737" s="553">
        <f t="shared" ca="1" si="268"/>
        <v>13.207690582382359</v>
      </c>
      <c r="J737" s="553">
        <f t="shared" ca="1" si="269"/>
        <v>3.3314320212266555</v>
      </c>
      <c r="K737" s="553">
        <f t="shared" ca="1" si="270"/>
        <v>8.7349191294889419</v>
      </c>
      <c r="L737" s="553">
        <f t="shared" ca="1" si="271"/>
        <v>2.717397608639617</v>
      </c>
      <c r="M737" s="553">
        <f t="shared" ca="1" si="271"/>
        <v>5.8849378547727218</v>
      </c>
      <c r="N737" s="553">
        <f t="shared" ca="1" si="271"/>
        <v>3.1164642807209422</v>
      </c>
      <c r="O737" s="553">
        <f t="shared" ca="1" si="271"/>
        <v>4.6994055529795498</v>
      </c>
      <c r="P737" s="553">
        <f t="shared" ca="1" si="271"/>
        <v>2.4050037871967858</v>
      </c>
      <c r="Q737" s="554">
        <f t="shared" ca="1" si="254"/>
        <v>2.5023765912398237</v>
      </c>
      <c r="R737" s="554">
        <f t="shared" ca="1" si="255"/>
        <v>2.9891462070690116</v>
      </c>
      <c r="S737" s="554">
        <f t="shared" ca="1" si="256"/>
        <v>5.858556821401951</v>
      </c>
      <c r="T737" s="554">
        <f t="shared" ca="1" si="257"/>
        <v>9.8762585611557032</v>
      </c>
      <c r="U737" s="554">
        <f t="shared" ca="1" si="258"/>
        <v>6.0175215208493249</v>
      </c>
      <c r="V737" s="555">
        <f t="shared" ca="1" si="259"/>
        <v>2.7684735740517796</v>
      </c>
      <c r="W737" s="555">
        <f t="shared" ca="1" si="260"/>
        <v>2.294401765782764</v>
      </c>
      <c r="X737" s="556">
        <f t="shared" ca="1" si="272"/>
        <v>4.1385825584628257</v>
      </c>
      <c r="Y737" s="557">
        <f t="shared" ca="1" si="261"/>
        <v>0.6378635704477833</v>
      </c>
    </row>
    <row r="738" spans="1:25" x14ac:dyDescent="0.25">
      <c r="A738" s="558" t="s">
        <v>1304</v>
      </c>
      <c r="B738" s="553">
        <f t="shared" si="253"/>
        <v>-10</v>
      </c>
      <c r="C738" s="553">
        <f t="shared" ca="1" si="262"/>
        <v>3.1260047028298574</v>
      </c>
      <c r="D738" s="553">
        <f t="shared" ca="1" si="263"/>
        <v>3.0392069478398955</v>
      </c>
      <c r="E738" s="553">
        <f t="shared" ca="1" si="264"/>
        <v>5.8097532949834392</v>
      </c>
      <c r="F738" s="553">
        <f t="shared" ca="1" si="265"/>
        <v>3.0923812476511747</v>
      </c>
      <c r="G738" s="553">
        <f t="shared" ca="1" si="266"/>
        <v>16.585462527301988</v>
      </c>
      <c r="H738" s="553">
        <f t="shared" ca="1" si="267"/>
        <v>3.572966130479005</v>
      </c>
      <c r="I738" s="553">
        <f t="shared" ca="1" si="268"/>
        <v>5.1697470458452033</v>
      </c>
      <c r="J738" s="553">
        <f t="shared" ca="1" si="269"/>
        <v>3.0037801536934925</v>
      </c>
      <c r="K738" s="553">
        <f t="shared" ca="1" si="270"/>
        <v>9.6280730168817321</v>
      </c>
      <c r="L738" s="553">
        <f t="shared" ref="L738:P753" ca="1" si="273">L$17*(1+$C$10*NORMSINV(RAND()))</f>
        <v>2.2626687036032971</v>
      </c>
      <c r="M738" s="553">
        <f t="shared" ca="1" si="273"/>
        <v>4.4734524448214081</v>
      </c>
      <c r="N738" s="553">
        <f t="shared" ca="1" si="273"/>
        <v>2.0415476054507122</v>
      </c>
      <c r="O738" s="553">
        <f t="shared" ca="1" si="273"/>
        <v>4.2369564077986333</v>
      </c>
      <c r="P738" s="553">
        <f t="shared" ca="1" si="273"/>
        <v>2.4247502836498329</v>
      </c>
      <c r="Q738" s="554">
        <f t="shared" ca="1" si="254"/>
        <v>8.6797754989961895E-2</v>
      </c>
      <c r="R738" s="554">
        <f t="shared" ca="1" si="255"/>
        <v>2.7173720473322645</v>
      </c>
      <c r="S738" s="554">
        <f t="shared" ca="1" si="256"/>
        <v>13.012496396822984</v>
      </c>
      <c r="T738" s="554">
        <f t="shared" ca="1" si="257"/>
        <v>2.1659668921517108</v>
      </c>
      <c r="U738" s="554">
        <f t="shared" ca="1" si="258"/>
        <v>7.365404313278435</v>
      </c>
      <c r="V738" s="555">
        <f t="shared" ca="1" si="259"/>
        <v>2.4319048393706959</v>
      </c>
      <c r="W738" s="555">
        <f t="shared" ca="1" si="260"/>
        <v>1.8122061241488003</v>
      </c>
      <c r="X738" s="556">
        <f t="shared" ca="1" si="272"/>
        <v>2.7891866258374876</v>
      </c>
      <c r="Y738" s="557">
        <f t="shared" ca="1" si="261"/>
        <v>0.44471786538244784</v>
      </c>
    </row>
    <row r="739" spans="1:25" x14ac:dyDescent="0.25">
      <c r="A739" s="558" t="s">
        <v>1305</v>
      </c>
      <c r="B739" s="553">
        <f t="shared" si="253"/>
        <v>-10</v>
      </c>
      <c r="C739" s="553">
        <f t="shared" ca="1" si="262"/>
        <v>2.7888306952060153</v>
      </c>
      <c r="D739" s="553">
        <f t="shared" ca="1" si="263"/>
        <v>1.2878249136839806</v>
      </c>
      <c r="E739" s="553">
        <f t="shared" ca="1" si="264"/>
        <v>2.0129403920158611</v>
      </c>
      <c r="F739" s="553">
        <f t="shared" ca="1" si="265"/>
        <v>2.2667054063558614</v>
      </c>
      <c r="G739" s="553">
        <f t="shared" ca="1" si="266"/>
        <v>14.075907201044036</v>
      </c>
      <c r="H739" s="553">
        <f t="shared" ca="1" si="267"/>
        <v>3.5589232911823148</v>
      </c>
      <c r="I739" s="553">
        <f t="shared" ca="1" si="268"/>
        <v>10.584334465505531</v>
      </c>
      <c r="J739" s="553">
        <f t="shared" ca="1" si="269"/>
        <v>3.1236855446433518</v>
      </c>
      <c r="K739" s="553">
        <f t="shared" ca="1" si="270"/>
        <v>5.4971078839491057</v>
      </c>
      <c r="L739" s="553">
        <f t="shared" ca="1" si="273"/>
        <v>2.8095590676879576</v>
      </c>
      <c r="M739" s="553">
        <f t="shared" ca="1" si="273"/>
        <v>2.5351245914414551</v>
      </c>
      <c r="N739" s="553">
        <f t="shared" ca="1" si="273"/>
        <v>2.8478662923883102</v>
      </c>
      <c r="O739" s="553">
        <f t="shared" ca="1" si="273"/>
        <v>5.9818216152009818</v>
      </c>
      <c r="P739" s="553">
        <f t="shared" ca="1" si="273"/>
        <v>1.6631490587676334</v>
      </c>
      <c r="Q739" s="554">
        <f t="shared" ca="1" si="254"/>
        <v>1.5010057815220348</v>
      </c>
      <c r="R739" s="554">
        <f t="shared" ca="1" si="255"/>
        <v>-0.25376501434000032</v>
      </c>
      <c r="S739" s="554">
        <f t="shared" ca="1" si="256"/>
        <v>10.516983909861722</v>
      </c>
      <c r="T739" s="554">
        <f t="shared" ca="1" si="257"/>
        <v>7.4606489208621793</v>
      </c>
      <c r="U739" s="554">
        <f t="shared" ca="1" si="258"/>
        <v>2.6875488162611481</v>
      </c>
      <c r="V739" s="555">
        <f t="shared" ca="1" si="259"/>
        <v>-0.31274170094685516</v>
      </c>
      <c r="W739" s="555">
        <f t="shared" ca="1" si="260"/>
        <v>4.3186725564333486</v>
      </c>
      <c r="X739" s="556">
        <f t="shared" ca="1" si="272"/>
        <v>1.18333649044075</v>
      </c>
      <c r="Y739" s="557">
        <f t="shared" ca="1" si="261"/>
        <v>0.23445540406544782</v>
      </c>
    </row>
    <row r="740" spans="1:25" x14ac:dyDescent="0.25">
      <c r="A740" s="558" t="s">
        <v>1306</v>
      </c>
      <c r="B740" s="553">
        <f t="shared" si="253"/>
        <v>-10</v>
      </c>
      <c r="C740" s="553">
        <f t="shared" ca="1" si="262"/>
        <v>2.0628318468240967</v>
      </c>
      <c r="D740" s="553">
        <f t="shared" ca="1" si="263"/>
        <v>2.2755978914712842</v>
      </c>
      <c r="E740" s="553">
        <f t="shared" ca="1" si="264"/>
        <v>3.2117823523734246</v>
      </c>
      <c r="F740" s="553">
        <f t="shared" ca="1" si="265"/>
        <v>2.4060840536984482</v>
      </c>
      <c r="G740" s="553">
        <f t="shared" ca="1" si="266"/>
        <v>14.206078947838044</v>
      </c>
      <c r="H740" s="553">
        <f t="shared" ca="1" si="267"/>
        <v>3.8853778878128211</v>
      </c>
      <c r="I740" s="553">
        <f t="shared" ca="1" si="268"/>
        <v>12.961700486830132</v>
      </c>
      <c r="J740" s="553">
        <f t="shared" ca="1" si="269"/>
        <v>2.6729945255403242</v>
      </c>
      <c r="K740" s="553">
        <f t="shared" ca="1" si="270"/>
        <v>13.227916608617933</v>
      </c>
      <c r="L740" s="553">
        <f t="shared" ca="1" si="273"/>
        <v>2.5888729835397815</v>
      </c>
      <c r="M740" s="553">
        <f t="shared" ca="1" si="273"/>
        <v>6.4829030295840031</v>
      </c>
      <c r="N740" s="553">
        <f t="shared" ca="1" si="273"/>
        <v>1.8302071875753039</v>
      </c>
      <c r="O740" s="553">
        <f t="shared" ca="1" si="273"/>
        <v>5.933393412326625</v>
      </c>
      <c r="P740" s="553">
        <f t="shared" ca="1" si="273"/>
        <v>2.1647596739629114</v>
      </c>
      <c r="Q740" s="554">
        <f t="shared" ca="1" si="254"/>
        <v>-0.21276604464718751</v>
      </c>
      <c r="R740" s="554">
        <f t="shared" ca="1" si="255"/>
        <v>0.80569829867497633</v>
      </c>
      <c r="S740" s="554">
        <f t="shared" ca="1" si="256"/>
        <v>10.320701060025224</v>
      </c>
      <c r="T740" s="554">
        <f t="shared" ca="1" si="257"/>
        <v>10.288705961289807</v>
      </c>
      <c r="U740" s="554">
        <f t="shared" ca="1" si="258"/>
        <v>10.639043625078152</v>
      </c>
      <c r="V740" s="555">
        <f t="shared" ca="1" si="259"/>
        <v>4.6526958420086988</v>
      </c>
      <c r="W740" s="555">
        <f t="shared" ca="1" si="260"/>
        <v>3.7686337383637136</v>
      </c>
      <c r="X740" s="556">
        <f t="shared" ca="1" si="272"/>
        <v>5.3401048719522866</v>
      </c>
      <c r="Y740" s="557">
        <f t="shared" ca="1" si="261"/>
        <v>0.78542160658227478</v>
      </c>
    </row>
    <row r="741" spans="1:25" x14ac:dyDescent="0.25">
      <c r="A741" s="558" t="s">
        <v>1307</v>
      </c>
      <c r="B741" s="553">
        <f t="shared" si="253"/>
        <v>-10</v>
      </c>
      <c r="C741" s="553">
        <f t="shared" ca="1" si="262"/>
        <v>2.4262737696888204</v>
      </c>
      <c r="D741" s="553">
        <f t="shared" ca="1" si="263"/>
        <v>2.1444626269405793</v>
      </c>
      <c r="E741" s="553">
        <f t="shared" ca="1" si="264"/>
        <v>5.0483143219870357</v>
      </c>
      <c r="F741" s="553">
        <f t="shared" ca="1" si="265"/>
        <v>3.0247080857278323</v>
      </c>
      <c r="G741" s="553">
        <f t="shared" ca="1" si="266"/>
        <v>5.6426001474420335</v>
      </c>
      <c r="H741" s="553">
        <f t="shared" ca="1" si="267"/>
        <v>3.3991577645913256</v>
      </c>
      <c r="I741" s="553">
        <f t="shared" ca="1" si="268"/>
        <v>6.5897873893548908</v>
      </c>
      <c r="J741" s="553">
        <f t="shared" ca="1" si="269"/>
        <v>2.4884706987262883</v>
      </c>
      <c r="K741" s="553">
        <f t="shared" ca="1" si="270"/>
        <v>9.3707142582205041</v>
      </c>
      <c r="L741" s="553">
        <f t="shared" ca="1" si="273"/>
        <v>3.9165224395173732</v>
      </c>
      <c r="M741" s="553">
        <f t="shared" ca="1" si="273"/>
        <v>6.4923195932933249</v>
      </c>
      <c r="N741" s="553">
        <f t="shared" ca="1" si="273"/>
        <v>2.3628482757013325</v>
      </c>
      <c r="O741" s="553">
        <f t="shared" ca="1" si="273"/>
        <v>3.5254719590708925</v>
      </c>
      <c r="P741" s="553">
        <f t="shared" ca="1" si="273"/>
        <v>1.8081140957573045</v>
      </c>
      <c r="Q741" s="554">
        <f t="shared" ca="1" si="254"/>
        <v>0.28181114274824104</v>
      </c>
      <c r="R741" s="554">
        <f t="shared" ca="1" si="255"/>
        <v>2.0236062362592033</v>
      </c>
      <c r="S741" s="554">
        <f t="shared" ca="1" si="256"/>
        <v>2.243442382850708</v>
      </c>
      <c r="T741" s="554">
        <f t="shared" ca="1" si="257"/>
        <v>4.101316690628602</v>
      </c>
      <c r="U741" s="554">
        <f t="shared" ca="1" si="258"/>
        <v>5.4541918187031309</v>
      </c>
      <c r="V741" s="555">
        <f t="shared" ca="1" si="259"/>
        <v>4.1294713175919924</v>
      </c>
      <c r="W741" s="555">
        <f t="shared" ca="1" si="260"/>
        <v>1.717357863313588</v>
      </c>
      <c r="X741" s="556">
        <f t="shared" ca="1" si="272"/>
        <v>-2.4209995260866206</v>
      </c>
      <c r="Y741" s="557">
        <f t="shared" ca="1" si="261"/>
        <v>2.0784351522102763E-2</v>
      </c>
    </row>
    <row r="742" spans="1:25" x14ac:dyDescent="0.25">
      <c r="A742" s="558" t="s">
        <v>1308</v>
      </c>
      <c r="B742" s="553">
        <f t="shared" si="253"/>
        <v>-10</v>
      </c>
      <c r="C742" s="553">
        <f t="shared" ca="1" si="262"/>
        <v>3.2392588779425981</v>
      </c>
      <c r="D742" s="553">
        <f t="shared" ca="1" si="263"/>
        <v>2.3317349235821152</v>
      </c>
      <c r="E742" s="553">
        <f t="shared" ca="1" si="264"/>
        <v>7.5462697844828242</v>
      </c>
      <c r="F742" s="553">
        <f t="shared" ca="1" si="265"/>
        <v>1.5387585312925589</v>
      </c>
      <c r="G742" s="553">
        <f t="shared" ca="1" si="266"/>
        <v>4.6886666608954544</v>
      </c>
      <c r="H742" s="553">
        <f t="shared" ca="1" si="267"/>
        <v>3.1067648390586418</v>
      </c>
      <c r="I742" s="553">
        <f t="shared" ca="1" si="268"/>
        <v>12.787771435505151</v>
      </c>
      <c r="J742" s="553">
        <f t="shared" ca="1" si="269"/>
        <v>2.8272327893005924</v>
      </c>
      <c r="K742" s="553">
        <f t="shared" ca="1" si="270"/>
        <v>7.5051379734733725</v>
      </c>
      <c r="L742" s="553">
        <f t="shared" ca="1" si="273"/>
        <v>2.3760519757954301</v>
      </c>
      <c r="M742" s="553">
        <f t="shared" ca="1" si="273"/>
        <v>7.4961607261549865</v>
      </c>
      <c r="N742" s="553">
        <f t="shared" ca="1" si="273"/>
        <v>2.9566324997738529</v>
      </c>
      <c r="O742" s="553">
        <f t="shared" ca="1" si="273"/>
        <v>6.4772507811543463</v>
      </c>
      <c r="P742" s="553">
        <f t="shared" ca="1" si="273"/>
        <v>2.3328036872597218</v>
      </c>
      <c r="Q742" s="554">
        <f t="shared" ca="1" si="254"/>
        <v>0.90752395436048294</v>
      </c>
      <c r="R742" s="554">
        <f t="shared" ca="1" si="255"/>
        <v>6.0075112531902652</v>
      </c>
      <c r="S742" s="554">
        <f t="shared" ca="1" si="256"/>
        <v>1.5819018218368126</v>
      </c>
      <c r="T742" s="554">
        <f t="shared" ca="1" si="257"/>
        <v>9.960538646204558</v>
      </c>
      <c r="U742" s="554">
        <f t="shared" ca="1" si="258"/>
        <v>5.1290859976779419</v>
      </c>
      <c r="V742" s="555">
        <f t="shared" ca="1" si="259"/>
        <v>4.5395282263811332</v>
      </c>
      <c r="W742" s="555">
        <f t="shared" ca="1" si="260"/>
        <v>4.144447093894625</v>
      </c>
      <c r="X742" s="556">
        <f t="shared" ca="1" si="272"/>
        <v>3.2004592660770843</v>
      </c>
      <c r="Y742" s="557">
        <f t="shared" ca="1" si="261"/>
        <v>0.50433461020488268</v>
      </c>
    </row>
    <row r="743" spans="1:25" x14ac:dyDescent="0.25">
      <c r="A743" s="558" t="s">
        <v>1309</v>
      </c>
      <c r="B743" s="553">
        <f t="shared" si="253"/>
        <v>-10</v>
      </c>
      <c r="C743" s="553">
        <f t="shared" ca="1" si="262"/>
        <v>2.4804774944671419</v>
      </c>
      <c r="D743" s="553">
        <f t="shared" ca="1" si="263"/>
        <v>2.1611913377251102</v>
      </c>
      <c r="E743" s="553">
        <f t="shared" ca="1" si="264"/>
        <v>5.3010298219410039</v>
      </c>
      <c r="F743" s="553">
        <f t="shared" ca="1" si="265"/>
        <v>1.9233186345612903</v>
      </c>
      <c r="G743" s="553">
        <f t="shared" ca="1" si="266"/>
        <v>11.017584428657143</v>
      </c>
      <c r="H743" s="553">
        <f t="shared" ca="1" si="267"/>
        <v>3.2627242336180999</v>
      </c>
      <c r="I743" s="553">
        <f t="shared" ca="1" si="268"/>
        <v>11.609171427759399</v>
      </c>
      <c r="J743" s="553">
        <f t="shared" ca="1" si="269"/>
        <v>3.5351561836751406</v>
      </c>
      <c r="K743" s="553">
        <f t="shared" ca="1" si="270"/>
        <v>10.830625168604</v>
      </c>
      <c r="L743" s="553">
        <f t="shared" ca="1" si="273"/>
        <v>2.8489822144911612</v>
      </c>
      <c r="M743" s="553">
        <f t="shared" ca="1" si="273"/>
        <v>5.4012240737591526</v>
      </c>
      <c r="N743" s="553">
        <f t="shared" ca="1" si="273"/>
        <v>1.5787488693211675</v>
      </c>
      <c r="O743" s="553">
        <f t="shared" ca="1" si="273"/>
        <v>5.2203613976945515</v>
      </c>
      <c r="P743" s="553">
        <f t="shared" ca="1" si="273"/>
        <v>2.2365639354039355</v>
      </c>
      <c r="Q743" s="554">
        <f t="shared" ca="1" si="254"/>
        <v>0.31928615674203176</v>
      </c>
      <c r="R743" s="554">
        <f t="shared" ca="1" si="255"/>
        <v>3.3777111873797137</v>
      </c>
      <c r="S743" s="554">
        <f t="shared" ca="1" si="256"/>
        <v>7.7548601950390434</v>
      </c>
      <c r="T743" s="554">
        <f t="shared" ca="1" si="257"/>
        <v>8.0740152440842579</v>
      </c>
      <c r="U743" s="554">
        <f t="shared" ca="1" si="258"/>
        <v>7.9816429541128384</v>
      </c>
      <c r="V743" s="555">
        <f t="shared" ca="1" si="259"/>
        <v>3.8224752044379851</v>
      </c>
      <c r="W743" s="555">
        <f t="shared" ca="1" si="260"/>
        <v>2.983797462290616</v>
      </c>
      <c r="X743" s="556">
        <f t="shared" ca="1" si="272"/>
        <v>3.9379805339131995</v>
      </c>
      <c r="Y743" s="557">
        <f t="shared" ca="1" si="261"/>
        <v>0.61012577108397736</v>
      </c>
    </row>
    <row r="744" spans="1:25" x14ac:dyDescent="0.25">
      <c r="A744" s="558" t="s">
        <v>1310</v>
      </c>
      <c r="B744" s="553">
        <f t="shared" si="253"/>
        <v>-10</v>
      </c>
      <c r="C744" s="553">
        <f t="shared" ca="1" si="262"/>
        <v>1.9770884524549619</v>
      </c>
      <c r="D744" s="553">
        <f t="shared" ca="1" si="263"/>
        <v>1.542251732458793</v>
      </c>
      <c r="E744" s="553">
        <f t="shared" ca="1" si="264"/>
        <v>6.4633981511163636</v>
      </c>
      <c r="F744" s="553">
        <f t="shared" ca="1" si="265"/>
        <v>1.6000647674512489</v>
      </c>
      <c r="G744" s="553">
        <f t="shared" ca="1" si="266"/>
        <v>7.8065303025467774</v>
      </c>
      <c r="H744" s="553">
        <f t="shared" ca="1" si="267"/>
        <v>3.5768907675357031</v>
      </c>
      <c r="I744" s="553">
        <f t="shared" ca="1" si="268"/>
        <v>15.761741907195322</v>
      </c>
      <c r="J744" s="553">
        <f t="shared" ca="1" si="269"/>
        <v>2.4871793362478751</v>
      </c>
      <c r="K744" s="553">
        <f t="shared" ca="1" si="270"/>
        <v>5.7318930564149539</v>
      </c>
      <c r="L744" s="553">
        <f t="shared" ca="1" si="273"/>
        <v>2.5898326028843495</v>
      </c>
      <c r="M744" s="553">
        <f t="shared" ca="1" si="273"/>
        <v>6.21330680370734</v>
      </c>
      <c r="N744" s="553">
        <f t="shared" ca="1" si="273"/>
        <v>3.5171868608884282</v>
      </c>
      <c r="O744" s="553">
        <f t="shared" ca="1" si="273"/>
        <v>5.2252202492242557</v>
      </c>
      <c r="P744" s="553">
        <f t="shared" ca="1" si="273"/>
        <v>1.9860286731305876</v>
      </c>
      <c r="Q744" s="554">
        <f t="shared" ca="1" si="254"/>
        <v>0.43483671999616891</v>
      </c>
      <c r="R744" s="554">
        <f t="shared" ca="1" si="255"/>
        <v>4.8633333836651147</v>
      </c>
      <c r="S744" s="554">
        <f t="shared" ca="1" si="256"/>
        <v>4.2296395350110743</v>
      </c>
      <c r="T744" s="554">
        <f t="shared" ca="1" si="257"/>
        <v>13.274562570947447</v>
      </c>
      <c r="U744" s="554">
        <f t="shared" ca="1" si="258"/>
        <v>3.1420604535306045</v>
      </c>
      <c r="V744" s="555">
        <f t="shared" ca="1" si="259"/>
        <v>2.6961199428189118</v>
      </c>
      <c r="W744" s="555">
        <f t="shared" ca="1" si="260"/>
        <v>3.2391915760936678</v>
      </c>
      <c r="X744" s="556">
        <f t="shared" ca="1" si="272"/>
        <v>3.4789087574503803</v>
      </c>
      <c r="Y744" s="557">
        <f t="shared" ca="1" si="261"/>
        <v>0.54472438468496631</v>
      </c>
    </row>
    <row r="745" spans="1:25" x14ac:dyDescent="0.25">
      <c r="A745" s="558" t="s">
        <v>1311</v>
      </c>
      <c r="B745" s="553">
        <f t="shared" si="253"/>
        <v>-10</v>
      </c>
      <c r="C745" s="553">
        <f t="shared" ca="1" si="262"/>
        <v>2.440956950714734</v>
      </c>
      <c r="D745" s="553">
        <f t="shared" ca="1" si="263"/>
        <v>1.5561720960008505</v>
      </c>
      <c r="E745" s="553">
        <f t="shared" ca="1" si="264"/>
        <v>10.147390250366097</v>
      </c>
      <c r="F745" s="553">
        <f t="shared" ca="1" si="265"/>
        <v>2.4357367996528065</v>
      </c>
      <c r="G745" s="553">
        <f t="shared" ca="1" si="266"/>
        <v>12.285554982973872</v>
      </c>
      <c r="H745" s="553">
        <f t="shared" ca="1" si="267"/>
        <v>2.7437260177614418</v>
      </c>
      <c r="I745" s="553">
        <f t="shared" ca="1" si="268"/>
        <v>9.2287901930707914</v>
      </c>
      <c r="J745" s="553">
        <f t="shared" ca="1" si="269"/>
        <v>2.8380120304876488</v>
      </c>
      <c r="K745" s="553">
        <f t="shared" ca="1" si="270"/>
        <v>8.23431425018501</v>
      </c>
      <c r="L745" s="553">
        <f t="shared" ca="1" si="273"/>
        <v>3.1730802218524206</v>
      </c>
      <c r="M745" s="553">
        <f t="shared" ca="1" si="273"/>
        <v>5.0903597884322842</v>
      </c>
      <c r="N745" s="553">
        <f t="shared" ca="1" si="273"/>
        <v>2.4509134438538953</v>
      </c>
      <c r="O745" s="553">
        <f t="shared" ca="1" si="273"/>
        <v>4.6066249737774232</v>
      </c>
      <c r="P745" s="553">
        <f t="shared" ca="1" si="273"/>
        <v>2.5770105258890692</v>
      </c>
      <c r="Q745" s="554">
        <f t="shared" ca="1" si="254"/>
        <v>0.88478485471388346</v>
      </c>
      <c r="R745" s="554">
        <f t="shared" ca="1" si="255"/>
        <v>7.7116534507132908</v>
      </c>
      <c r="S745" s="554">
        <f t="shared" ca="1" si="256"/>
        <v>9.5418289652124315</v>
      </c>
      <c r="T745" s="554">
        <f t="shared" ca="1" si="257"/>
        <v>6.3907781625831426</v>
      </c>
      <c r="U745" s="554">
        <f t="shared" ca="1" si="258"/>
        <v>5.0612340283325894</v>
      </c>
      <c r="V745" s="555">
        <f t="shared" ca="1" si="259"/>
        <v>2.6394463445783889</v>
      </c>
      <c r="W745" s="555">
        <f t="shared" ca="1" si="260"/>
        <v>2.029614447888354</v>
      </c>
      <c r="X745" s="556">
        <f t="shared" ca="1" si="272"/>
        <v>5.9223864466294085</v>
      </c>
      <c r="Y745" s="557">
        <f t="shared" ca="1" si="261"/>
        <v>0.84203130598155917</v>
      </c>
    </row>
    <row r="746" spans="1:25" x14ac:dyDescent="0.25">
      <c r="A746" s="558" t="s">
        <v>1312</v>
      </c>
      <c r="B746" s="553">
        <f t="shared" si="253"/>
        <v>-10</v>
      </c>
      <c r="C746" s="553">
        <f t="shared" ca="1" si="262"/>
        <v>2.878896326536978</v>
      </c>
      <c r="D746" s="553">
        <f t="shared" ca="1" si="263"/>
        <v>1.6828881404382765</v>
      </c>
      <c r="E746" s="553">
        <f t="shared" ca="1" si="264"/>
        <v>4.8832350692727182</v>
      </c>
      <c r="F746" s="553">
        <f t="shared" ca="1" si="265"/>
        <v>2.2029332837705584</v>
      </c>
      <c r="G746" s="553">
        <f t="shared" ca="1" si="266"/>
        <v>11.519768545972639</v>
      </c>
      <c r="H746" s="553">
        <f t="shared" ca="1" si="267"/>
        <v>2.4263962050440258</v>
      </c>
      <c r="I746" s="553">
        <f t="shared" ca="1" si="268"/>
        <v>10.60104395349647</v>
      </c>
      <c r="J746" s="553">
        <f t="shared" ca="1" si="269"/>
        <v>1.9915799335160189</v>
      </c>
      <c r="K746" s="553">
        <f t="shared" ca="1" si="270"/>
        <v>3.2857582910952408</v>
      </c>
      <c r="L746" s="553">
        <f t="shared" ca="1" si="273"/>
        <v>2.7976663728419884</v>
      </c>
      <c r="M746" s="553">
        <f t="shared" ca="1" si="273"/>
        <v>8.7183025646906387</v>
      </c>
      <c r="N746" s="553">
        <f t="shared" ca="1" si="273"/>
        <v>1.2879025558714834</v>
      </c>
      <c r="O746" s="553">
        <f t="shared" ca="1" si="273"/>
        <v>5.8940386294717246</v>
      </c>
      <c r="P746" s="553">
        <f t="shared" ca="1" si="273"/>
        <v>1.874638409017833</v>
      </c>
      <c r="Q746" s="554">
        <f t="shared" ca="1" si="254"/>
        <v>1.1960081860987015</v>
      </c>
      <c r="R746" s="554">
        <f t="shared" ca="1" si="255"/>
        <v>2.6803017855021598</v>
      </c>
      <c r="S746" s="554">
        <f t="shared" ca="1" si="256"/>
        <v>9.0933723409286138</v>
      </c>
      <c r="T746" s="554">
        <f t="shared" ca="1" si="257"/>
        <v>8.6094640199804502</v>
      </c>
      <c r="U746" s="554">
        <f t="shared" ca="1" si="258"/>
        <v>0.48809191825325238</v>
      </c>
      <c r="V746" s="555">
        <f t="shared" ca="1" si="259"/>
        <v>7.4304000088191557</v>
      </c>
      <c r="W746" s="555">
        <f t="shared" ca="1" si="260"/>
        <v>4.0194002204538917</v>
      </c>
      <c r="X746" s="556">
        <f t="shared" ca="1" si="272"/>
        <v>3.805144853537433</v>
      </c>
      <c r="Y746" s="557">
        <f t="shared" ca="1" si="261"/>
        <v>0.59143441306593403</v>
      </c>
    </row>
    <row r="747" spans="1:25" x14ac:dyDescent="0.25">
      <c r="A747" s="558" t="s">
        <v>1313</v>
      </c>
      <c r="B747" s="553">
        <f t="shared" si="253"/>
        <v>-10</v>
      </c>
      <c r="C747" s="553">
        <f t="shared" ca="1" si="262"/>
        <v>4.5199778760004135</v>
      </c>
      <c r="D747" s="553">
        <f t="shared" ca="1" si="263"/>
        <v>2.4143230875337189</v>
      </c>
      <c r="E747" s="553">
        <f t="shared" ca="1" si="264"/>
        <v>4.8068593134324296</v>
      </c>
      <c r="F747" s="553">
        <f t="shared" ca="1" si="265"/>
        <v>2.6399234043568853</v>
      </c>
      <c r="G747" s="553">
        <f t="shared" ca="1" si="266"/>
        <v>9.287572438146567</v>
      </c>
      <c r="H747" s="553">
        <f t="shared" ca="1" si="267"/>
        <v>3.2300227673885278</v>
      </c>
      <c r="I747" s="553">
        <f t="shared" ca="1" si="268"/>
        <v>5.7255637430470756</v>
      </c>
      <c r="J747" s="553">
        <f t="shared" ca="1" si="269"/>
        <v>3.3964564741282128</v>
      </c>
      <c r="K747" s="553">
        <f t="shared" ca="1" si="270"/>
        <v>11.328479803861669</v>
      </c>
      <c r="L747" s="553">
        <f t="shared" ca="1" si="273"/>
        <v>2.8615402411895015</v>
      </c>
      <c r="M747" s="553">
        <f t="shared" ca="1" si="273"/>
        <v>5.036898043823701</v>
      </c>
      <c r="N747" s="553">
        <f t="shared" ca="1" si="273"/>
        <v>1.4021673554150098</v>
      </c>
      <c r="O747" s="553">
        <f t="shared" ca="1" si="273"/>
        <v>4.3752963790790211</v>
      </c>
      <c r="P747" s="553">
        <f t="shared" ca="1" si="273"/>
        <v>3.4471184911720631</v>
      </c>
      <c r="Q747" s="554">
        <f t="shared" ca="1" si="254"/>
        <v>2.1056547884666945</v>
      </c>
      <c r="R747" s="554">
        <f t="shared" ca="1" si="255"/>
        <v>2.1669359090755442</v>
      </c>
      <c r="S747" s="554">
        <f t="shared" ca="1" si="256"/>
        <v>6.0575496707580392</v>
      </c>
      <c r="T747" s="554">
        <f t="shared" ca="1" si="257"/>
        <v>2.3291072689188628</v>
      </c>
      <c r="U747" s="554">
        <f t="shared" ca="1" si="258"/>
        <v>8.4669395626721666</v>
      </c>
      <c r="V747" s="555">
        <f t="shared" ca="1" si="259"/>
        <v>3.6347306884086912</v>
      </c>
      <c r="W747" s="555">
        <f t="shared" ca="1" si="260"/>
        <v>0.92817788790695799</v>
      </c>
      <c r="X747" s="556">
        <f t="shared" ca="1" si="272"/>
        <v>1.0487531902355958</v>
      </c>
      <c r="Y747" s="557">
        <f t="shared" ca="1" si="261"/>
        <v>0.21967249994726404</v>
      </c>
    </row>
    <row r="748" spans="1:25" x14ac:dyDescent="0.25">
      <c r="A748" s="558" t="s">
        <v>1314</v>
      </c>
      <c r="B748" s="553">
        <f t="shared" si="253"/>
        <v>-10</v>
      </c>
      <c r="C748" s="553">
        <f t="shared" ca="1" si="262"/>
        <v>3.8354358639530233</v>
      </c>
      <c r="D748" s="553">
        <f t="shared" ca="1" si="263"/>
        <v>2.1210507800213763</v>
      </c>
      <c r="E748" s="553">
        <f t="shared" ca="1" si="264"/>
        <v>5.11402893556241</v>
      </c>
      <c r="F748" s="553">
        <f t="shared" ca="1" si="265"/>
        <v>1.6967140874988114</v>
      </c>
      <c r="G748" s="553">
        <f t="shared" ca="1" si="266"/>
        <v>13.544893314519008</v>
      </c>
      <c r="H748" s="553">
        <f t="shared" ca="1" si="267"/>
        <v>4.0243817172943226</v>
      </c>
      <c r="I748" s="553">
        <f t="shared" ca="1" si="268"/>
        <v>7.0053502250327568</v>
      </c>
      <c r="J748" s="553">
        <f t="shared" ca="1" si="269"/>
        <v>2.4127021453386392</v>
      </c>
      <c r="K748" s="553">
        <f t="shared" ca="1" si="270"/>
        <v>10.018127200939727</v>
      </c>
      <c r="L748" s="553">
        <f t="shared" ca="1" si="273"/>
        <v>3.2745142788126529</v>
      </c>
      <c r="M748" s="553">
        <f t="shared" ca="1" si="273"/>
        <v>4.6317034422515082</v>
      </c>
      <c r="N748" s="553">
        <f t="shared" ca="1" si="273"/>
        <v>2.1614907188819741</v>
      </c>
      <c r="O748" s="553">
        <f t="shared" ca="1" si="273"/>
        <v>4.8151204249860635</v>
      </c>
      <c r="P748" s="553">
        <f t="shared" ca="1" si="273"/>
        <v>2.5495446835975875</v>
      </c>
      <c r="Q748" s="554">
        <f t="shared" ca="1" si="254"/>
        <v>1.714385083931647</v>
      </c>
      <c r="R748" s="554">
        <f t="shared" ca="1" si="255"/>
        <v>3.4173148480635986</v>
      </c>
      <c r="S748" s="554">
        <f t="shared" ca="1" si="256"/>
        <v>9.5205115972246865</v>
      </c>
      <c r="T748" s="554">
        <f t="shared" ca="1" si="257"/>
        <v>4.5926480796941176</v>
      </c>
      <c r="U748" s="554">
        <f t="shared" ca="1" si="258"/>
        <v>6.743612922127074</v>
      </c>
      <c r="V748" s="555">
        <f t="shared" ca="1" si="259"/>
        <v>2.4702127233695341</v>
      </c>
      <c r="W748" s="555">
        <f t="shared" ca="1" si="260"/>
        <v>2.2655757413884761</v>
      </c>
      <c r="X748" s="556">
        <f t="shared" ca="1" si="272"/>
        <v>3.6466643573257844</v>
      </c>
      <c r="Y748" s="557">
        <f t="shared" ca="1" si="261"/>
        <v>0.56886289807220525</v>
      </c>
    </row>
    <row r="749" spans="1:25" x14ac:dyDescent="0.25">
      <c r="A749" s="558" t="s">
        <v>1315</v>
      </c>
      <c r="B749" s="553">
        <f t="shared" si="253"/>
        <v>-10</v>
      </c>
      <c r="C749" s="553">
        <f t="shared" ca="1" si="262"/>
        <v>2.1568980469859609</v>
      </c>
      <c r="D749" s="553">
        <f t="shared" ca="1" si="263"/>
        <v>1.6085720379751642</v>
      </c>
      <c r="E749" s="553">
        <f t="shared" ca="1" si="264"/>
        <v>3.7292197429450265</v>
      </c>
      <c r="F749" s="553">
        <f t="shared" ca="1" si="265"/>
        <v>2.097331064182554</v>
      </c>
      <c r="G749" s="553">
        <f t="shared" ca="1" si="266"/>
        <v>7.7746408941173897</v>
      </c>
      <c r="H749" s="553">
        <f t="shared" ca="1" si="267"/>
        <v>2.182083952544728</v>
      </c>
      <c r="I749" s="553">
        <f t="shared" ca="1" si="268"/>
        <v>13.596914246108573</v>
      </c>
      <c r="J749" s="553">
        <f t="shared" ca="1" si="269"/>
        <v>2.4050832937580151</v>
      </c>
      <c r="K749" s="553">
        <f t="shared" ca="1" si="270"/>
        <v>6.924133200334377</v>
      </c>
      <c r="L749" s="553">
        <f t="shared" ca="1" si="273"/>
        <v>3.0730628755306646</v>
      </c>
      <c r="M749" s="553">
        <f t="shared" ca="1" si="273"/>
        <v>5.1882334890156105</v>
      </c>
      <c r="N749" s="553">
        <f t="shared" ca="1" si="273"/>
        <v>2.525989743674228</v>
      </c>
      <c r="O749" s="553">
        <f t="shared" ca="1" si="273"/>
        <v>6.0651294911283227</v>
      </c>
      <c r="P749" s="553">
        <f t="shared" ca="1" si="273"/>
        <v>2.597415984018677</v>
      </c>
      <c r="Q749" s="554">
        <f t="shared" ca="1" si="254"/>
        <v>0.54832600901079664</v>
      </c>
      <c r="R749" s="554">
        <f t="shared" ca="1" si="255"/>
        <v>1.6318886787624725</v>
      </c>
      <c r="S749" s="554">
        <f t="shared" ca="1" si="256"/>
        <v>5.5925569415726617</v>
      </c>
      <c r="T749" s="554">
        <f t="shared" ca="1" si="257"/>
        <v>11.191830952350559</v>
      </c>
      <c r="U749" s="554">
        <f t="shared" ca="1" si="258"/>
        <v>3.8510703248037124</v>
      </c>
      <c r="V749" s="555">
        <f t="shared" ca="1" si="259"/>
        <v>2.6622437453413825</v>
      </c>
      <c r="W749" s="555">
        <f t="shared" ca="1" si="260"/>
        <v>3.4677135071096457</v>
      </c>
      <c r="X749" s="556">
        <f t="shared" ca="1" si="272"/>
        <v>1.6176748538812653</v>
      </c>
      <c r="Y749" s="557">
        <f t="shared" ca="1" si="261"/>
        <v>0.28570959713916216</v>
      </c>
    </row>
    <row r="750" spans="1:25" x14ac:dyDescent="0.25">
      <c r="A750" s="558" t="s">
        <v>1316</v>
      </c>
      <c r="B750" s="553">
        <f t="shared" si="253"/>
        <v>-10</v>
      </c>
      <c r="C750" s="553">
        <f t="shared" ca="1" si="262"/>
        <v>2.3537285594358277</v>
      </c>
      <c r="D750" s="553">
        <f t="shared" ca="1" si="263"/>
        <v>2.2354053175608852</v>
      </c>
      <c r="E750" s="553">
        <f t="shared" ca="1" si="264"/>
        <v>4.4423367226992596</v>
      </c>
      <c r="F750" s="553">
        <f t="shared" ca="1" si="265"/>
        <v>2.8592620541810048</v>
      </c>
      <c r="G750" s="553">
        <f t="shared" ca="1" si="266"/>
        <v>4.588806979620311</v>
      </c>
      <c r="H750" s="553">
        <f t="shared" ca="1" si="267"/>
        <v>2.1846698037054733</v>
      </c>
      <c r="I750" s="553">
        <f t="shared" ca="1" si="268"/>
        <v>8.1785055246435263</v>
      </c>
      <c r="J750" s="553">
        <f t="shared" ca="1" si="269"/>
        <v>2.8738835412548775</v>
      </c>
      <c r="K750" s="553">
        <f t="shared" ca="1" si="270"/>
        <v>13.878781675810966</v>
      </c>
      <c r="L750" s="553">
        <f t="shared" ca="1" si="273"/>
        <v>3.864447180991478</v>
      </c>
      <c r="M750" s="553">
        <f t="shared" ca="1" si="273"/>
        <v>5.1568140223572927</v>
      </c>
      <c r="N750" s="553">
        <f t="shared" ca="1" si="273"/>
        <v>2.615537825736522</v>
      </c>
      <c r="O750" s="553">
        <f t="shared" ca="1" si="273"/>
        <v>3.4028398873912495</v>
      </c>
      <c r="P750" s="553">
        <f t="shared" ca="1" si="273"/>
        <v>2.2580436525580483</v>
      </c>
      <c r="Q750" s="554">
        <f t="shared" ca="1" si="254"/>
        <v>0.11832324187494248</v>
      </c>
      <c r="R750" s="554">
        <f t="shared" ca="1" si="255"/>
        <v>1.5830746685182548</v>
      </c>
      <c r="S750" s="554">
        <f t="shared" ca="1" si="256"/>
        <v>2.4041371759148378</v>
      </c>
      <c r="T750" s="554">
        <f t="shared" ca="1" si="257"/>
        <v>5.3046219833886488</v>
      </c>
      <c r="U750" s="554">
        <f t="shared" ca="1" si="258"/>
        <v>10.014334494819488</v>
      </c>
      <c r="V750" s="555">
        <f t="shared" ca="1" si="259"/>
        <v>2.5412761966207706</v>
      </c>
      <c r="W750" s="555">
        <f t="shared" ca="1" si="260"/>
        <v>1.1447962348332013</v>
      </c>
      <c r="X750" s="556">
        <f t="shared" ca="1" si="272"/>
        <v>-1.3007236142872767</v>
      </c>
      <c r="Y750" s="557">
        <f t="shared" ca="1" si="261"/>
        <v>5.1599343883857479E-2</v>
      </c>
    </row>
    <row r="751" spans="1:25" x14ac:dyDescent="0.25">
      <c r="A751" s="558" t="s">
        <v>1317</v>
      </c>
      <c r="B751" s="553">
        <f t="shared" si="253"/>
        <v>-10</v>
      </c>
      <c r="C751" s="553">
        <f t="shared" ca="1" si="262"/>
        <v>3.2249712066290503</v>
      </c>
      <c r="D751" s="553">
        <f t="shared" ca="1" si="263"/>
        <v>2.3750394708951394</v>
      </c>
      <c r="E751" s="553">
        <f t="shared" ca="1" si="264"/>
        <v>5.8727448939189806</v>
      </c>
      <c r="F751" s="553">
        <f t="shared" ca="1" si="265"/>
        <v>2.2230394103964661</v>
      </c>
      <c r="G751" s="553">
        <f t="shared" ca="1" si="266"/>
        <v>8.845216840237784</v>
      </c>
      <c r="H751" s="553">
        <f t="shared" ca="1" si="267"/>
        <v>3.7322183955061181</v>
      </c>
      <c r="I751" s="553">
        <f t="shared" ca="1" si="268"/>
        <v>14.031222372358625</v>
      </c>
      <c r="J751" s="553">
        <f t="shared" ca="1" si="269"/>
        <v>3.128431312385791</v>
      </c>
      <c r="K751" s="553">
        <f t="shared" ca="1" si="270"/>
        <v>10.120207494628218</v>
      </c>
      <c r="L751" s="553">
        <f t="shared" ca="1" si="273"/>
        <v>3.8536928790467746</v>
      </c>
      <c r="M751" s="553">
        <f t="shared" ca="1" si="273"/>
        <v>7.0695270722320291</v>
      </c>
      <c r="N751" s="553">
        <f t="shared" ca="1" si="273"/>
        <v>2.364457947588269</v>
      </c>
      <c r="O751" s="553">
        <f t="shared" ca="1" si="273"/>
        <v>5.0132962618867918</v>
      </c>
      <c r="P751" s="553">
        <f t="shared" ca="1" si="273"/>
        <v>3.1442489024848319</v>
      </c>
      <c r="Q751" s="554">
        <f t="shared" ca="1" si="254"/>
        <v>0.8499317357339109</v>
      </c>
      <c r="R751" s="554">
        <f t="shared" ca="1" si="255"/>
        <v>3.6497054835225144</v>
      </c>
      <c r="S751" s="554">
        <f t="shared" ca="1" si="256"/>
        <v>5.1129984447316659</v>
      </c>
      <c r="T751" s="554">
        <f t="shared" ca="1" si="257"/>
        <v>10.902791059972834</v>
      </c>
      <c r="U751" s="554">
        <f t="shared" ca="1" si="258"/>
        <v>6.2665146155814435</v>
      </c>
      <c r="V751" s="555">
        <f t="shared" ca="1" si="259"/>
        <v>4.7050691246437601</v>
      </c>
      <c r="W751" s="555">
        <f t="shared" ca="1" si="260"/>
        <v>1.8690473594019599</v>
      </c>
      <c r="X751" s="556">
        <f t="shared" ca="1" si="272"/>
        <v>3.7781801105398181</v>
      </c>
      <c r="Y751" s="557">
        <f t="shared" ca="1" si="261"/>
        <v>0.58761315294889838</v>
      </c>
    </row>
    <row r="752" spans="1:25" x14ac:dyDescent="0.25">
      <c r="A752" s="558" t="s">
        <v>1318</v>
      </c>
      <c r="B752" s="553">
        <f t="shared" si="253"/>
        <v>-10</v>
      </c>
      <c r="C752" s="553">
        <f t="shared" ca="1" si="262"/>
        <v>1.5934727570018736</v>
      </c>
      <c r="D752" s="553">
        <f t="shared" ca="1" si="263"/>
        <v>1.6770496414100151</v>
      </c>
      <c r="E752" s="553">
        <f t="shared" ca="1" si="264"/>
        <v>7.7198925708483719</v>
      </c>
      <c r="F752" s="553">
        <f t="shared" ca="1" si="265"/>
        <v>2.2418678932035601</v>
      </c>
      <c r="G752" s="553">
        <f t="shared" ca="1" si="266"/>
        <v>8.3592107025627218</v>
      </c>
      <c r="H752" s="553">
        <f t="shared" ca="1" si="267"/>
        <v>3.3103518284138485</v>
      </c>
      <c r="I752" s="553">
        <f t="shared" ca="1" si="268"/>
        <v>14.245193266468609</v>
      </c>
      <c r="J752" s="553">
        <f t="shared" ca="1" si="269"/>
        <v>1.5049172733229335</v>
      </c>
      <c r="K752" s="553">
        <f t="shared" ca="1" si="270"/>
        <v>13.314732088320454</v>
      </c>
      <c r="L752" s="553">
        <f t="shared" ca="1" si="273"/>
        <v>3.0358218677337812</v>
      </c>
      <c r="M752" s="553">
        <f t="shared" ca="1" si="273"/>
        <v>3.9793347856282306</v>
      </c>
      <c r="N752" s="553">
        <f t="shared" ca="1" si="273"/>
        <v>2.4033204567816098</v>
      </c>
      <c r="O752" s="553">
        <f t="shared" ca="1" si="273"/>
        <v>3.5800829724231447</v>
      </c>
      <c r="P752" s="553">
        <f t="shared" ca="1" si="273"/>
        <v>1.5503074062021036</v>
      </c>
      <c r="Q752" s="554">
        <f t="shared" ca="1" si="254"/>
        <v>-8.3576884408141483E-2</v>
      </c>
      <c r="R752" s="554">
        <f t="shared" ca="1" si="255"/>
        <v>5.4780246776448118</v>
      </c>
      <c r="S752" s="554">
        <f t="shared" ca="1" si="256"/>
        <v>5.0488588741488734</v>
      </c>
      <c r="T752" s="554">
        <f t="shared" ca="1" si="257"/>
        <v>12.740275993145676</v>
      </c>
      <c r="U752" s="554">
        <f t="shared" ca="1" si="258"/>
        <v>10.278910220586674</v>
      </c>
      <c r="V752" s="555">
        <f t="shared" ca="1" si="259"/>
        <v>1.5760143288466208</v>
      </c>
      <c r="W752" s="555">
        <f t="shared" ca="1" si="260"/>
        <v>2.029775566221041</v>
      </c>
      <c r="X752" s="556">
        <f t="shared" ca="1" si="272"/>
        <v>5.4495178666510302</v>
      </c>
      <c r="Y752" s="557">
        <f t="shared" ca="1" si="261"/>
        <v>0.79687467735520479</v>
      </c>
    </row>
    <row r="753" spans="1:25" x14ac:dyDescent="0.25">
      <c r="A753" s="558" t="s">
        <v>1319</v>
      </c>
      <c r="B753" s="553">
        <f t="shared" si="253"/>
        <v>-10</v>
      </c>
      <c r="C753" s="553">
        <f t="shared" ca="1" si="262"/>
        <v>2.4900290782588548</v>
      </c>
      <c r="D753" s="553">
        <f t="shared" ca="1" si="263"/>
        <v>1.6086514845032458</v>
      </c>
      <c r="E753" s="553">
        <f t="shared" ca="1" si="264"/>
        <v>6.0792470578892122</v>
      </c>
      <c r="F753" s="553">
        <f t="shared" ca="1" si="265"/>
        <v>2.0655264240840965</v>
      </c>
      <c r="G753" s="553">
        <f t="shared" ca="1" si="266"/>
        <v>6.1484851125297268</v>
      </c>
      <c r="H753" s="553">
        <f t="shared" ca="1" si="267"/>
        <v>4.234080368427378</v>
      </c>
      <c r="I753" s="553">
        <f t="shared" ca="1" si="268"/>
        <v>7.8399373188589747</v>
      </c>
      <c r="J753" s="553">
        <f t="shared" ca="1" si="269"/>
        <v>2.4239759228252895</v>
      </c>
      <c r="K753" s="553">
        <f t="shared" ca="1" si="270"/>
        <v>8.7344859885884372</v>
      </c>
      <c r="L753" s="553">
        <f t="shared" ca="1" si="273"/>
        <v>3.2117054823338727</v>
      </c>
      <c r="M753" s="553">
        <f t="shared" ca="1" si="273"/>
        <v>5.1340876256994052</v>
      </c>
      <c r="N753" s="553">
        <f t="shared" ca="1" si="273"/>
        <v>1.9089362214180023</v>
      </c>
      <c r="O753" s="553">
        <f t="shared" ca="1" si="273"/>
        <v>5.886411672631688</v>
      </c>
      <c r="P753" s="553">
        <f t="shared" ca="1" si="273"/>
        <v>2.8160880897438889</v>
      </c>
      <c r="Q753" s="554">
        <f t="shared" ca="1" si="254"/>
        <v>0.88137759375560898</v>
      </c>
      <c r="R753" s="554">
        <f t="shared" ca="1" si="255"/>
        <v>4.0137206338051161</v>
      </c>
      <c r="S753" s="554">
        <f t="shared" ca="1" si="256"/>
        <v>1.9144047441023488</v>
      </c>
      <c r="T753" s="554">
        <f t="shared" ca="1" si="257"/>
        <v>5.4159613960336852</v>
      </c>
      <c r="U753" s="554">
        <f t="shared" ca="1" si="258"/>
        <v>5.5227805062545645</v>
      </c>
      <c r="V753" s="555">
        <f t="shared" ca="1" si="259"/>
        <v>3.2251514042814029</v>
      </c>
      <c r="W753" s="555">
        <f t="shared" ca="1" si="260"/>
        <v>3.0703235828877991</v>
      </c>
      <c r="X753" s="556">
        <f t="shared" ca="1" si="272"/>
        <v>-0.22851137230096796</v>
      </c>
      <c r="Y753" s="557">
        <f t="shared" ca="1" si="261"/>
        <v>0.10771264879513671</v>
      </c>
    </row>
    <row r="754" spans="1:25" x14ac:dyDescent="0.25">
      <c r="A754" s="558" t="s">
        <v>1320</v>
      </c>
      <c r="B754" s="553">
        <f t="shared" si="253"/>
        <v>-10</v>
      </c>
      <c r="C754" s="553">
        <f t="shared" ca="1" si="262"/>
        <v>0.4835082402033174</v>
      </c>
      <c r="D754" s="553">
        <f t="shared" ca="1" si="263"/>
        <v>2.8918654231167351</v>
      </c>
      <c r="E754" s="553">
        <f t="shared" ca="1" si="264"/>
        <v>5.2850195392116328</v>
      </c>
      <c r="F754" s="553">
        <f t="shared" ca="1" si="265"/>
        <v>2.5740271032552298</v>
      </c>
      <c r="G754" s="553">
        <f t="shared" ca="1" si="266"/>
        <v>7.9152304901311865</v>
      </c>
      <c r="H754" s="553">
        <f t="shared" ca="1" si="267"/>
        <v>3.6753552745881302</v>
      </c>
      <c r="I754" s="553">
        <f t="shared" ca="1" si="268"/>
        <v>12.728292710122842</v>
      </c>
      <c r="J754" s="553">
        <f t="shared" ca="1" si="269"/>
        <v>3.8751008543038066</v>
      </c>
      <c r="K754" s="553">
        <f t="shared" ca="1" si="270"/>
        <v>6.8447068988396031</v>
      </c>
      <c r="L754" s="553">
        <f t="shared" ref="L754:P769" ca="1" si="274">L$17*(1+$C$10*NORMSINV(RAND()))</f>
        <v>3.969364991577832</v>
      </c>
      <c r="M754" s="553">
        <f t="shared" ca="1" si="274"/>
        <v>4.3619362782521085</v>
      </c>
      <c r="N754" s="553">
        <f t="shared" ca="1" si="274"/>
        <v>2.0776301748769672</v>
      </c>
      <c r="O754" s="553">
        <f t="shared" ca="1" si="274"/>
        <v>4.6011287211290322</v>
      </c>
      <c r="P754" s="553">
        <f t="shared" ca="1" si="274"/>
        <v>2.2476565399139905</v>
      </c>
      <c r="Q754" s="554">
        <f t="shared" ca="1" si="254"/>
        <v>-2.4083571829134178</v>
      </c>
      <c r="R754" s="554">
        <f t="shared" ca="1" si="255"/>
        <v>2.710992435956403</v>
      </c>
      <c r="S754" s="554">
        <f t="shared" ca="1" si="256"/>
        <v>4.2398752155430568</v>
      </c>
      <c r="T754" s="554">
        <f t="shared" ca="1" si="257"/>
        <v>8.8531918558190359</v>
      </c>
      <c r="U754" s="554">
        <f t="shared" ca="1" si="258"/>
        <v>2.8753419072617712</v>
      </c>
      <c r="V754" s="555">
        <f t="shared" ca="1" si="259"/>
        <v>2.2843061033751413</v>
      </c>
      <c r="W754" s="555">
        <f t="shared" ca="1" si="260"/>
        <v>2.3534721812150416</v>
      </c>
      <c r="X754" s="556">
        <f t="shared" ca="1" si="272"/>
        <v>-2.359999028304455</v>
      </c>
      <c r="Y754" s="557">
        <f t="shared" ca="1" si="261"/>
        <v>2.1921883277619986E-2</v>
      </c>
    </row>
    <row r="755" spans="1:25" x14ac:dyDescent="0.25">
      <c r="A755" s="558" t="s">
        <v>1321</v>
      </c>
      <c r="B755" s="553">
        <f t="shared" si="253"/>
        <v>-10</v>
      </c>
      <c r="C755" s="553">
        <f t="shared" ca="1" si="262"/>
        <v>2.7567642906212666</v>
      </c>
      <c r="D755" s="553">
        <f t="shared" ca="1" si="263"/>
        <v>1.8770860347910696</v>
      </c>
      <c r="E755" s="553">
        <f t="shared" ca="1" si="264"/>
        <v>7.2249765402306103</v>
      </c>
      <c r="F755" s="553">
        <f t="shared" ca="1" si="265"/>
        <v>2.1384120680646812</v>
      </c>
      <c r="G755" s="553">
        <f t="shared" ca="1" si="266"/>
        <v>4.6340175766462774</v>
      </c>
      <c r="H755" s="553">
        <f t="shared" ca="1" si="267"/>
        <v>2.8633592678473638</v>
      </c>
      <c r="I755" s="553">
        <f t="shared" ca="1" si="268"/>
        <v>8.9575740970677824</v>
      </c>
      <c r="J755" s="553">
        <f t="shared" ca="1" si="269"/>
        <v>2.1106933840217543</v>
      </c>
      <c r="K755" s="553">
        <f t="shared" ca="1" si="270"/>
        <v>10.085302434853372</v>
      </c>
      <c r="L755" s="553">
        <f t="shared" ca="1" si="274"/>
        <v>3.0516360815415156</v>
      </c>
      <c r="M755" s="553">
        <f t="shared" ca="1" si="274"/>
        <v>9.0139654477093387</v>
      </c>
      <c r="N755" s="553">
        <f t="shared" ca="1" si="274"/>
        <v>2.4340468733132599</v>
      </c>
      <c r="O755" s="553">
        <f t="shared" ca="1" si="274"/>
        <v>5.2886817463751399</v>
      </c>
      <c r="P755" s="553">
        <f t="shared" ca="1" si="274"/>
        <v>1.8708767306157754</v>
      </c>
      <c r="Q755" s="554">
        <f t="shared" ca="1" si="254"/>
        <v>0.87967825583019699</v>
      </c>
      <c r="R755" s="554">
        <f t="shared" ca="1" si="255"/>
        <v>5.0865644721659287</v>
      </c>
      <c r="S755" s="554">
        <f t="shared" ca="1" si="256"/>
        <v>1.7706583087989136</v>
      </c>
      <c r="T755" s="554">
        <f t="shared" ca="1" si="257"/>
        <v>6.8468807130460281</v>
      </c>
      <c r="U755" s="554">
        <f t="shared" ca="1" si="258"/>
        <v>7.0336663533118564</v>
      </c>
      <c r="V755" s="555">
        <f t="shared" ca="1" si="259"/>
        <v>6.5799185743960784</v>
      </c>
      <c r="W755" s="555">
        <f t="shared" ca="1" si="260"/>
        <v>3.4178050157593645</v>
      </c>
      <c r="X755" s="556">
        <f t="shared" ca="1" si="272"/>
        <v>2.4166468888797414</v>
      </c>
      <c r="Y755" s="557">
        <f t="shared" ca="1" si="261"/>
        <v>0.39174025476383012</v>
      </c>
    </row>
    <row r="756" spans="1:25" x14ac:dyDescent="0.25">
      <c r="A756" s="558" t="s">
        <v>1322</v>
      </c>
      <c r="B756" s="553">
        <f t="shared" si="253"/>
        <v>-10</v>
      </c>
      <c r="C756" s="553">
        <f t="shared" ca="1" si="262"/>
        <v>3.324881062799447</v>
      </c>
      <c r="D756" s="553">
        <f t="shared" ca="1" si="263"/>
        <v>2.1910273287875288</v>
      </c>
      <c r="E756" s="553">
        <f t="shared" ca="1" si="264"/>
        <v>1.964602616028899</v>
      </c>
      <c r="F756" s="553">
        <f t="shared" ca="1" si="265"/>
        <v>2.257391336886815</v>
      </c>
      <c r="G756" s="553">
        <f t="shared" ca="1" si="266"/>
        <v>12.551364948672372</v>
      </c>
      <c r="H756" s="553">
        <f t="shared" ca="1" si="267"/>
        <v>2.5437627176025295</v>
      </c>
      <c r="I756" s="553">
        <f t="shared" ca="1" si="268"/>
        <v>12.846022033149522</v>
      </c>
      <c r="J756" s="553">
        <f t="shared" ca="1" si="269"/>
        <v>2.8545474300597986</v>
      </c>
      <c r="K756" s="553">
        <f t="shared" ca="1" si="270"/>
        <v>9.4394675805806205</v>
      </c>
      <c r="L756" s="553">
        <f t="shared" ca="1" si="274"/>
        <v>2.623527175357188</v>
      </c>
      <c r="M756" s="553">
        <f t="shared" ca="1" si="274"/>
        <v>5.4915978764826141</v>
      </c>
      <c r="N756" s="553">
        <f t="shared" ca="1" si="274"/>
        <v>2.569737271195037</v>
      </c>
      <c r="O756" s="553">
        <f t="shared" ca="1" si="274"/>
        <v>3.7285335480072357</v>
      </c>
      <c r="P756" s="553">
        <f t="shared" ca="1" si="274"/>
        <v>2.9555127400134209</v>
      </c>
      <c r="Q756" s="554">
        <f t="shared" ca="1" si="254"/>
        <v>1.1338537340119181</v>
      </c>
      <c r="R756" s="554">
        <f t="shared" ca="1" si="255"/>
        <v>-0.29278872085791607</v>
      </c>
      <c r="S756" s="554">
        <f t="shared" ca="1" si="256"/>
        <v>10.007602231069843</v>
      </c>
      <c r="T756" s="554">
        <f t="shared" ca="1" si="257"/>
        <v>9.9914746030897241</v>
      </c>
      <c r="U756" s="554">
        <f t="shared" ca="1" si="258"/>
        <v>6.8159404052234329</v>
      </c>
      <c r="V756" s="555">
        <f t="shared" ca="1" si="259"/>
        <v>2.9218606052875771</v>
      </c>
      <c r="W756" s="555">
        <f t="shared" ca="1" si="260"/>
        <v>0.77302080799381478</v>
      </c>
      <c r="X756" s="556">
        <f t="shared" ca="1" si="272"/>
        <v>3.0976083374424839</v>
      </c>
      <c r="Y756" s="557">
        <f t="shared" ca="1" si="261"/>
        <v>0.48938244711522128</v>
      </c>
    </row>
    <row r="757" spans="1:25" x14ac:dyDescent="0.25">
      <c r="A757" s="558" t="s">
        <v>1323</v>
      </c>
      <c r="B757" s="553">
        <f t="shared" si="253"/>
        <v>-10</v>
      </c>
      <c r="C757" s="553">
        <f t="shared" ca="1" si="262"/>
        <v>2.9266771638056879</v>
      </c>
      <c r="D757" s="553">
        <f t="shared" ca="1" si="263"/>
        <v>2.1800714527551688</v>
      </c>
      <c r="E757" s="553">
        <f t="shared" ca="1" si="264"/>
        <v>5.1071602000477805</v>
      </c>
      <c r="F757" s="553">
        <f t="shared" ca="1" si="265"/>
        <v>2.0483869582238086</v>
      </c>
      <c r="G757" s="553">
        <f t="shared" ca="1" si="266"/>
        <v>11.431210865460812</v>
      </c>
      <c r="H757" s="553">
        <f t="shared" ca="1" si="267"/>
        <v>3.1556913982788233</v>
      </c>
      <c r="I757" s="553">
        <f t="shared" ca="1" si="268"/>
        <v>8.0977221357534841</v>
      </c>
      <c r="J757" s="553">
        <f t="shared" ca="1" si="269"/>
        <v>3.5809099797806248</v>
      </c>
      <c r="K757" s="553">
        <f t="shared" ca="1" si="270"/>
        <v>8.3225442029961094</v>
      </c>
      <c r="L757" s="553">
        <f t="shared" ca="1" si="274"/>
        <v>3.1065419287775429</v>
      </c>
      <c r="M757" s="553">
        <f t="shared" ca="1" si="274"/>
        <v>5.2365497825232197</v>
      </c>
      <c r="N757" s="553">
        <f t="shared" ca="1" si="274"/>
        <v>3.0161800554820073</v>
      </c>
      <c r="O757" s="553">
        <f t="shared" ca="1" si="274"/>
        <v>4.7771387664899017</v>
      </c>
      <c r="P757" s="553">
        <f t="shared" ca="1" si="274"/>
        <v>2.1119430638903767</v>
      </c>
      <c r="Q757" s="554">
        <f t="shared" ca="1" si="254"/>
        <v>0.74660571105051909</v>
      </c>
      <c r="R757" s="554">
        <f t="shared" ca="1" si="255"/>
        <v>3.0587732418239719</v>
      </c>
      <c r="S757" s="554">
        <f t="shared" ca="1" si="256"/>
        <v>8.2755194671819901</v>
      </c>
      <c r="T757" s="554">
        <f t="shared" ca="1" si="257"/>
        <v>4.5168121559728593</v>
      </c>
      <c r="U757" s="554">
        <f t="shared" ca="1" si="258"/>
        <v>5.2160022742185665</v>
      </c>
      <c r="V757" s="555">
        <f t="shared" ca="1" si="259"/>
        <v>2.2203697270412124</v>
      </c>
      <c r="W757" s="555">
        <f t="shared" ca="1" si="260"/>
        <v>2.665195702599525</v>
      </c>
      <c r="X757" s="556">
        <f t="shared" ca="1" si="272"/>
        <v>1.4922199466426509</v>
      </c>
      <c r="Y757" s="557">
        <f t="shared" ca="1" si="261"/>
        <v>0.27037367163771064</v>
      </c>
    </row>
    <row r="758" spans="1:25" x14ac:dyDescent="0.25">
      <c r="A758" s="558" t="s">
        <v>1324</v>
      </c>
      <c r="B758" s="553">
        <f t="shared" si="253"/>
        <v>-10</v>
      </c>
      <c r="C758" s="553">
        <f t="shared" ca="1" si="262"/>
        <v>2.456026111427827</v>
      </c>
      <c r="D758" s="553">
        <f t="shared" ca="1" si="263"/>
        <v>2.3192642111640644</v>
      </c>
      <c r="E758" s="553">
        <f t="shared" ca="1" si="264"/>
        <v>5.4210597921078616</v>
      </c>
      <c r="F758" s="553">
        <f t="shared" ca="1" si="265"/>
        <v>1.9611497822584278</v>
      </c>
      <c r="G758" s="553">
        <f t="shared" ca="1" si="266"/>
        <v>8.6416298982764115</v>
      </c>
      <c r="H758" s="553">
        <f t="shared" ca="1" si="267"/>
        <v>3.229010181589179</v>
      </c>
      <c r="I758" s="553">
        <f t="shared" ca="1" si="268"/>
        <v>8.3126840259700039</v>
      </c>
      <c r="J758" s="553">
        <f t="shared" ca="1" si="269"/>
        <v>3.0947478981005014</v>
      </c>
      <c r="K758" s="553">
        <f t="shared" ca="1" si="270"/>
        <v>13.774378192004411</v>
      </c>
      <c r="L758" s="553">
        <f t="shared" ca="1" si="274"/>
        <v>2.6443319339757245</v>
      </c>
      <c r="M758" s="553">
        <f t="shared" ca="1" si="274"/>
        <v>7.3451723751304892</v>
      </c>
      <c r="N758" s="553">
        <f t="shared" ca="1" si="274"/>
        <v>2.3509419371151061</v>
      </c>
      <c r="O758" s="553">
        <f t="shared" ca="1" si="274"/>
        <v>4.4736314109913016</v>
      </c>
      <c r="P758" s="553">
        <f t="shared" ca="1" si="274"/>
        <v>3.0308157987601749</v>
      </c>
      <c r="Q758" s="554">
        <f t="shared" ca="1" si="254"/>
        <v>0.13676190026376256</v>
      </c>
      <c r="R758" s="554">
        <f t="shared" ca="1" si="255"/>
        <v>3.459910009849434</v>
      </c>
      <c r="S758" s="554">
        <f t="shared" ca="1" si="256"/>
        <v>5.4126197166872325</v>
      </c>
      <c r="T758" s="554">
        <f t="shared" ca="1" si="257"/>
        <v>5.2179361278695024</v>
      </c>
      <c r="U758" s="554">
        <f t="shared" ca="1" si="258"/>
        <v>11.130046258028687</v>
      </c>
      <c r="V758" s="555">
        <f t="shared" ca="1" si="259"/>
        <v>4.994230438015383</v>
      </c>
      <c r="W758" s="555">
        <f t="shared" ca="1" si="260"/>
        <v>1.4428156122311266</v>
      </c>
      <c r="X758" s="556">
        <f t="shared" ca="1" si="272"/>
        <v>2.4911613258899763</v>
      </c>
      <c r="Y758" s="557">
        <f t="shared" ca="1" si="261"/>
        <v>0.40221025743586636</v>
      </c>
    </row>
    <row r="759" spans="1:25" x14ac:dyDescent="0.25">
      <c r="A759" s="558" t="s">
        <v>1325</v>
      </c>
      <c r="B759" s="553">
        <f t="shared" si="253"/>
        <v>-10</v>
      </c>
      <c r="C759" s="553">
        <f t="shared" ca="1" si="262"/>
        <v>3.4395931750539344</v>
      </c>
      <c r="D759" s="553">
        <f t="shared" ca="1" si="263"/>
        <v>1.7539474785372573</v>
      </c>
      <c r="E759" s="553">
        <f t="shared" ca="1" si="264"/>
        <v>9.7197486681598591</v>
      </c>
      <c r="F759" s="553">
        <f t="shared" ca="1" si="265"/>
        <v>2.5596481621667291</v>
      </c>
      <c r="G759" s="553">
        <f t="shared" ca="1" si="266"/>
        <v>8.6313469241262517</v>
      </c>
      <c r="H759" s="553">
        <f t="shared" ca="1" si="267"/>
        <v>2.5203555123538615</v>
      </c>
      <c r="I759" s="553">
        <f t="shared" ca="1" si="268"/>
        <v>9.8705179019193494</v>
      </c>
      <c r="J759" s="553">
        <f t="shared" ca="1" si="269"/>
        <v>2.6989935679698527</v>
      </c>
      <c r="K759" s="553">
        <f t="shared" ca="1" si="270"/>
        <v>9.0835960102265965</v>
      </c>
      <c r="L759" s="553">
        <f t="shared" ca="1" si="274"/>
        <v>2.5819378157687103</v>
      </c>
      <c r="M759" s="553">
        <f t="shared" ca="1" si="274"/>
        <v>2.8096918947230853</v>
      </c>
      <c r="N759" s="553">
        <f t="shared" ca="1" si="274"/>
        <v>2.4983625189253904</v>
      </c>
      <c r="O759" s="553">
        <f t="shared" ca="1" si="274"/>
        <v>6.2598779145671104</v>
      </c>
      <c r="P759" s="553">
        <f t="shared" ca="1" si="274"/>
        <v>3.3053294781054667</v>
      </c>
      <c r="Q759" s="554">
        <f t="shared" ca="1" si="254"/>
        <v>1.6856456965166771</v>
      </c>
      <c r="R759" s="554">
        <f t="shared" ca="1" si="255"/>
        <v>7.16010050599313</v>
      </c>
      <c r="S759" s="554">
        <f t="shared" ca="1" si="256"/>
        <v>6.1109914117723907</v>
      </c>
      <c r="T759" s="554">
        <f t="shared" ca="1" si="257"/>
        <v>7.1715243339494972</v>
      </c>
      <c r="U759" s="554">
        <f t="shared" ca="1" si="258"/>
        <v>6.5016581944578862</v>
      </c>
      <c r="V759" s="555">
        <f t="shared" ca="1" si="259"/>
        <v>0.31132937579769493</v>
      </c>
      <c r="W759" s="555">
        <f t="shared" ca="1" si="260"/>
        <v>2.9545484364616437</v>
      </c>
      <c r="X759" s="556">
        <f t="shared" ca="1" si="272"/>
        <v>4.8289550523734359</v>
      </c>
      <c r="Y759" s="557">
        <f t="shared" ca="1" si="261"/>
        <v>0.7271953640938511</v>
      </c>
    </row>
    <row r="760" spans="1:25" x14ac:dyDescent="0.25">
      <c r="A760" s="558" t="s">
        <v>1326</v>
      </c>
      <c r="B760" s="553">
        <f t="shared" si="253"/>
        <v>-10</v>
      </c>
      <c r="C760" s="553">
        <f t="shared" ca="1" si="262"/>
        <v>2.4586329103359903</v>
      </c>
      <c r="D760" s="553">
        <f t="shared" ca="1" si="263"/>
        <v>1.9692926403897428</v>
      </c>
      <c r="E760" s="553">
        <f t="shared" ca="1" si="264"/>
        <v>6.9818111194103549</v>
      </c>
      <c r="F760" s="553">
        <f t="shared" ca="1" si="265"/>
        <v>2.8482932869617046</v>
      </c>
      <c r="G760" s="553">
        <f t="shared" ca="1" si="266"/>
        <v>9.9961270508980249</v>
      </c>
      <c r="H760" s="553">
        <f t="shared" ca="1" si="267"/>
        <v>3.3133754470987817</v>
      </c>
      <c r="I760" s="553">
        <f t="shared" ca="1" si="268"/>
        <v>10.593135991404672</v>
      </c>
      <c r="J760" s="553">
        <f t="shared" ca="1" si="269"/>
        <v>3.0979261415380375</v>
      </c>
      <c r="K760" s="553">
        <f t="shared" ca="1" si="270"/>
        <v>9.41022508564253</v>
      </c>
      <c r="L760" s="553">
        <f t="shared" ca="1" si="274"/>
        <v>3.0366610000043104</v>
      </c>
      <c r="M760" s="553">
        <f t="shared" ca="1" si="274"/>
        <v>6.0797716044087542</v>
      </c>
      <c r="N760" s="553">
        <f t="shared" ca="1" si="274"/>
        <v>2.4926855524289686</v>
      </c>
      <c r="O760" s="553">
        <f t="shared" ca="1" si="274"/>
        <v>5.4158465528683166</v>
      </c>
      <c r="P760" s="553">
        <f t="shared" ca="1" si="274"/>
        <v>2.0141554746204533</v>
      </c>
      <c r="Q760" s="554">
        <f t="shared" ca="1" si="254"/>
        <v>0.48934026994624746</v>
      </c>
      <c r="R760" s="554">
        <f t="shared" ca="1" si="255"/>
        <v>4.1335178324486499</v>
      </c>
      <c r="S760" s="554">
        <f t="shared" ca="1" si="256"/>
        <v>6.6827516037992432</v>
      </c>
      <c r="T760" s="554">
        <f t="shared" ca="1" si="257"/>
        <v>7.4952098498666349</v>
      </c>
      <c r="U760" s="554">
        <f t="shared" ca="1" si="258"/>
        <v>6.3735640856382201</v>
      </c>
      <c r="V760" s="555">
        <f t="shared" ca="1" si="259"/>
        <v>3.5870860519797856</v>
      </c>
      <c r="W760" s="555">
        <f t="shared" ca="1" si="260"/>
        <v>3.4016910782478633</v>
      </c>
      <c r="X760" s="556">
        <f t="shared" ca="1" si="272"/>
        <v>3.2707392947798066</v>
      </c>
      <c r="Y760" s="557">
        <f t="shared" ca="1" si="261"/>
        <v>0.51454948588896809</v>
      </c>
    </row>
    <row r="761" spans="1:25" x14ac:dyDescent="0.25">
      <c r="A761" s="558" t="s">
        <v>1327</v>
      </c>
      <c r="B761" s="553">
        <f t="shared" si="253"/>
        <v>-10</v>
      </c>
      <c r="C761" s="553">
        <f t="shared" ca="1" si="262"/>
        <v>1.1423094414511179</v>
      </c>
      <c r="D761" s="553">
        <f t="shared" ca="1" si="263"/>
        <v>2.459795640808959</v>
      </c>
      <c r="E761" s="553">
        <f t="shared" ca="1" si="264"/>
        <v>4.9403958980992746</v>
      </c>
      <c r="F761" s="553">
        <f t="shared" ca="1" si="265"/>
        <v>1.9928696515557749</v>
      </c>
      <c r="G761" s="553">
        <f t="shared" ca="1" si="266"/>
        <v>10.814610747774278</v>
      </c>
      <c r="H761" s="553">
        <f t="shared" ca="1" si="267"/>
        <v>4.5914483473688037</v>
      </c>
      <c r="I761" s="553">
        <f t="shared" ca="1" si="268"/>
        <v>15.75373748148856</v>
      </c>
      <c r="J761" s="553">
        <f t="shared" ca="1" si="269"/>
        <v>3.4696803430974685</v>
      </c>
      <c r="K761" s="553">
        <f t="shared" ca="1" si="270"/>
        <v>13.278879340764096</v>
      </c>
      <c r="L761" s="553">
        <f t="shared" ca="1" si="274"/>
        <v>3.9115783069945005</v>
      </c>
      <c r="M761" s="553">
        <f t="shared" ca="1" si="274"/>
        <v>6.4312477080995762</v>
      </c>
      <c r="N761" s="553">
        <f t="shared" ca="1" si="274"/>
        <v>2.1585418808694525</v>
      </c>
      <c r="O761" s="553">
        <f t="shared" ca="1" si="274"/>
        <v>4.1867537896229372</v>
      </c>
      <c r="P761" s="553">
        <f t="shared" ca="1" si="274"/>
        <v>3.1129728745782743</v>
      </c>
      <c r="Q761" s="554">
        <f t="shared" ca="1" si="254"/>
        <v>-1.3174861993578411</v>
      </c>
      <c r="R761" s="554">
        <f t="shared" ca="1" si="255"/>
        <v>2.9475262465434997</v>
      </c>
      <c r="S761" s="554">
        <f t="shared" ca="1" si="256"/>
        <v>6.2231624004054744</v>
      </c>
      <c r="T761" s="554">
        <f t="shared" ca="1" si="257"/>
        <v>12.284057138391091</v>
      </c>
      <c r="U761" s="554">
        <f t="shared" ca="1" si="258"/>
        <v>9.3673010337695963</v>
      </c>
      <c r="V761" s="555">
        <f t="shared" ca="1" si="259"/>
        <v>4.2727058272301237</v>
      </c>
      <c r="W761" s="555">
        <f t="shared" ca="1" si="260"/>
        <v>1.0737809150446629</v>
      </c>
      <c r="X761" s="556">
        <f t="shared" ca="1" si="272"/>
        <v>3.4649663696679678</v>
      </c>
      <c r="Y761" s="557">
        <f t="shared" ca="1" si="261"/>
        <v>0.542709485454417</v>
      </c>
    </row>
    <row r="762" spans="1:25" x14ac:dyDescent="0.25">
      <c r="A762" s="558" t="s">
        <v>1328</v>
      </c>
      <c r="B762" s="553">
        <f t="shared" si="253"/>
        <v>-10</v>
      </c>
      <c r="C762" s="553">
        <f t="shared" ca="1" si="262"/>
        <v>3.4458546785391135</v>
      </c>
      <c r="D762" s="553">
        <f t="shared" ca="1" si="263"/>
        <v>1.6723520645528387</v>
      </c>
      <c r="E762" s="553">
        <f t="shared" ca="1" si="264"/>
        <v>9.151757475868779</v>
      </c>
      <c r="F762" s="553">
        <f t="shared" ca="1" si="265"/>
        <v>2.3724127170912848</v>
      </c>
      <c r="G762" s="553">
        <f t="shared" ca="1" si="266"/>
        <v>6.0024010119572786</v>
      </c>
      <c r="H762" s="553">
        <f t="shared" ca="1" si="267"/>
        <v>2.4029886517073771</v>
      </c>
      <c r="I762" s="553">
        <f t="shared" ca="1" si="268"/>
        <v>6.0877593173755251</v>
      </c>
      <c r="J762" s="553">
        <f t="shared" ca="1" si="269"/>
        <v>3.3538105735568147</v>
      </c>
      <c r="K762" s="553">
        <f t="shared" ca="1" si="270"/>
        <v>8.4892744279821866</v>
      </c>
      <c r="L762" s="553">
        <f t="shared" ca="1" si="274"/>
        <v>2.6487666774490415</v>
      </c>
      <c r="M762" s="553">
        <f t="shared" ca="1" si="274"/>
        <v>7.309859586658801</v>
      </c>
      <c r="N762" s="553">
        <f t="shared" ca="1" si="274"/>
        <v>2.7892069622237861</v>
      </c>
      <c r="O762" s="553">
        <f t="shared" ca="1" si="274"/>
        <v>4.7851548904076227</v>
      </c>
      <c r="P762" s="553">
        <f t="shared" ca="1" si="274"/>
        <v>3.0945249225116997</v>
      </c>
      <c r="Q762" s="554">
        <f t="shared" ca="1" si="254"/>
        <v>1.7735026139862748</v>
      </c>
      <c r="R762" s="554">
        <f t="shared" ca="1" si="255"/>
        <v>6.7793447587774942</v>
      </c>
      <c r="S762" s="554">
        <f t="shared" ca="1" si="256"/>
        <v>3.5994123602499015</v>
      </c>
      <c r="T762" s="554">
        <f t="shared" ca="1" si="257"/>
        <v>2.7339487438187104</v>
      </c>
      <c r="U762" s="554">
        <f t="shared" ca="1" si="258"/>
        <v>5.8405077505331455</v>
      </c>
      <c r="V762" s="555">
        <f t="shared" ca="1" si="259"/>
        <v>4.5206526244350149</v>
      </c>
      <c r="W762" s="555">
        <f t="shared" ca="1" si="260"/>
        <v>1.6906299678959229</v>
      </c>
      <c r="X762" s="556">
        <f t="shared" ca="1" si="272"/>
        <v>2.1737376138405899</v>
      </c>
      <c r="Y762" s="557">
        <f t="shared" ca="1" si="261"/>
        <v>0.3581860051964848</v>
      </c>
    </row>
    <row r="763" spans="1:25" x14ac:dyDescent="0.25">
      <c r="A763" s="558" t="s">
        <v>1329</v>
      </c>
      <c r="B763" s="553">
        <f t="shared" si="253"/>
        <v>-10</v>
      </c>
      <c r="C763" s="553">
        <f t="shared" ca="1" si="262"/>
        <v>3.5302272663520751</v>
      </c>
      <c r="D763" s="553">
        <f t="shared" ca="1" si="263"/>
        <v>1.7610305616878503</v>
      </c>
      <c r="E763" s="553">
        <f t="shared" ca="1" si="264"/>
        <v>2.16528241898662</v>
      </c>
      <c r="F763" s="553">
        <f t="shared" ca="1" si="265"/>
        <v>2.1447295966289484</v>
      </c>
      <c r="G763" s="553">
        <f t="shared" ca="1" si="266"/>
        <v>10.818242632153286</v>
      </c>
      <c r="H763" s="553">
        <f t="shared" ca="1" si="267"/>
        <v>2.4083061632428073</v>
      </c>
      <c r="I763" s="553">
        <f t="shared" ca="1" si="268"/>
        <v>11.415806246632503</v>
      </c>
      <c r="J763" s="553">
        <f t="shared" ca="1" si="269"/>
        <v>3.2596825189488818</v>
      </c>
      <c r="K763" s="553">
        <f t="shared" ca="1" si="270"/>
        <v>7.5920049695467986</v>
      </c>
      <c r="L763" s="553">
        <f t="shared" ca="1" si="274"/>
        <v>1.5193864544348483</v>
      </c>
      <c r="M763" s="553">
        <f t="shared" ca="1" si="274"/>
        <v>4.9734536027455887</v>
      </c>
      <c r="N763" s="553">
        <f t="shared" ca="1" si="274"/>
        <v>1.705489248945149</v>
      </c>
      <c r="O763" s="553">
        <f t="shared" ca="1" si="274"/>
        <v>5.6231139811747921</v>
      </c>
      <c r="P763" s="553">
        <f t="shared" ca="1" si="274"/>
        <v>2.5536886405688506</v>
      </c>
      <c r="Q763" s="554">
        <f t="shared" ca="1" si="254"/>
        <v>1.7691967046642247</v>
      </c>
      <c r="R763" s="554">
        <f t="shared" ca="1" si="255"/>
        <v>2.0552822357671641E-2</v>
      </c>
      <c r="S763" s="554">
        <f t="shared" ca="1" si="256"/>
        <v>8.4099364689104785</v>
      </c>
      <c r="T763" s="554">
        <f t="shared" ca="1" si="257"/>
        <v>8.1561237276836209</v>
      </c>
      <c r="U763" s="554">
        <f t="shared" ca="1" si="258"/>
        <v>6.0726185151119498</v>
      </c>
      <c r="V763" s="555">
        <f t="shared" ca="1" si="259"/>
        <v>3.2679643538004397</v>
      </c>
      <c r="W763" s="555">
        <f t="shared" ca="1" si="260"/>
        <v>3.0694253406059415</v>
      </c>
      <c r="X763" s="556">
        <f t="shared" ca="1" si="272"/>
        <v>2.5654049527664551</v>
      </c>
      <c r="Y763" s="557">
        <f t="shared" ca="1" si="261"/>
        <v>0.41271247268682176</v>
      </c>
    </row>
    <row r="764" spans="1:25" x14ac:dyDescent="0.25">
      <c r="A764" s="558" t="s">
        <v>1330</v>
      </c>
      <c r="B764" s="553">
        <f t="shared" si="253"/>
        <v>-10</v>
      </c>
      <c r="C764" s="553">
        <f t="shared" ca="1" si="262"/>
        <v>1.9720220187864221</v>
      </c>
      <c r="D764" s="553">
        <f t="shared" ca="1" si="263"/>
        <v>2.412991174091482</v>
      </c>
      <c r="E764" s="553">
        <f t="shared" ca="1" si="264"/>
        <v>5.6030681333242853</v>
      </c>
      <c r="F764" s="553">
        <f t="shared" ca="1" si="265"/>
        <v>2.0558519345631265</v>
      </c>
      <c r="G764" s="553">
        <f t="shared" ca="1" si="266"/>
        <v>12.141269866742698</v>
      </c>
      <c r="H764" s="553">
        <f t="shared" ca="1" si="267"/>
        <v>3.2198443885891983</v>
      </c>
      <c r="I764" s="553">
        <f t="shared" ca="1" si="268"/>
        <v>9.7071935981496047</v>
      </c>
      <c r="J764" s="553">
        <f t="shared" ca="1" si="269"/>
        <v>2.9297016983782673</v>
      </c>
      <c r="K764" s="553">
        <f t="shared" ca="1" si="270"/>
        <v>9.6657295724398722</v>
      </c>
      <c r="L764" s="553">
        <f t="shared" ca="1" si="274"/>
        <v>3.0032222523165064</v>
      </c>
      <c r="M764" s="553">
        <f t="shared" ca="1" si="274"/>
        <v>5.7777982058544861</v>
      </c>
      <c r="N764" s="553">
        <f t="shared" ca="1" si="274"/>
        <v>2.4358954466506195</v>
      </c>
      <c r="O764" s="553">
        <f t="shared" ca="1" si="274"/>
        <v>5.843902311156306</v>
      </c>
      <c r="P764" s="553">
        <f t="shared" ca="1" si="274"/>
        <v>2.4061664849366995</v>
      </c>
      <c r="Q764" s="554">
        <f t="shared" ca="1" si="254"/>
        <v>-0.44096915530505987</v>
      </c>
      <c r="R764" s="554">
        <f t="shared" ca="1" si="255"/>
        <v>3.5472161987611588</v>
      </c>
      <c r="S764" s="554">
        <f t="shared" ca="1" si="256"/>
        <v>8.9214254781535001</v>
      </c>
      <c r="T764" s="554">
        <f t="shared" ca="1" si="257"/>
        <v>6.7774918997713378</v>
      </c>
      <c r="U764" s="554">
        <f t="shared" ca="1" si="258"/>
        <v>6.6625073201233658</v>
      </c>
      <c r="V764" s="555">
        <f t="shared" ca="1" si="259"/>
        <v>3.3419027592038666</v>
      </c>
      <c r="W764" s="555">
        <f t="shared" ca="1" si="260"/>
        <v>3.4377358262196065</v>
      </c>
      <c r="X764" s="556">
        <f t="shared" ca="1" si="272"/>
        <v>3.0414491818335989</v>
      </c>
      <c r="Y764" s="557">
        <f t="shared" ca="1" si="261"/>
        <v>0.48122314866392646</v>
      </c>
    </row>
    <row r="765" spans="1:25" x14ac:dyDescent="0.25">
      <c r="A765" s="558" t="s">
        <v>1331</v>
      </c>
      <c r="B765" s="553">
        <f t="shared" si="253"/>
        <v>-10</v>
      </c>
      <c r="C765" s="553">
        <f t="shared" ca="1" si="262"/>
        <v>3.2133358444884372</v>
      </c>
      <c r="D765" s="553">
        <f t="shared" ca="1" si="263"/>
        <v>2.0989246263858776</v>
      </c>
      <c r="E765" s="553">
        <f t="shared" ca="1" si="264"/>
        <v>4.0010580343720816</v>
      </c>
      <c r="F765" s="553">
        <f t="shared" ca="1" si="265"/>
        <v>1.7207968723837466</v>
      </c>
      <c r="G765" s="553">
        <f t="shared" ca="1" si="266"/>
        <v>8.9598229686111406</v>
      </c>
      <c r="H765" s="553">
        <f t="shared" ca="1" si="267"/>
        <v>3.4508531054644953</v>
      </c>
      <c r="I765" s="553">
        <f t="shared" ca="1" si="268"/>
        <v>11.051885639165377</v>
      </c>
      <c r="J765" s="553">
        <f t="shared" ca="1" si="269"/>
        <v>3.3154770134103604</v>
      </c>
      <c r="K765" s="553">
        <f t="shared" ca="1" si="270"/>
        <v>15.808728786244512</v>
      </c>
      <c r="L765" s="553">
        <f t="shared" ca="1" si="274"/>
        <v>3.663619733336148</v>
      </c>
      <c r="M765" s="553">
        <f t="shared" ca="1" si="274"/>
        <v>5.5442901653280057</v>
      </c>
      <c r="N765" s="553">
        <f t="shared" ca="1" si="274"/>
        <v>3.0537828754742105</v>
      </c>
      <c r="O765" s="553">
        <f t="shared" ca="1" si="274"/>
        <v>3.5729295504397349</v>
      </c>
      <c r="P765" s="553">
        <f t="shared" ca="1" si="274"/>
        <v>3.2424821425367885</v>
      </c>
      <c r="Q765" s="554">
        <f t="shared" ca="1" si="254"/>
        <v>1.1144112181025596</v>
      </c>
      <c r="R765" s="554">
        <f t="shared" ca="1" si="255"/>
        <v>2.2802611619883351</v>
      </c>
      <c r="S765" s="554">
        <f t="shared" ca="1" si="256"/>
        <v>5.5089698631466453</v>
      </c>
      <c r="T765" s="554">
        <f t="shared" ca="1" si="257"/>
        <v>7.7364086257550166</v>
      </c>
      <c r="U765" s="554">
        <f t="shared" ca="1" si="258"/>
        <v>12.145109052908364</v>
      </c>
      <c r="V765" s="555">
        <f t="shared" ca="1" si="259"/>
        <v>2.4905072898537952</v>
      </c>
      <c r="W765" s="555">
        <f t="shared" ca="1" si="260"/>
        <v>0.33044740790294647</v>
      </c>
      <c r="X765" s="556">
        <f t="shared" ca="1" si="272"/>
        <v>3.0422023828812108</v>
      </c>
      <c r="Y765" s="557">
        <f t="shared" ca="1" si="261"/>
        <v>0.48133253599395726</v>
      </c>
    </row>
    <row r="766" spans="1:25" x14ac:dyDescent="0.25">
      <c r="A766" s="558" t="s">
        <v>1332</v>
      </c>
      <c r="B766" s="553">
        <f t="shared" si="253"/>
        <v>-10</v>
      </c>
      <c r="C766" s="553">
        <f t="shared" ca="1" si="262"/>
        <v>2.2478574641868279</v>
      </c>
      <c r="D766" s="553">
        <f t="shared" ca="1" si="263"/>
        <v>2.4050322354755451</v>
      </c>
      <c r="E766" s="553">
        <f t="shared" ca="1" si="264"/>
        <v>7.396279595450987</v>
      </c>
      <c r="F766" s="553">
        <f t="shared" ca="1" si="265"/>
        <v>2.1670307622489151</v>
      </c>
      <c r="G766" s="553">
        <f t="shared" ca="1" si="266"/>
        <v>13.587134797786371</v>
      </c>
      <c r="H766" s="553">
        <f t="shared" ca="1" si="267"/>
        <v>3.3644470369580572</v>
      </c>
      <c r="I766" s="553">
        <f t="shared" ca="1" si="268"/>
        <v>5.9127158908956652</v>
      </c>
      <c r="J766" s="553">
        <f t="shared" ca="1" si="269"/>
        <v>3.3930911173445808</v>
      </c>
      <c r="K766" s="553">
        <f t="shared" ca="1" si="270"/>
        <v>13.294485661086419</v>
      </c>
      <c r="L766" s="553">
        <f t="shared" ca="1" si="274"/>
        <v>3.3142399806913616</v>
      </c>
      <c r="M766" s="553">
        <f t="shared" ca="1" si="274"/>
        <v>3.3289583283862445</v>
      </c>
      <c r="N766" s="553">
        <f t="shared" ca="1" si="274"/>
        <v>2.1657349434212945</v>
      </c>
      <c r="O766" s="553">
        <f t="shared" ca="1" si="274"/>
        <v>5.3148603341821943</v>
      </c>
      <c r="P766" s="553">
        <f t="shared" ca="1" si="274"/>
        <v>2.0672156573028859</v>
      </c>
      <c r="Q766" s="554">
        <f t="shared" ca="1" si="254"/>
        <v>-0.15717477128871726</v>
      </c>
      <c r="R766" s="554">
        <f t="shared" ca="1" si="255"/>
        <v>5.2292488332020719</v>
      </c>
      <c r="S766" s="554">
        <f t="shared" ca="1" si="256"/>
        <v>10.222687760828315</v>
      </c>
      <c r="T766" s="554">
        <f t="shared" ca="1" si="257"/>
        <v>2.5196247735510844</v>
      </c>
      <c r="U766" s="554">
        <f t="shared" ca="1" si="258"/>
        <v>9.9802456803950577</v>
      </c>
      <c r="V766" s="555">
        <f t="shared" ca="1" si="259"/>
        <v>1.16322338496495</v>
      </c>
      <c r="W766" s="555">
        <f t="shared" ca="1" si="260"/>
        <v>3.2476446768793084</v>
      </c>
      <c r="X766" s="556">
        <f t="shared" ca="1" si="272"/>
        <v>3.7433732655297582</v>
      </c>
      <c r="Y766" s="557">
        <f t="shared" ca="1" si="261"/>
        <v>0.5826683077100534</v>
      </c>
    </row>
    <row r="767" spans="1:25" x14ac:dyDescent="0.25">
      <c r="A767" s="558" t="s">
        <v>1333</v>
      </c>
      <c r="B767" s="553">
        <f t="shared" si="253"/>
        <v>-10</v>
      </c>
      <c r="C767" s="553">
        <f t="shared" ca="1" si="262"/>
        <v>3.9092631881845272</v>
      </c>
      <c r="D767" s="553">
        <f t="shared" ca="1" si="263"/>
        <v>1.7674152793981452</v>
      </c>
      <c r="E767" s="553">
        <f t="shared" ca="1" si="264"/>
        <v>7.9544990829989421</v>
      </c>
      <c r="F767" s="553">
        <f t="shared" ca="1" si="265"/>
        <v>2.9213041485515561</v>
      </c>
      <c r="G767" s="553">
        <f t="shared" ca="1" si="266"/>
        <v>15.772628308792706</v>
      </c>
      <c r="H767" s="553">
        <f t="shared" ca="1" si="267"/>
        <v>3.3460450776870583</v>
      </c>
      <c r="I767" s="553">
        <f t="shared" ca="1" si="268"/>
        <v>12.284218187487454</v>
      </c>
      <c r="J767" s="553">
        <f t="shared" ca="1" si="269"/>
        <v>3.9068745399263536</v>
      </c>
      <c r="K767" s="553">
        <f t="shared" ca="1" si="270"/>
        <v>12.25382779449226</v>
      </c>
      <c r="L767" s="553">
        <f t="shared" ca="1" si="274"/>
        <v>2.1356642425602712</v>
      </c>
      <c r="M767" s="553">
        <f t="shared" ca="1" si="274"/>
        <v>5.5533347287203574</v>
      </c>
      <c r="N767" s="553">
        <f t="shared" ca="1" si="274"/>
        <v>2.4604133545729843</v>
      </c>
      <c r="O767" s="553">
        <f t="shared" ca="1" si="274"/>
        <v>5.1020049333966515</v>
      </c>
      <c r="P767" s="553">
        <f t="shared" ca="1" si="274"/>
        <v>3.2014334722209137</v>
      </c>
      <c r="Q767" s="554">
        <f t="shared" ca="1" si="254"/>
        <v>2.141847908786382</v>
      </c>
      <c r="R767" s="554">
        <f t="shared" ca="1" si="255"/>
        <v>5.0331949344473861</v>
      </c>
      <c r="S767" s="554">
        <f t="shared" ca="1" si="256"/>
        <v>12.426583231105647</v>
      </c>
      <c r="T767" s="554">
        <f t="shared" ca="1" si="257"/>
        <v>8.3773436475611014</v>
      </c>
      <c r="U767" s="554">
        <f t="shared" ca="1" si="258"/>
        <v>10.118163551931989</v>
      </c>
      <c r="V767" s="555">
        <f t="shared" ca="1" si="259"/>
        <v>3.0929213741473731</v>
      </c>
      <c r="W767" s="555">
        <f t="shared" ca="1" si="260"/>
        <v>1.9005714611757378</v>
      </c>
      <c r="X767" s="556">
        <f t="shared" ca="1" si="272"/>
        <v>9.2533829949388746</v>
      </c>
      <c r="Y767" s="557">
        <f t="shared" ca="1" si="261"/>
        <v>0.98668113593285633</v>
      </c>
    </row>
    <row r="768" spans="1:25" x14ac:dyDescent="0.25">
      <c r="A768" s="558" t="s">
        <v>1334</v>
      </c>
      <c r="B768" s="553">
        <f t="shared" si="253"/>
        <v>-10</v>
      </c>
      <c r="C768" s="553">
        <f t="shared" ca="1" si="262"/>
        <v>2.3188841038463743</v>
      </c>
      <c r="D768" s="553">
        <f t="shared" ca="1" si="263"/>
        <v>1.5548592952829805</v>
      </c>
      <c r="E768" s="553">
        <f t="shared" ca="1" si="264"/>
        <v>8.116561672054404</v>
      </c>
      <c r="F768" s="553">
        <f t="shared" ca="1" si="265"/>
        <v>2.5154073336449922</v>
      </c>
      <c r="G768" s="553">
        <f t="shared" ca="1" si="266"/>
        <v>9.0651802899433491</v>
      </c>
      <c r="H768" s="553">
        <f t="shared" ca="1" si="267"/>
        <v>2.8032252996555531</v>
      </c>
      <c r="I768" s="553">
        <f t="shared" ca="1" si="268"/>
        <v>7.0889683327942752</v>
      </c>
      <c r="J768" s="553">
        <f t="shared" ca="1" si="269"/>
        <v>2.9720958582182635</v>
      </c>
      <c r="K768" s="553">
        <f t="shared" ca="1" si="270"/>
        <v>5.5193254417420912</v>
      </c>
      <c r="L768" s="553">
        <f t="shared" ca="1" si="274"/>
        <v>3.1770457295476335</v>
      </c>
      <c r="M768" s="553">
        <f t="shared" ca="1" si="274"/>
        <v>6.4176145376118416</v>
      </c>
      <c r="N768" s="553">
        <f t="shared" ca="1" si="274"/>
        <v>2.9614967348038235</v>
      </c>
      <c r="O768" s="553">
        <f t="shared" ca="1" si="274"/>
        <v>6.7400323776678981</v>
      </c>
      <c r="P768" s="553">
        <f t="shared" ca="1" si="274"/>
        <v>2.5965151335594734</v>
      </c>
      <c r="Q768" s="554">
        <f t="shared" ca="1" si="254"/>
        <v>0.76402480856339383</v>
      </c>
      <c r="R768" s="554">
        <f t="shared" ca="1" si="255"/>
        <v>5.6011543384094118</v>
      </c>
      <c r="S768" s="554">
        <f t="shared" ca="1" si="256"/>
        <v>6.261954990287796</v>
      </c>
      <c r="T768" s="554">
        <f t="shared" ca="1" si="257"/>
        <v>4.1168724745760112</v>
      </c>
      <c r="U768" s="554">
        <f t="shared" ca="1" si="258"/>
        <v>2.3422797121944576</v>
      </c>
      <c r="V768" s="555">
        <f t="shared" ca="1" si="259"/>
        <v>3.4561178028080182</v>
      </c>
      <c r="W768" s="555">
        <f t="shared" ca="1" si="260"/>
        <v>4.1435172441084251</v>
      </c>
      <c r="X768" s="556">
        <f t="shared" ca="1" si="272"/>
        <v>1.6308278529892561</v>
      </c>
      <c r="Y768" s="557">
        <f t="shared" ca="1" si="261"/>
        <v>0.28734111499066284</v>
      </c>
    </row>
    <row r="769" spans="1:25" x14ac:dyDescent="0.25">
      <c r="A769" s="558" t="s">
        <v>1335</v>
      </c>
      <c r="B769" s="553">
        <f t="shared" si="253"/>
        <v>-10</v>
      </c>
      <c r="C769" s="553">
        <f t="shared" ca="1" si="262"/>
        <v>3.4258143276615849</v>
      </c>
      <c r="D769" s="553">
        <f t="shared" ca="1" si="263"/>
        <v>2.0742713330543876</v>
      </c>
      <c r="E769" s="553">
        <f t="shared" ca="1" si="264"/>
        <v>5.7012881579402492</v>
      </c>
      <c r="F769" s="553">
        <f t="shared" ca="1" si="265"/>
        <v>1.9392060013089485</v>
      </c>
      <c r="G769" s="553">
        <f t="shared" ca="1" si="266"/>
        <v>10.88318320514442</v>
      </c>
      <c r="H769" s="553">
        <f t="shared" ca="1" si="267"/>
        <v>2.6997892077996126</v>
      </c>
      <c r="I769" s="553">
        <f t="shared" ca="1" si="268"/>
        <v>9.8708764392092405</v>
      </c>
      <c r="J769" s="553">
        <f t="shared" ca="1" si="269"/>
        <v>2.4087865304205858</v>
      </c>
      <c r="K769" s="553">
        <f t="shared" ca="1" si="270"/>
        <v>10.064779954484566</v>
      </c>
      <c r="L769" s="553">
        <f t="shared" ca="1" si="274"/>
        <v>2.8316299239762595</v>
      </c>
      <c r="M769" s="553">
        <f t="shared" ca="1" si="274"/>
        <v>7.3920024327121929</v>
      </c>
      <c r="N769" s="553">
        <f t="shared" ca="1" si="274"/>
        <v>2.485635357540775</v>
      </c>
      <c r="O769" s="553">
        <f t="shared" ca="1" si="274"/>
        <v>5.7640268775959624</v>
      </c>
      <c r="P769" s="553">
        <f t="shared" ca="1" si="274"/>
        <v>2.9779839947270887</v>
      </c>
      <c r="Q769" s="554">
        <f t="shared" ca="1" si="254"/>
        <v>1.3515429946071973</v>
      </c>
      <c r="R769" s="554">
        <f t="shared" ca="1" si="255"/>
        <v>3.7620821566313007</v>
      </c>
      <c r="S769" s="554">
        <f t="shared" ca="1" si="256"/>
        <v>8.1833939973448064</v>
      </c>
      <c r="T769" s="554">
        <f t="shared" ca="1" si="257"/>
        <v>7.4620899087886547</v>
      </c>
      <c r="U769" s="554">
        <f t="shared" ca="1" si="258"/>
        <v>7.2331500305083063</v>
      </c>
      <c r="V769" s="555">
        <f t="shared" ca="1" si="259"/>
        <v>4.9063670751714179</v>
      </c>
      <c r="W769" s="555">
        <f t="shared" ca="1" si="260"/>
        <v>2.7860428828688737</v>
      </c>
      <c r="X769" s="556">
        <f t="shared" ca="1" si="272"/>
        <v>4.9759455621502831</v>
      </c>
      <c r="Y769" s="557">
        <f t="shared" ca="1" si="261"/>
        <v>0.74470574609629148</v>
      </c>
    </row>
    <row r="770" spans="1:25" x14ac:dyDescent="0.25">
      <c r="A770" s="558" t="s">
        <v>1336</v>
      </c>
      <c r="B770" s="553">
        <f t="shared" si="253"/>
        <v>-10</v>
      </c>
      <c r="C770" s="553">
        <f t="shared" ca="1" si="262"/>
        <v>2.4722268487212298</v>
      </c>
      <c r="D770" s="553">
        <f t="shared" ca="1" si="263"/>
        <v>2.1658558906502243</v>
      </c>
      <c r="E770" s="553">
        <f t="shared" ca="1" si="264"/>
        <v>6.3239348037623344</v>
      </c>
      <c r="F770" s="553">
        <f t="shared" ca="1" si="265"/>
        <v>3.0799373998797113</v>
      </c>
      <c r="G770" s="553">
        <f t="shared" ca="1" si="266"/>
        <v>8.3192268785706744</v>
      </c>
      <c r="H770" s="553">
        <f t="shared" ca="1" si="267"/>
        <v>2.5031711324699586</v>
      </c>
      <c r="I770" s="553">
        <f t="shared" ca="1" si="268"/>
        <v>8.5485749226984975</v>
      </c>
      <c r="J770" s="553">
        <f t="shared" ca="1" si="269"/>
        <v>1.6195918574945516</v>
      </c>
      <c r="K770" s="553">
        <f t="shared" ca="1" si="270"/>
        <v>12.96586285019988</v>
      </c>
      <c r="L770" s="553">
        <f t="shared" ref="L770:P785" ca="1" si="275">L$17*(1+$C$10*NORMSINV(RAND()))</f>
        <v>4.2249181972049765</v>
      </c>
      <c r="M770" s="553">
        <f t="shared" ca="1" si="275"/>
        <v>5.8548444146952461</v>
      </c>
      <c r="N770" s="553">
        <f t="shared" ca="1" si="275"/>
        <v>1.536174394950502</v>
      </c>
      <c r="O770" s="553">
        <f t="shared" ca="1" si="275"/>
        <v>3.9479050587548157</v>
      </c>
      <c r="P770" s="553">
        <f t="shared" ca="1" si="275"/>
        <v>3.6648767914387026</v>
      </c>
      <c r="Q770" s="554">
        <f t="shared" ca="1" si="254"/>
        <v>0.30637095807100545</v>
      </c>
      <c r="R770" s="554">
        <f t="shared" ca="1" si="255"/>
        <v>3.2439974038826231</v>
      </c>
      <c r="S770" s="554">
        <f t="shared" ca="1" si="256"/>
        <v>5.8160557461007159</v>
      </c>
      <c r="T770" s="554">
        <f t="shared" ca="1" si="257"/>
        <v>6.9289830652039459</v>
      </c>
      <c r="U770" s="554">
        <f t="shared" ca="1" si="258"/>
        <v>8.7409446529949033</v>
      </c>
      <c r="V770" s="555">
        <f t="shared" ca="1" si="259"/>
        <v>4.3186700197447436</v>
      </c>
      <c r="W770" s="555">
        <f t="shared" ca="1" si="260"/>
        <v>0.28302826731611308</v>
      </c>
      <c r="X770" s="556">
        <f t="shared" ca="1" si="272"/>
        <v>2.1928886176879736</v>
      </c>
      <c r="Y770" s="557">
        <f t="shared" ca="1" si="261"/>
        <v>0.36079582789731918</v>
      </c>
    </row>
    <row r="771" spans="1:25" x14ac:dyDescent="0.25">
      <c r="A771" s="558" t="s">
        <v>1337</v>
      </c>
      <c r="B771" s="553">
        <f t="shared" si="253"/>
        <v>-10</v>
      </c>
      <c r="C771" s="553">
        <f t="shared" ca="1" si="262"/>
        <v>2.0581523100885812</v>
      </c>
      <c r="D771" s="553">
        <f t="shared" ca="1" si="263"/>
        <v>2.3991504125228698</v>
      </c>
      <c r="E771" s="553">
        <f t="shared" ca="1" si="264"/>
        <v>8.5366715927982408</v>
      </c>
      <c r="F771" s="553">
        <f t="shared" ca="1" si="265"/>
        <v>2.3203047288177858</v>
      </c>
      <c r="G771" s="553">
        <f t="shared" ca="1" si="266"/>
        <v>10.040577097237009</v>
      </c>
      <c r="H771" s="553">
        <f t="shared" ca="1" si="267"/>
        <v>3.1381481329187366</v>
      </c>
      <c r="I771" s="553">
        <f t="shared" ca="1" si="268"/>
        <v>16.423099613196669</v>
      </c>
      <c r="J771" s="553">
        <f t="shared" ca="1" si="269"/>
        <v>1.4863923117961912</v>
      </c>
      <c r="K771" s="553">
        <f t="shared" ca="1" si="270"/>
        <v>9.8606115604487279</v>
      </c>
      <c r="L771" s="553">
        <f t="shared" ca="1" si="275"/>
        <v>2.4488290700678883</v>
      </c>
      <c r="M771" s="553">
        <f t="shared" ca="1" si="275"/>
        <v>4.7195649072544343</v>
      </c>
      <c r="N771" s="553">
        <f t="shared" ca="1" si="275"/>
        <v>2.9286269148793882</v>
      </c>
      <c r="O771" s="553">
        <f t="shared" ca="1" si="275"/>
        <v>5.2617446324813937</v>
      </c>
      <c r="P771" s="553">
        <f t="shared" ca="1" si="275"/>
        <v>2.9449473556113248</v>
      </c>
      <c r="Q771" s="554">
        <f t="shared" ca="1" si="254"/>
        <v>-0.34099810243428852</v>
      </c>
      <c r="R771" s="554">
        <f t="shared" ca="1" si="255"/>
        <v>6.216366863980455</v>
      </c>
      <c r="S771" s="554">
        <f t="shared" ca="1" si="256"/>
        <v>6.9024289643182719</v>
      </c>
      <c r="T771" s="554">
        <f t="shared" ca="1" si="257"/>
        <v>14.936707301400478</v>
      </c>
      <c r="U771" s="554">
        <f t="shared" ca="1" si="258"/>
        <v>7.4117824903808396</v>
      </c>
      <c r="V771" s="555">
        <f t="shared" ca="1" si="259"/>
        <v>1.7909379923750461</v>
      </c>
      <c r="W771" s="555">
        <f t="shared" ca="1" si="260"/>
        <v>2.3167972768700689</v>
      </c>
      <c r="X771" s="556">
        <f t="shared" ca="1" si="272"/>
        <v>6.7418393911840688</v>
      </c>
      <c r="Y771" s="557">
        <f t="shared" ca="1" si="261"/>
        <v>0.90345321683865465</v>
      </c>
    </row>
    <row r="772" spans="1:25" x14ac:dyDescent="0.25">
      <c r="A772" s="558" t="s">
        <v>1338</v>
      </c>
      <c r="B772" s="553">
        <f t="shared" si="253"/>
        <v>-10</v>
      </c>
      <c r="C772" s="553">
        <f t="shared" ca="1" si="262"/>
        <v>1.7424806235147057</v>
      </c>
      <c r="D772" s="553">
        <f t="shared" ca="1" si="263"/>
        <v>2.0315900559981106</v>
      </c>
      <c r="E772" s="553">
        <f t="shared" ca="1" si="264"/>
        <v>6.1267638408155136</v>
      </c>
      <c r="F772" s="553">
        <f t="shared" ca="1" si="265"/>
        <v>1.8510649993705008</v>
      </c>
      <c r="G772" s="553">
        <f t="shared" ca="1" si="266"/>
        <v>8.1691957337698131</v>
      </c>
      <c r="H772" s="553">
        <f t="shared" ca="1" si="267"/>
        <v>3.1840319532208756</v>
      </c>
      <c r="I772" s="553">
        <f t="shared" ca="1" si="268"/>
        <v>10.920573554069261</v>
      </c>
      <c r="J772" s="553">
        <f t="shared" ca="1" si="269"/>
        <v>3.4677908657404157</v>
      </c>
      <c r="K772" s="553">
        <f t="shared" ca="1" si="270"/>
        <v>11.950455678931327</v>
      </c>
      <c r="L772" s="553">
        <f t="shared" ca="1" si="275"/>
        <v>1.8907103769804219</v>
      </c>
      <c r="M772" s="553">
        <f t="shared" ca="1" si="275"/>
        <v>5.096629946482599</v>
      </c>
      <c r="N772" s="553">
        <f t="shared" ca="1" si="275"/>
        <v>2.3978413071508813</v>
      </c>
      <c r="O772" s="553">
        <f t="shared" ca="1" si="275"/>
        <v>5.5947214662771056</v>
      </c>
      <c r="P772" s="553">
        <f t="shared" ca="1" si="275"/>
        <v>1.9143030942142762</v>
      </c>
      <c r="Q772" s="554">
        <f t="shared" ca="1" si="254"/>
        <v>-0.28910943248340493</v>
      </c>
      <c r="R772" s="554">
        <f t="shared" ca="1" si="255"/>
        <v>4.2756988414450126</v>
      </c>
      <c r="S772" s="554">
        <f t="shared" ca="1" si="256"/>
        <v>4.9851637805489375</v>
      </c>
      <c r="T772" s="554">
        <f t="shared" ca="1" si="257"/>
        <v>7.4527826883288455</v>
      </c>
      <c r="U772" s="554">
        <f t="shared" ca="1" si="258"/>
        <v>10.059745301950905</v>
      </c>
      <c r="V772" s="555">
        <f t="shared" ca="1" si="259"/>
        <v>2.6987886393317178</v>
      </c>
      <c r="W772" s="555">
        <f t="shared" ca="1" si="260"/>
        <v>3.6804183720628294</v>
      </c>
      <c r="X772" s="556">
        <f t="shared" ca="1" si="272"/>
        <v>2.8859116219117116</v>
      </c>
      <c r="Y772" s="557">
        <f t="shared" ca="1" si="261"/>
        <v>0.45867676951230907</v>
      </c>
    </row>
    <row r="773" spans="1:25" x14ac:dyDescent="0.25">
      <c r="A773" s="558" t="s">
        <v>1339</v>
      </c>
      <c r="B773" s="553">
        <f t="shared" si="253"/>
        <v>-10</v>
      </c>
      <c r="C773" s="553">
        <f t="shared" ca="1" si="262"/>
        <v>4.2375952651179114</v>
      </c>
      <c r="D773" s="553">
        <f t="shared" ca="1" si="263"/>
        <v>1.3708732055994373</v>
      </c>
      <c r="E773" s="553">
        <f t="shared" ca="1" si="264"/>
        <v>10.120182948014428</v>
      </c>
      <c r="F773" s="553">
        <f t="shared" ca="1" si="265"/>
        <v>3.2010156004879771</v>
      </c>
      <c r="G773" s="553">
        <f t="shared" ca="1" si="266"/>
        <v>12.333544496306084</v>
      </c>
      <c r="H773" s="553">
        <f t="shared" ca="1" si="267"/>
        <v>2.9669427796151728</v>
      </c>
      <c r="I773" s="553">
        <f t="shared" ca="1" si="268"/>
        <v>12.11461891283747</v>
      </c>
      <c r="J773" s="553">
        <f t="shared" ca="1" si="269"/>
        <v>3.0237546053640525</v>
      </c>
      <c r="K773" s="553">
        <f t="shared" ca="1" si="270"/>
        <v>14.70983745421651</v>
      </c>
      <c r="L773" s="553">
        <f t="shared" ca="1" si="275"/>
        <v>3.7312479782692085</v>
      </c>
      <c r="M773" s="553">
        <f t="shared" ca="1" si="275"/>
        <v>6.8738120124929782</v>
      </c>
      <c r="N773" s="553">
        <f t="shared" ca="1" si="275"/>
        <v>2.6778238943720325</v>
      </c>
      <c r="O773" s="553">
        <f t="shared" ca="1" si="275"/>
        <v>4.0196685001275387</v>
      </c>
      <c r="P773" s="553">
        <f t="shared" ca="1" si="275"/>
        <v>2.6954711713685282</v>
      </c>
      <c r="Q773" s="554">
        <f t="shared" ca="1" si="254"/>
        <v>2.8667220595184739</v>
      </c>
      <c r="R773" s="554">
        <f t="shared" ca="1" si="255"/>
        <v>6.9191673475264501</v>
      </c>
      <c r="S773" s="554">
        <f t="shared" ca="1" si="256"/>
        <v>9.3666017166909121</v>
      </c>
      <c r="T773" s="554">
        <f t="shared" ca="1" si="257"/>
        <v>9.0908643074734172</v>
      </c>
      <c r="U773" s="554">
        <f t="shared" ca="1" si="258"/>
        <v>10.978589475947302</v>
      </c>
      <c r="V773" s="555">
        <f t="shared" ca="1" si="259"/>
        <v>4.1959881181209457</v>
      </c>
      <c r="W773" s="555">
        <f t="shared" ca="1" si="260"/>
        <v>1.3241973287590105</v>
      </c>
      <c r="X773" s="556">
        <f t="shared" ca="1" si="272"/>
        <v>10.216084465673838</v>
      </c>
      <c r="Y773" s="557">
        <f t="shared" ca="1" si="261"/>
        <v>0.99488020505398211</v>
      </c>
    </row>
    <row r="774" spans="1:25" x14ac:dyDescent="0.25">
      <c r="A774" s="558" t="s">
        <v>1340</v>
      </c>
      <c r="B774" s="553">
        <f t="shared" si="253"/>
        <v>-10</v>
      </c>
      <c r="C774" s="553">
        <f t="shared" ca="1" si="262"/>
        <v>4.0457016109039561</v>
      </c>
      <c r="D774" s="553">
        <f t="shared" ca="1" si="263"/>
        <v>1.9605469312094552</v>
      </c>
      <c r="E774" s="553">
        <f t="shared" ca="1" si="264"/>
        <v>5.3896891749914566</v>
      </c>
      <c r="F774" s="553">
        <f t="shared" ca="1" si="265"/>
        <v>2.7148110388396978</v>
      </c>
      <c r="G774" s="553">
        <f t="shared" ca="1" si="266"/>
        <v>9.9275844743268351</v>
      </c>
      <c r="H774" s="553">
        <f t="shared" ca="1" si="267"/>
        <v>2.1935886351156029</v>
      </c>
      <c r="I774" s="553">
        <f t="shared" ca="1" si="268"/>
        <v>9.3825408405263708</v>
      </c>
      <c r="J774" s="553">
        <f t="shared" ca="1" si="269"/>
        <v>3.1791867726047407</v>
      </c>
      <c r="K774" s="553">
        <f t="shared" ca="1" si="270"/>
        <v>9.5703914136430832</v>
      </c>
      <c r="L774" s="553">
        <f t="shared" ca="1" si="275"/>
        <v>3.6400694563535594</v>
      </c>
      <c r="M774" s="553">
        <f t="shared" ca="1" si="275"/>
        <v>5.2707065325815226</v>
      </c>
      <c r="N774" s="553">
        <f t="shared" ca="1" si="275"/>
        <v>2.7215721631890508</v>
      </c>
      <c r="O774" s="553">
        <f t="shared" ca="1" si="275"/>
        <v>6.6584580518726604</v>
      </c>
      <c r="P774" s="553">
        <f t="shared" ca="1" si="275"/>
        <v>2.38833681420315</v>
      </c>
      <c r="Q774" s="554">
        <f t="shared" ca="1" si="254"/>
        <v>2.0851546796945009</v>
      </c>
      <c r="R774" s="554">
        <f t="shared" ca="1" si="255"/>
        <v>2.6748781361517588</v>
      </c>
      <c r="S774" s="554">
        <f t="shared" ca="1" si="256"/>
        <v>7.7339958392112322</v>
      </c>
      <c r="T774" s="554">
        <f t="shared" ca="1" si="257"/>
        <v>6.2033540679216301</v>
      </c>
      <c r="U774" s="554">
        <f t="shared" ca="1" si="258"/>
        <v>5.9303219572895234</v>
      </c>
      <c r="V774" s="555">
        <f t="shared" ca="1" si="259"/>
        <v>2.5491343693924717</v>
      </c>
      <c r="W774" s="555">
        <f t="shared" ca="1" si="260"/>
        <v>4.2701212376695104</v>
      </c>
      <c r="X774" s="556">
        <f t="shared" ca="1" si="272"/>
        <v>3.3877429552663383</v>
      </c>
      <c r="Y774" s="557">
        <f t="shared" ca="1" si="261"/>
        <v>0.53153098156796441</v>
      </c>
    </row>
    <row r="775" spans="1:25" x14ac:dyDescent="0.25">
      <c r="A775" s="558" t="s">
        <v>1341</v>
      </c>
      <c r="B775" s="553">
        <f t="shared" si="253"/>
        <v>-10</v>
      </c>
      <c r="C775" s="553">
        <f t="shared" ca="1" si="262"/>
        <v>2.5435506931829606</v>
      </c>
      <c r="D775" s="553">
        <f t="shared" ca="1" si="263"/>
        <v>2.0026496561090577</v>
      </c>
      <c r="E775" s="553">
        <f t="shared" ca="1" si="264"/>
        <v>6.2972358145887579</v>
      </c>
      <c r="F775" s="553">
        <f t="shared" ca="1" si="265"/>
        <v>3.3752387659382954</v>
      </c>
      <c r="G775" s="553">
        <f t="shared" ca="1" si="266"/>
        <v>10.136384243928855</v>
      </c>
      <c r="H775" s="553">
        <f t="shared" ca="1" si="267"/>
        <v>2.2020965668770431</v>
      </c>
      <c r="I775" s="553">
        <f t="shared" ca="1" si="268"/>
        <v>7.8603876997785687</v>
      </c>
      <c r="J775" s="553">
        <f t="shared" ca="1" si="269"/>
        <v>3.0966335235173994</v>
      </c>
      <c r="K775" s="553">
        <f t="shared" ca="1" si="270"/>
        <v>10.330375012973434</v>
      </c>
      <c r="L775" s="553">
        <f t="shared" ca="1" si="275"/>
        <v>2.8162297686443512</v>
      </c>
      <c r="M775" s="553">
        <f t="shared" ca="1" si="275"/>
        <v>5.6549197675454375</v>
      </c>
      <c r="N775" s="553">
        <f t="shared" ca="1" si="275"/>
        <v>3.5994506604865744</v>
      </c>
      <c r="O775" s="553">
        <f t="shared" ca="1" si="275"/>
        <v>4.5073015080467655</v>
      </c>
      <c r="P775" s="553">
        <f t="shared" ca="1" si="275"/>
        <v>2.3719442648359661</v>
      </c>
      <c r="Q775" s="554">
        <f t="shared" ca="1" si="254"/>
        <v>0.54090103707390291</v>
      </c>
      <c r="R775" s="554">
        <f t="shared" ca="1" si="255"/>
        <v>2.9219970486504625</v>
      </c>
      <c r="S775" s="554">
        <f t="shared" ca="1" si="256"/>
        <v>7.9342876770518123</v>
      </c>
      <c r="T775" s="554">
        <f t="shared" ca="1" si="257"/>
        <v>4.7637541762611697</v>
      </c>
      <c r="U775" s="554">
        <f t="shared" ca="1" si="258"/>
        <v>7.5141452443290824</v>
      </c>
      <c r="V775" s="555">
        <f t="shared" ca="1" si="259"/>
        <v>2.0554691070588631</v>
      </c>
      <c r="W775" s="555">
        <f t="shared" ca="1" si="260"/>
        <v>2.1353572432107994</v>
      </c>
      <c r="X775" s="556">
        <f t="shared" ca="1" si="272"/>
        <v>1.7652688206365159</v>
      </c>
      <c r="Y775" s="557">
        <f t="shared" ca="1" si="261"/>
        <v>0.30426474338509663</v>
      </c>
    </row>
    <row r="776" spans="1:25" x14ac:dyDescent="0.25">
      <c r="A776" s="558" t="s">
        <v>1342</v>
      </c>
      <c r="B776" s="553">
        <f t="shared" si="253"/>
        <v>-10</v>
      </c>
      <c r="C776" s="553">
        <f t="shared" ca="1" si="262"/>
        <v>3.489917867190659</v>
      </c>
      <c r="D776" s="553">
        <f t="shared" ca="1" si="263"/>
        <v>1.8568119815484552</v>
      </c>
      <c r="E776" s="553">
        <f t="shared" ca="1" si="264"/>
        <v>8.0222574571431551</v>
      </c>
      <c r="F776" s="553">
        <f t="shared" ca="1" si="265"/>
        <v>2.4315975873442173</v>
      </c>
      <c r="G776" s="553">
        <f t="shared" ca="1" si="266"/>
        <v>6.1326744886522526</v>
      </c>
      <c r="H776" s="553">
        <f t="shared" ca="1" si="267"/>
        <v>2.9377552512528888</v>
      </c>
      <c r="I776" s="553">
        <f t="shared" ca="1" si="268"/>
        <v>10.667371342566682</v>
      </c>
      <c r="J776" s="553">
        <f t="shared" ca="1" si="269"/>
        <v>3.6039592281738848</v>
      </c>
      <c r="K776" s="553">
        <f t="shared" ca="1" si="270"/>
        <v>13.831129148742461</v>
      </c>
      <c r="L776" s="553">
        <f t="shared" ca="1" si="275"/>
        <v>3.1973318516755174</v>
      </c>
      <c r="M776" s="553">
        <f t="shared" ca="1" si="275"/>
        <v>5.6045139407325211</v>
      </c>
      <c r="N776" s="553">
        <f t="shared" ca="1" si="275"/>
        <v>2.5892304985140049</v>
      </c>
      <c r="O776" s="553">
        <f t="shared" ca="1" si="275"/>
        <v>4.9750680035279071</v>
      </c>
      <c r="P776" s="553">
        <f t="shared" ca="1" si="275"/>
        <v>2.8049601762657943</v>
      </c>
      <c r="Q776" s="554">
        <f t="shared" ca="1" si="254"/>
        <v>1.6331058856422038</v>
      </c>
      <c r="R776" s="554">
        <f t="shared" ca="1" si="255"/>
        <v>5.5906598697989374</v>
      </c>
      <c r="S776" s="554">
        <f t="shared" ca="1" si="256"/>
        <v>3.1949192373993638</v>
      </c>
      <c r="T776" s="554">
        <f t="shared" ca="1" si="257"/>
        <v>7.063412114392797</v>
      </c>
      <c r="U776" s="554">
        <f t="shared" ca="1" si="258"/>
        <v>10.633797297066943</v>
      </c>
      <c r="V776" s="555">
        <f t="shared" ca="1" si="259"/>
        <v>3.0152834422185162</v>
      </c>
      <c r="W776" s="555">
        <f t="shared" ca="1" si="260"/>
        <v>2.1701078272621128</v>
      </c>
      <c r="X776" s="556">
        <f t="shared" ca="1" si="272"/>
        <v>4.1435050347845106</v>
      </c>
      <c r="Y776" s="557">
        <f t="shared" ca="1" si="261"/>
        <v>0.63853586546334351</v>
      </c>
    </row>
    <row r="777" spans="1:25" x14ac:dyDescent="0.25">
      <c r="A777" s="558" t="s">
        <v>1343</v>
      </c>
      <c r="B777" s="553">
        <f t="shared" si="253"/>
        <v>-10</v>
      </c>
      <c r="C777" s="553">
        <f t="shared" ca="1" si="262"/>
        <v>2.7265442980425689</v>
      </c>
      <c r="D777" s="553">
        <f t="shared" ca="1" si="263"/>
        <v>1.7501654862185687</v>
      </c>
      <c r="E777" s="553">
        <f t="shared" ca="1" si="264"/>
        <v>4.1075280685004101</v>
      </c>
      <c r="F777" s="553">
        <f t="shared" ca="1" si="265"/>
        <v>2.2815388595354817</v>
      </c>
      <c r="G777" s="553">
        <f t="shared" ca="1" si="266"/>
        <v>6.3289533831209521</v>
      </c>
      <c r="H777" s="553">
        <f t="shared" ca="1" si="267"/>
        <v>2.1890883877625984</v>
      </c>
      <c r="I777" s="553">
        <f t="shared" ca="1" si="268"/>
        <v>7.773515170992007</v>
      </c>
      <c r="J777" s="553">
        <f t="shared" ca="1" si="269"/>
        <v>3.2967851105074732</v>
      </c>
      <c r="K777" s="553">
        <f t="shared" ca="1" si="270"/>
        <v>14.730488494062701</v>
      </c>
      <c r="L777" s="553">
        <f t="shared" ca="1" si="275"/>
        <v>3.4821580525825331</v>
      </c>
      <c r="M777" s="553">
        <f t="shared" ca="1" si="275"/>
        <v>6.2110887112951474</v>
      </c>
      <c r="N777" s="553">
        <f t="shared" ca="1" si="275"/>
        <v>3.1591087860470024</v>
      </c>
      <c r="O777" s="553">
        <f t="shared" ca="1" si="275"/>
        <v>5.510410960349942</v>
      </c>
      <c r="P777" s="553">
        <f t="shared" ca="1" si="275"/>
        <v>3.5804988319666369</v>
      </c>
      <c r="Q777" s="554">
        <f t="shared" ca="1" si="254"/>
        <v>0.97637881182400021</v>
      </c>
      <c r="R777" s="554">
        <f t="shared" ca="1" si="255"/>
        <v>1.8259892089649283</v>
      </c>
      <c r="S777" s="554">
        <f t="shared" ca="1" si="256"/>
        <v>4.1398649953583533</v>
      </c>
      <c r="T777" s="554">
        <f t="shared" ca="1" si="257"/>
        <v>4.4767300604845337</v>
      </c>
      <c r="U777" s="554">
        <f t="shared" ca="1" si="258"/>
        <v>11.248330441480167</v>
      </c>
      <c r="V777" s="555">
        <f t="shared" ca="1" si="259"/>
        <v>3.051979925248145</v>
      </c>
      <c r="W777" s="555">
        <f t="shared" ca="1" si="260"/>
        <v>1.9299121283833052</v>
      </c>
      <c r="X777" s="556">
        <f t="shared" ca="1" si="272"/>
        <v>0.79365870616949685</v>
      </c>
      <c r="Y777" s="557">
        <f t="shared" ca="1" si="261"/>
        <v>0.19317212891968064</v>
      </c>
    </row>
    <row r="778" spans="1:25" x14ac:dyDescent="0.25">
      <c r="A778" s="558" t="s">
        <v>1344</v>
      </c>
      <c r="B778" s="553">
        <f t="shared" si="253"/>
        <v>-10</v>
      </c>
      <c r="C778" s="553">
        <f t="shared" ca="1" si="262"/>
        <v>3.460612789592441</v>
      </c>
      <c r="D778" s="553">
        <f t="shared" ca="1" si="263"/>
        <v>1.7099530607301157</v>
      </c>
      <c r="E778" s="553">
        <f t="shared" ca="1" si="264"/>
        <v>7.2712827395994015</v>
      </c>
      <c r="F778" s="553">
        <f t="shared" ca="1" si="265"/>
        <v>2.4690795564523951</v>
      </c>
      <c r="G778" s="553">
        <f t="shared" ca="1" si="266"/>
        <v>6.8823266330720916</v>
      </c>
      <c r="H778" s="553">
        <f t="shared" ca="1" si="267"/>
        <v>2.8085915069857594</v>
      </c>
      <c r="I778" s="553">
        <f t="shared" ca="1" si="268"/>
        <v>13.720402650407589</v>
      </c>
      <c r="J778" s="553">
        <f t="shared" ca="1" si="269"/>
        <v>3.8153976719041474</v>
      </c>
      <c r="K778" s="553">
        <f t="shared" ca="1" si="270"/>
        <v>9.6267145601540118</v>
      </c>
      <c r="L778" s="553">
        <f t="shared" ca="1" si="275"/>
        <v>2.5394820023133606</v>
      </c>
      <c r="M778" s="553">
        <f t="shared" ca="1" si="275"/>
        <v>7.4719361102575625</v>
      </c>
      <c r="N778" s="553">
        <f t="shared" ca="1" si="275"/>
        <v>1.9889247282132003</v>
      </c>
      <c r="O778" s="553">
        <f t="shared" ca="1" si="275"/>
        <v>6.2235187273720252</v>
      </c>
      <c r="P778" s="553">
        <f t="shared" ca="1" si="275"/>
        <v>2.2321043052675043</v>
      </c>
      <c r="Q778" s="554">
        <f t="shared" ca="1" si="254"/>
        <v>1.7506597288623253</v>
      </c>
      <c r="R778" s="554">
        <f t="shared" ca="1" si="255"/>
        <v>4.8022031831470064</v>
      </c>
      <c r="S778" s="554">
        <f t="shared" ca="1" si="256"/>
        <v>4.0737351260863317</v>
      </c>
      <c r="T778" s="554">
        <f t="shared" ca="1" si="257"/>
        <v>9.9050049785034417</v>
      </c>
      <c r="U778" s="554">
        <f t="shared" ca="1" si="258"/>
        <v>7.0872325578406512</v>
      </c>
      <c r="V778" s="555">
        <f t="shared" ca="1" si="259"/>
        <v>5.4830113820443618</v>
      </c>
      <c r="W778" s="555">
        <f t="shared" ca="1" si="260"/>
        <v>3.9914144221045209</v>
      </c>
      <c r="X778" s="556">
        <f t="shared" ca="1" si="272"/>
        <v>5.2135234181575534</v>
      </c>
      <c r="Y778" s="557">
        <f t="shared" ca="1" si="261"/>
        <v>0.77171424867760918</v>
      </c>
    </row>
    <row r="779" spans="1:25" x14ac:dyDescent="0.25">
      <c r="A779" s="558" t="s">
        <v>1345</v>
      </c>
      <c r="B779" s="553">
        <f t="shared" si="253"/>
        <v>-10</v>
      </c>
      <c r="C779" s="553">
        <f t="shared" ca="1" si="262"/>
        <v>2.1094881785285358</v>
      </c>
      <c r="D779" s="553">
        <f t="shared" ca="1" si="263"/>
        <v>1.4273995752251265</v>
      </c>
      <c r="E779" s="553">
        <f t="shared" ca="1" si="264"/>
        <v>4.1120222080046656</v>
      </c>
      <c r="F779" s="553">
        <f t="shared" ca="1" si="265"/>
        <v>2.3924261091549184</v>
      </c>
      <c r="G779" s="553">
        <f t="shared" ca="1" si="266"/>
        <v>10.647923191554106</v>
      </c>
      <c r="H779" s="553">
        <f t="shared" ca="1" si="267"/>
        <v>3.6321188009189953</v>
      </c>
      <c r="I779" s="553">
        <f t="shared" ca="1" si="268"/>
        <v>11.446206410826749</v>
      </c>
      <c r="J779" s="553">
        <f t="shared" ca="1" si="269"/>
        <v>2.4503355483202602</v>
      </c>
      <c r="K779" s="553">
        <f t="shared" ca="1" si="270"/>
        <v>14.575812941443726</v>
      </c>
      <c r="L779" s="553">
        <f t="shared" ca="1" si="275"/>
        <v>2.9380384505908772</v>
      </c>
      <c r="M779" s="553">
        <f t="shared" ca="1" si="275"/>
        <v>7.1603618501697506</v>
      </c>
      <c r="N779" s="553">
        <f t="shared" ca="1" si="275"/>
        <v>3.2649952505511077</v>
      </c>
      <c r="O779" s="553">
        <f t="shared" ca="1" si="275"/>
        <v>5.2908524928811875</v>
      </c>
      <c r="P779" s="553">
        <f t="shared" ca="1" si="275"/>
        <v>2.2113839276961289</v>
      </c>
      <c r="Q779" s="554">
        <f t="shared" ca="1" si="254"/>
        <v>0.68208860330340926</v>
      </c>
      <c r="R779" s="554">
        <f t="shared" ca="1" si="255"/>
        <v>1.7195960988497472</v>
      </c>
      <c r="S779" s="554">
        <f t="shared" ca="1" si="256"/>
        <v>7.0158043906351111</v>
      </c>
      <c r="T779" s="554">
        <f t="shared" ca="1" si="257"/>
        <v>8.9958708625064894</v>
      </c>
      <c r="U779" s="554">
        <f t="shared" ca="1" si="258"/>
        <v>11.637774490852848</v>
      </c>
      <c r="V779" s="555">
        <f t="shared" ca="1" si="259"/>
        <v>3.8953665996186428</v>
      </c>
      <c r="W779" s="555">
        <f t="shared" ca="1" si="260"/>
        <v>3.0794685651850586</v>
      </c>
      <c r="X779" s="556">
        <f t="shared" ca="1" si="272"/>
        <v>4.4034372322889883</v>
      </c>
      <c r="Y779" s="557">
        <f t="shared" ca="1" si="261"/>
        <v>0.67338419993020593</v>
      </c>
    </row>
    <row r="780" spans="1:25" x14ac:dyDescent="0.25">
      <c r="A780" s="558" t="s">
        <v>1346</v>
      </c>
      <c r="B780" s="553">
        <f t="shared" si="253"/>
        <v>-10</v>
      </c>
      <c r="C780" s="553">
        <f t="shared" ca="1" si="262"/>
        <v>2.5510015890736337</v>
      </c>
      <c r="D780" s="553">
        <f t="shared" ca="1" si="263"/>
        <v>2.8058680914697542</v>
      </c>
      <c r="E780" s="553">
        <f t="shared" ca="1" si="264"/>
        <v>6.2252706219755076</v>
      </c>
      <c r="F780" s="553">
        <f t="shared" ca="1" si="265"/>
        <v>2.5723859164070317</v>
      </c>
      <c r="G780" s="553">
        <f t="shared" ca="1" si="266"/>
        <v>15.212124486268465</v>
      </c>
      <c r="H780" s="553">
        <f t="shared" ca="1" si="267"/>
        <v>3.1184902452917918</v>
      </c>
      <c r="I780" s="553">
        <f t="shared" ca="1" si="268"/>
        <v>8.8672959427756766</v>
      </c>
      <c r="J780" s="553">
        <f t="shared" ca="1" si="269"/>
        <v>3.4375239555044805</v>
      </c>
      <c r="K780" s="553">
        <f t="shared" ca="1" si="270"/>
        <v>16.156532549152686</v>
      </c>
      <c r="L780" s="553">
        <f t="shared" ca="1" si="275"/>
        <v>3.0228746418210033</v>
      </c>
      <c r="M780" s="553">
        <f t="shared" ca="1" si="275"/>
        <v>6.6862585758246809</v>
      </c>
      <c r="N780" s="553">
        <f t="shared" ca="1" si="275"/>
        <v>1.4091116987775325</v>
      </c>
      <c r="O780" s="553">
        <f t="shared" ca="1" si="275"/>
        <v>6.6565191223575537</v>
      </c>
      <c r="P780" s="553">
        <f t="shared" ca="1" si="275"/>
        <v>1.5663370486886186</v>
      </c>
      <c r="Q780" s="554">
        <f t="shared" ca="1" si="254"/>
        <v>-0.25486650239612052</v>
      </c>
      <c r="R780" s="554">
        <f t="shared" ca="1" si="255"/>
        <v>3.6528847055684759</v>
      </c>
      <c r="S780" s="554">
        <f t="shared" ca="1" si="256"/>
        <v>12.093634240976673</v>
      </c>
      <c r="T780" s="554">
        <f t="shared" ca="1" si="257"/>
        <v>5.429771987271196</v>
      </c>
      <c r="U780" s="554">
        <f t="shared" ca="1" si="258"/>
        <v>13.133657907331683</v>
      </c>
      <c r="V780" s="555">
        <f t="shared" ca="1" si="259"/>
        <v>5.2771468770471479</v>
      </c>
      <c r="W780" s="555">
        <f t="shared" ca="1" si="260"/>
        <v>5.0901820736689354</v>
      </c>
      <c r="X780" s="556">
        <f t="shared" ca="1" si="272"/>
        <v>7.3044263126402562</v>
      </c>
      <c r="Y780" s="557">
        <f t="shared" ca="1" si="261"/>
        <v>0.9340318983405651</v>
      </c>
    </row>
    <row r="781" spans="1:25" x14ac:dyDescent="0.25">
      <c r="A781" s="558" t="s">
        <v>1347</v>
      </c>
      <c r="B781" s="553">
        <f t="shared" si="253"/>
        <v>-10</v>
      </c>
      <c r="C781" s="553">
        <f t="shared" ca="1" si="262"/>
        <v>2.1057309596170271</v>
      </c>
      <c r="D781" s="553">
        <f t="shared" ca="1" si="263"/>
        <v>1.6267876298676978</v>
      </c>
      <c r="E781" s="553">
        <f t="shared" ca="1" si="264"/>
        <v>6.2962866822127435</v>
      </c>
      <c r="F781" s="553">
        <f t="shared" ca="1" si="265"/>
        <v>3.1332616650915748</v>
      </c>
      <c r="G781" s="553">
        <f t="shared" ca="1" si="266"/>
        <v>12.560313930332983</v>
      </c>
      <c r="H781" s="553">
        <f t="shared" ca="1" si="267"/>
        <v>3.2176623826916111</v>
      </c>
      <c r="I781" s="553">
        <f t="shared" ca="1" si="268"/>
        <v>4.575712862875192</v>
      </c>
      <c r="J781" s="553">
        <f t="shared" ca="1" si="269"/>
        <v>4.1063842253639056</v>
      </c>
      <c r="K781" s="553">
        <f t="shared" ca="1" si="270"/>
        <v>8.5044446823903428</v>
      </c>
      <c r="L781" s="553">
        <f t="shared" ca="1" si="275"/>
        <v>3.6996609268693517</v>
      </c>
      <c r="M781" s="553">
        <f t="shared" ca="1" si="275"/>
        <v>4.211772425338232</v>
      </c>
      <c r="N781" s="553">
        <f t="shared" ca="1" si="275"/>
        <v>1.8909577965998927</v>
      </c>
      <c r="O781" s="553">
        <f t="shared" ca="1" si="275"/>
        <v>4.9049237676241226</v>
      </c>
      <c r="P781" s="553">
        <f t="shared" ca="1" si="275"/>
        <v>2.1720045803660395</v>
      </c>
      <c r="Q781" s="554">
        <f t="shared" ca="1" si="254"/>
        <v>0.47894332974932929</v>
      </c>
      <c r="R781" s="554">
        <f t="shared" ca="1" si="255"/>
        <v>3.1630250171211687</v>
      </c>
      <c r="S781" s="554">
        <f t="shared" ca="1" si="256"/>
        <v>9.3426515476413723</v>
      </c>
      <c r="T781" s="554">
        <f t="shared" ca="1" si="257"/>
        <v>0.4693286375112864</v>
      </c>
      <c r="U781" s="554">
        <f t="shared" ca="1" si="258"/>
        <v>4.8047837555209911</v>
      </c>
      <c r="V781" s="555">
        <f t="shared" ca="1" si="259"/>
        <v>2.3208146287383391</v>
      </c>
      <c r="W781" s="555">
        <f t="shared" ca="1" si="260"/>
        <v>2.7329191872580831</v>
      </c>
      <c r="X781" s="556">
        <f t="shared" ca="1" si="272"/>
        <v>0.13911914205878517</v>
      </c>
      <c r="Y781" s="557">
        <f t="shared" ca="1" si="261"/>
        <v>0.1346218913740185</v>
      </c>
    </row>
    <row r="782" spans="1:25" x14ac:dyDescent="0.25">
      <c r="A782" s="558" t="s">
        <v>1348</v>
      </c>
      <c r="B782" s="553">
        <f t="shared" si="253"/>
        <v>-10</v>
      </c>
      <c r="C782" s="553">
        <f t="shared" ca="1" si="262"/>
        <v>2.7883341745886598</v>
      </c>
      <c r="D782" s="553">
        <f t="shared" ca="1" si="263"/>
        <v>2.6536441423926695</v>
      </c>
      <c r="E782" s="553">
        <f t="shared" ca="1" si="264"/>
        <v>5.1259801206387463</v>
      </c>
      <c r="F782" s="553">
        <f t="shared" ca="1" si="265"/>
        <v>3.2442746001516793</v>
      </c>
      <c r="G782" s="553">
        <f t="shared" ca="1" si="266"/>
        <v>13.466458734570772</v>
      </c>
      <c r="H782" s="553">
        <f t="shared" ca="1" si="267"/>
        <v>3.2632870533177583</v>
      </c>
      <c r="I782" s="553">
        <f t="shared" ca="1" si="268"/>
        <v>11.198335832653139</v>
      </c>
      <c r="J782" s="553">
        <f t="shared" ca="1" si="269"/>
        <v>2.1310662780063314</v>
      </c>
      <c r="K782" s="553">
        <f t="shared" ca="1" si="270"/>
        <v>10.130738942726396</v>
      </c>
      <c r="L782" s="553">
        <f t="shared" ca="1" si="275"/>
        <v>3.139181406670803</v>
      </c>
      <c r="M782" s="553">
        <f t="shared" ca="1" si="275"/>
        <v>5.6605448940265211</v>
      </c>
      <c r="N782" s="553">
        <f t="shared" ca="1" si="275"/>
        <v>3.0630306206120679</v>
      </c>
      <c r="O782" s="553">
        <f t="shared" ca="1" si="275"/>
        <v>3.7193620634469715</v>
      </c>
      <c r="P782" s="553">
        <f t="shared" ca="1" si="275"/>
        <v>3.1383124711312167</v>
      </c>
      <c r="Q782" s="554">
        <f t="shared" ca="1" si="254"/>
        <v>0.13469003219599029</v>
      </c>
      <c r="R782" s="554">
        <f t="shared" ca="1" si="255"/>
        <v>1.881705520487067</v>
      </c>
      <c r="S782" s="554">
        <f t="shared" ca="1" si="256"/>
        <v>10.203171681253014</v>
      </c>
      <c r="T782" s="554">
        <f t="shared" ca="1" si="257"/>
        <v>9.0672695546468081</v>
      </c>
      <c r="U782" s="554">
        <f t="shared" ca="1" si="258"/>
        <v>6.991557536055593</v>
      </c>
      <c r="V782" s="555">
        <f t="shared" ca="1" si="259"/>
        <v>2.5975142734144532</v>
      </c>
      <c r="W782" s="555">
        <f t="shared" ca="1" si="260"/>
        <v>0.58104959231575481</v>
      </c>
      <c r="X782" s="556">
        <f t="shared" ca="1" si="272"/>
        <v>3.3437923558204652</v>
      </c>
      <c r="Y782" s="557">
        <f t="shared" ca="1" si="261"/>
        <v>0.52515720490912576</v>
      </c>
    </row>
    <row r="783" spans="1:25" x14ac:dyDescent="0.25">
      <c r="A783" s="558" t="s">
        <v>1349</v>
      </c>
      <c r="B783" s="553">
        <f t="shared" si="253"/>
        <v>-10</v>
      </c>
      <c r="C783" s="553">
        <f t="shared" ca="1" si="262"/>
        <v>3.226082403724515</v>
      </c>
      <c r="D783" s="553">
        <f t="shared" ca="1" si="263"/>
        <v>2.159399902238202</v>
      </c>
      <c r="E783" s="553">
        <f t="shared" ca="1" si="264"/>
        <v>5.4827557072768212</v>
      </c>
      <c r="F783" s="553">
        <f t="shared" ca="1" si="265"/>
        <v>3.4426683223930747</v>
      </c>
      <c r="G783" s="553">
        <f t="shared" ca="1" si="266"/>
        <v>10.095573109822775</v>
      </c>
      <c r="H783" s="553">
        <f t="shared" ca="1" si="267"/>
        <v>3.1086538205940588</v>
      </c>
      <c r="I783" s="553">
        <f t="shared" ca="1" si="268"/>
        <v>8.1044768290232074</v>
      </c>
      <c r="J783" s="553">
        <f t="shared" ca="1" si="269"/>
        <v>2.8079788868098454</v>
      </c>
      <c r="K783" s="553">
        <f t="shared" ca="1" si="270"/>
        <v>6.6489161795393255</v>
      </c>
      <c r="L783" s="553">
        <f t="shared" ca="1" si="275"/>
        <v>2.7776753731782424</v>
      </c>
      <c r="M783" s="553">
        <f t="shared" ca="1" si="275"/>
        <v>4.7250312067816278</v>
      </c>
      <c r="N783" s="553">
        <f t="shared" ca="1" si="275"/>
        <v>2.1373331627491723</v>
      </c>
      <c r="O783" s="553">
        <f t="shared" ca="1" si="275"/>
        <v>5.0729040427526195</v>
      </c>
      <c r="P783" s="553">
        <f t="shared" ca="1" si="275"/>
        <v>2.9330773775203935</v>
      </c>
      <c r="Q783" s="554">
        <f t="shared" ca="1" si="254"/>
        <v>1.0666825014863131</v>
      </c>
      <c r="R783" s="554">
        <f t="shared" ca="1" si="255"/>
        <v>2.0400873848837464</v>
      </c>
      <c r="S783" s="554">
        <f t="shared" ca="1" si="256"/>
        <v>6.986919289228716</v>
      </c>
      <c r="T783" s="554">
        <f t="shared" ca="1" si="257"/>
        <v>5.296497942213362</v>
      </c>
      <c r="U783" s="554">
        <f t="shared" ca="1" si="258"/>
        <v>3.871240806361083</v>
      </c>
      <c r="V783" s="555">
        <f t="shared" ca="1" si="259"/>
        <v>2.5876980440324555</v>
      </c>
      <c r="W783" s="555">
        <f t="shared" ca="1" si="260"/>
        <v>2.139826665232226</v>
      </c>
      <c r="X783" s="556">
        <f t="shared" ca="1" si="272"/>
        <v>0.30138204127809765</v>
      </c>
      <c r="Y783" s="557">
        <f t="shared" ca="1" si="261"/>
        <v>0.14785652039937053</v>
      </c>
    </row>
    <row r="784" spans="1:25" x14ac:dyDescent="0.25">
      <c r="A784" s="558" t="s">
        <v>1350</v>
      </c>
      <c r="B784" s="553">
        <f t="shared" si="253"/>
        <v>-10</v>
      </c>
      <c r="C784" s="553">
        <f t="shared" ca="1" si="262"/>
        <v>3.4189487006405734</v>
      </c>
      <c r="D784" s="553">
        <f t="shared" ca="1" si="263"/>
        <v>2.4011499492724449</v>
      </c>
      <c r="E784" s="553">
        <f t="shared" ca="1" si="264"/>
        <v>5.7449878595969128</v>
      </c>
      <c r="F784" s="553">
        <f t="shared" ca="1" si="265"/>
        <v>2.7000391030649924</v>
      </c>
      <c r="G784" s="553">
        <f t="shared" ca="1" si="266"/>
        <v>12.323118530164914</v>
      </c>
      <c r="H784" s="553">
        <f t="shared" ca="1" si="267"/>
        <v>3.6729392661234459</v>
      </c>
      <c r="I784" s="553">
        <f t="shared" ca="1" si="268"/>
        <v>7.5403735693670493</v>
      </c>
      <c r="J784" s="553">
        <f t="shared" ca="1" si="269"/>
        <v>2.5021562577754075</v>
      </c>
      <c r="K784" s="553">
        <f t="shared" ca="1" si="270"/>
        <v>8.6937676362336873</v>
      </c>
      <c r="L784" s="553">
        <f t="shared" ca="1" si="275"/>
        <v>3.804349995799932</v>
      </c>
      <c r="M784" s="553">
        <f t="shared" ca="1" si="275"/>
        <v>4.259372140798245</v>
      </c>
      <c r="N784" s="553">
        <f t="shared" ca="1" si="275"/>
        <v>2.2699568131247769</v>
      </c>
      <c r="O784" s="553">
        <f t="shared" ca="1" si="275"/>
        <v>6.437401076635938</v>
      </c>
      <c r="P784" s="553">
        <f t="shared" ca="1" si="275"/>
        <v>2.1321448454443477</v>
      </c>
      <c r="Q784" s="554">
        <f t="shared" ca="1" si="254"/>
        <v>1.0177987513681286</v>
      </c>
      <c r="R784" s="554">
        <f t="shared" ca="1" si="255"/>
        <v>3.0449487565319204</v>
      </c>
      <c r="S784" s="554">
        <f t="shared" ca="1" si="256"/>
        <v>8.6501792640414674</v>
      </c>
      <c r="T784" s="554">
        <f t="shared" ca="1" si="257"/>
        <v>5.0382173115916418</v>
      </c>
      <c r="U784" s="554">
        <f t="shared" ca="1" si="258"/>
        <v>4.8894176404337557</v>
      </c>
      <c r="V784" s="555">
        <f t="shared" ca="1" si="259"/>
        <v>1.9894153276734681</v>
      </c>
      <c r="W784" s="555">
        <f t="shared" ca="1" si="260"/>
        <v>4.3052562311915903</v>
      </c>
      <c r="X784" s="556">
        <f t="shared" ca="1" si="272"/>
        <v>2.2821071349426578</v>
      </c>
      <c r="Y784" s="557">
        <f t="shared" ca="1" si="261"/>
        <v>0.37303802815938081</v>
      </c>
    </row>
    <row r="785" spans="1:25" x14ac:dyDescent="0.25">
      <c r="A785" s="558" t="s">
        <v>1351</v>
      </c>
      <c r="B785" s="553">
        <f t="shared" ref="B785:B848" si="276">-$C$7</f>
        <v>-10</v>
      </c>
      <c r="C785" s="553">
        <f t="shared" ca="1" si="262"/>
        <v>4.2459435739581197</v>
      </c>
      <c r="D785" s="553">
        <f t="shared" ca="1" si="263"/>
        <v>1.6095088309217935</v>
      </c>
      <c r="E785" s="553">
        <f t="shared" ca="1" si="264"/>
        <v>2.8321526437055127</v>
      </c>
      <c r="F785" s="553">
        <f t="shared" ca="1" si="265"/>
        <v>2.5717856690528689</v>
      </c>
      <c r="G785" s="553">
        <f t="shared" ca="1" si="266"/>
        <v>10.550261930739683</v>
      </c>
      <c r="H785" s="553">
        <f t="shared" ca="1" si="267"/>
        <v>3.8623429533948528</v>
      </c>
      <c r="I785" s="553">
        <f t="shared" ca="1" si="268"/>
        <v>13.869897017579138</v>
      </c>
      <c r="J785" s="553">
        <f t="shared" ca="1" si="269"/>
        <v>2.7211366736066482</v>
      </c>
      <c r="K785" s="553">
        <f t="shared" ca="1" si="270"/>
        <v>7.1898625630675905</v>
      </c>
      <c r="L785" s="553">
        <f t="shared" ca="1" si="275"/>
        <v>2.5308446817504375</v>
      </c>
      <c r="M785" s="553">
        <f t="shared" ca="1" si="275"/>
        <v>4.3828962785107022</v>
      </c>
      <c r="N785" s="553">
        <f t="shared" ca="1" si="275"/>
        <v>2.5380052964135151</v>
      </c>
      <c r="O785" s="553">
        <f t="shared" ca="1" si="275"/>
        <v>5.8371378875143831</v>
      </c>
      <c r="P785" s="553">
        <f t="shared" ca="1" si="275"/>
        <v>3.2876726306601585</v>
      </c>
      <c r="Q785" s="554">
        <f t="shared" ref="Q785:Q848" ca="1" si="277">C785-D785</f>
        <v>2.6364347430363262</v>
      </c>
      <c r="R785" s="554">
        <f t="shared" ref="R785:R848" ca="1" si="278">E785-F785</f>
        <v>0.2603669746526438</v>
      </c>
      <c r="S785" s="554">
        <f t="shared" ref="S785:S848" ca="1" si="279">G785-H785</f>
        <v>6.6879189773448307</v>
      </c>
      <c r="T785" s="554">
        <f t="shared" ref="T785:T848" ca="1" si="280">I785-J785</f>
        <v>11.148760343972491</v>
      </c>
      <c r="U785" s="554">
        <f t="shared" ref="U785:U848" ca="1" si="281">K785-L785</f>
        <v>4.659017881317153</v>
      </c>
      <c r="V785" s="555">
        <f t="shared" ref="V785:V848" ca="1" si="282">M785-N785</f>
        <v>1.844890982097187</v>
      </c>
      <c r="W785" s="555">
        <f t="shared" ref="W785:W848" ca="1" si="283">O785-P785</f>
        <v>2.5494652568542246</v>
      </c>
      <c r="X785" s="556">
        <f t="shared" ca="1" si="272"/>
        <v>2.8114851086935637</v>
      </c>
      <c r="Y785" s="557">
        <f t="shared" ref="Y785:Y848" ca="1" si="284">NORMDIST(X785,$H$7,$H$8,$C$13)</f>
        <v>0.44793044551689243</v>
      </c>
    </row>
    <row r="786" spans="1:25" x14ac:dyDescent="0.25">
      <c r="A786" s="558" t="s">
        <v>1352</v>
      </c>
      <c r="B786" s="553">
        <f t="shared" si="276"/>
        <v>-10</v>
      </c>
      <c r="C786" s="553">
        <f t="shared" ref="C786:C849" ca="1" si="285">C$17*(1+$C$8*NORMSINV(RAND()))</f>
        <v>2.682402745177471</v>
      </c>
      <c r="D786" s="553">
        <f t="shared" ref="D786:D849" ca="1" si="286">D$17*(1+$C$10*NORMSINV(RAND()))</f>
        <v>2.4115578456911773</v>
      </c>
      <c r="E786" s="553">
        <f t="shared" ref="E786:E849" ca="1" si="287">E$17*(1+$C$8*NORMSINV(RAND()))</f>
        <v>5.219128229543931</v>
      </c>
      <c r="F786" s="553">
        <f t="shared" ref="F786:F849" ca="1" si="288">F$17*(1+$C$10*NORMSINV(RAND()))</f>
        <v>2.8078249995736497</v>
      </c>
      <c r="G786" s="553">
        <f t="shared" ref="G786:G849" ca="1" si="289">G$17*(1+$C$8*NORMSINV(RAND()))</f>
        <v>13.497114707335026</v>
      </c>
      <c r="H786" s="553">
        <f t="shared" ref="H786:H849" ca="1" si="290">H$17*(1+$C$10*NORMSINV(RAND()))</f>
        <v>2.640347126916688</v>
      </c>
      <c r="I786" s="553">
        <f t="shared" ref="I786:I849" ca="1" si="291">I$17*(1+$C$8*NORMSINV(RAND()))</f>
        <v>9.1222384572327542</v>
      </c>
      <c r="J786" s="553">
        <f t="shared" ref="J786:J849" ca="1" si="292">J$17*(1+$C$10*NORMSINV(RAND()))</f>
        <v>3.0944031251224997</v>
      </c>
      <c r="K786" s="553">
        <f t="shared" ref="K786:K849" ca="1" si="293">K$17*(1+$C$8*NORMSINV(RAND()))</f>
        <v>10.02587367268408</v>
      </c>
      <c r="L786" s="553">
        <f t="shared" ref="L786:P801" ca="1" si="294">L$17*(1+$C$10*NORMSINV(RAND()))</f>
        <v>3.346378450889409</v>
      </c>
      <c r="M786" s="553">
        <f t="shared" ca="1" si="294"/>
        <v>7.1691059518374196</v>
      </c>
      <c r="N786" s="553">
        <f t="shared" ca="1" si="294"/>
        <v>2.8315618122468851</v>
      </c>
      <c r="O786" s="553">
        <f t="shared" ca="1" si="294"/>
        <v>5.9673006257503864</v>
      </c>
      <c r="P786" s="553">
        <f t="shared" ca="1" si="294"/>
        <v>1.8603401629779133</v>
      </c>
      <c r="Q786" s="554">
        <f t="shared" ca="1" si="277"/>
        <v>0.27084489948629376</v>
      </c>
      <c r="R786" s="554">
        <f t="shared" ca="1" si="278"/>
        <v>2.4113032299702812</v>
      </c>
      <c r="S786" s="554">
        <f t="shared" ca="1" si="279"/>
        <v>10.856767580418339</v>
      </c>
      <c r="T786" s="554">
        <f t="shared" ca="1" si="280"/>
        <v>6.0278353321102545</v>
      </c>
      <c r="U786" s="554">
        <f t="shared" ca="1" si="281"/>
        <v>6.6794952217946708</v>
      </c>
      <c r="V786" s="555">
        <f t="shared" ca="1" si="282"/>
        <v>4.3375441395905341</v>
      </c>
      <c r="W786" s="555">
        <f t="shared" ca="1" si="283"/>
        <v>4.1069604627724736</v>
      </c>
      <c r="X786" s="556">
        <f t="shared" ref="X786:X849" ca="1" si="295">NPV($C$9,Q786:W786)-$C$7</f>
        <v>3.9746665400254848</v>
      </c>
      <c r="Y786" s="557">
        <f t="shared" ca="1" si="284"/>
        <v>0.61524529006986595</v>
      </c>
    </row>
    <row r="787" spans="1:25" x14ac:dyDescent="0.25">
      <c r="A787" s="558" t="s">
        <v>1353</v>
      </c>
      <c r="B787" s="553">
        <f t="shared" si="276"/>
        <v>-10</v>
      </c>
      <c r="C787" s="553">
        <f t="shared" ca="1" si="285"/>
        <v>2.6082193185581639</v>
      </c>
      <c r="D787" s="553">
        <f t="shared" ca="1" si="286"/>
        <v>1.4239966093066112</v>
      </c>
      <c r="E787" s="553">
        <f t="shared" ca="1" si="287"/>
        <v>6.9460479775283304</v>
      </c>
      <c r="F787" s="553">
        <f t="shared" ca="1" si="288"/>
        <v>2.7931092590888906</v>
      </c>
      <c r="G787" s="553">
        <f t="shared" ca="1" si="289"/>
        <v>11.419046706530494</v>
      </c>
      <c r="H787" s="553">
        <f t="shared" ca="1" si="290"/>
        <v>3.1420400422491435</v>
      </c>
      <c r="I787" s="553">
        <f t="shared" ca="1" si="291"/>
        <v>8.5433099072976315</v>
      </c>
      <c r="J787" s="553">
        <f t="shared" ca="1" si="292"/>
        <v>3.1280005227536196</v>
      </c>
      <c r="K787" s="553">
        <f t="shared" ca="1" si="293"/>
        <v>13.154427146596181</v>
      </c>
      <c r="L787" s="553">
        <f t="shared" ca="1" si="294"/>
        <v>2.9090818547726345</v>
      </c>
      <c r="M787" s="553">
        <f t="shared" ca="1" si="294"/>
        <v>4.2907501816861719</v>
      </c>
      <c r="N787" s="553">
        <f t="shared" ca="1" si="294"/>
        <v>2.3393602216377101</v>
      </c>
      <c r="O787" s="553">
        <f t="shared" ca="1" si="294"/>
        <v>5.9259595542950825</v>
      </c>
      <c r="P787" s="553">
        <f t="shared" ca="1" si="294"/>
        <v>2.3659651015661538</v>
      </c>
      <c r="Q787" s="554">
        <f t="shared" ca="1" si="277"/>
        <v>1.1842227092515527</v>
      </c>
      <c r="R787" s="554">
        <f t="shared" ca="1" si="278"/>
        <v>4.1529387184394402</v>
      </c>
      <c r="S787" s="554">
        <f t="shared" ca="1" si="279"/>
        <v>8.2770066642813518</v>
      </c>
      <c r="T787" s="554">
        <f t="shared" ca="1" si="280"/>
        <v>5.4153093845440115</v>
      </c>
      <c r="U787" s="554">
        <f t="shared" ca="1" si="281"/>
        <v>10.245345291823547</v>
      </c>
      <c r="V787" s="555">
        <f t="shared" ca="1" si="282"/>
        <v>1.9513899600484619</v>
      </c>
      <c r="W787" s="555">
        <f t="shared" ca="1" si="283"/>
        <v>3.5599944527289287</v>
      </c>
      <c r="X787" s="556">
        <f t="shared" ca="1" si="295"/>
        <v>4.6765219467883803</v>
      </c>
      <c r="Y787" s="557">
        <f t="shared" ca="1" si="284"/>
        <v>0.70842864974306563</v>
      </c>
    </row>
    <row r="788" spans="1:25" x14ac:dyDescent="0.25">
      <c r="A788" s="558" t="s">
        <v>1354</v>
      </c>
      <c r="B788" s="553">
        <f t="shared" si="276"/>
        <v>-10</v>
      </c>
      <c r="C788" s="553">
        <f t="shared" ca="1" si="285"/>
        <v>2.905673693810467</v>
      </c>
      <c r="D788" s="553">
        <f t="shared" ca="1" si="286"/>
        <v>1.5602330461654068</v>
      </c>
      <c r="E788" s="553">
        <f t="shared" ca="1" si="287"/>
        <v>6.7114829877679059</v>
      </c>
      <c r="F788" s="553">
        <f t="shared" ca="1" si="288"/>
        <v>2.7524718732039153</v>
      </c>
      <c r="G788" s="553">
        <f t="shared" ca="1" si="289"/>
        <v>7.2123833275766058</v>
      </c>
      <c r="H788" s="553">
        <f t="shared" ca="1" si="290"/>
        <v>2.0393506961572037</v>
      </c>
      <c r="I788" s="553">
        <f t="shared" ca="1" si="291"/>
        <v>4.990032047482881</v>
      </c>
      <c r="J788" s="553">
        <f t="shared" ca="1" si="292"/>
        <v>3.3809249240827066</v>
      </c>
      <c r="K788" s="553">
        <f t="shared" ca="1" si="293"/>
        <v>6.6660015216840591</v>
      </c>
      <c r="L788" s="553">
        <f t="shared" ca="1" si="294"/>
        <v>3.7296734342605955</v>
      </c>
      <c r="M788" s="553">
        <f t="shared" ca="1" si="294"/>
        <v>6.0458255050769498</v>
      </c>
      <c r="N788" s="553">
        <f t="shared" ca="1" si="294"/>
        <v>1.807480502802425</v>
      </c>
      <c r="O788" s="553">
        <f t="shared" ca="1" si="294"/>
        <v>5.7490328096355103</v>
      </c>
      <c r="P788" s="553">
        <f t="shared" ca="1" si="294"/>
        <v>2.4650461277208819</v>
      </c>
      <c r="Q788" s="554">
        <f t="shared" ca="1" si="277"/>
        <v>1.3454406476450602</v>
      </c>
      <c r="R788" s="554">
        <f t="shared" ca="1" si="278"/>
        <v>3.9590111145639906</v>
      </c>
      <c r="S788" s="554">
        <f t="shared" ca="1" si="279"/>
        <v>5.1730326314194022</v>
      </c>
      <c r="T788" s="554">
        <f t="shared" ca="1" si="280"/>
        <v>1.6091071234001744</v>
      </c>
      <c r="U788" s="554">
        <f t="shared" ca="1" si="281"/>
        <v>2.9363280874234636</v>
      </c>
      <c r="V788" s="555">
        <f t="shared" ca="1" si="282"/>
        <v>4.2383450022745244</v>
      </c>
      <c r="W788" s="555">
        <f t="shared" ca="1" si="283"/>
        <v>3.2839866819146284</v>
      </c>
      <c r="X788" s="556">
        <f t="shared" ca="1" si="295"/>
        <v>-0.32026275977331586</v>
      </c>
      <c r="Y788" s="557">
        <f t="shared" ca="1" si="284"/>
        <v>0.10164707040736547</v>
      </c>
    </row>
    <row r="789" spans="1:25" x14ac:dyDescent="0.25">
      <c r="A789" s="558" t="s">
        <v>1355</v>
      </c>
      <c r="B789" s="553">
        <f t="shared" si="276"/>
        <v>-10</v>
      </c>
      <c r="C789" s="553">
        <f t="shared" ca="1" si="285"/>
        <v>4.577940378978397</v>
      </c>
      <c r="D789" s="553">
        <f t="shared" ca="1" si="286"/>
        <v>1.762474477825303</v>
      </c>
      <c r="E789" s="553">
        <f t="shared" ca="1" si="287"/>
        <v>6.8341720508294586</v>
      </c>
      <c r="F789" s="553">
        <f t="shared" ca="1" si="288"/>
        <v>2.4770158204597896</v>
      </c>
      <c r="G789" s="553">
        <f t="shared" ca="1" si="289"/>
        <v>13.914492752893374</v>
      </c>
      <c r="H789" s="553">
        <f t="shared" ca="1" si="290"/>
        <v>2.6875402617856383</v>
      </c>
      <c r="I789" s="553">
        <f t="shared" ca="1" si="291"/>
        <v>9.0484025567974733</v>
      </c>
      <c r="J789" s="553">
        <f t="shared" ca="1" si="292"/>
        <v>2.9996816678957283</v>
      </c>
      <c r="K789" s="553">
        <f t="shared" ca="1" si="293"/>
        <v>11.718232827770702</v>
      </c>
      <c r="L789" s="553">
        <f t="shared" ca="1" si="294"/>
        <v>2.88666039654162</v>
      </c>
      <c r="M789" s="553">
        <f t="shared" ca="1" si="294"/>
        <v>6.9662066683099297</v>
      </c>
      <c r="N789" s="553">
        <f t="shared" ca="1" si="294"/>
        <v>2.5539310435166258</v>
      </c>
      <c r="O789" s="553">
        <f t="shared" ca="1" si="294"/>
        <v>3.949946441142751</v>
      </c>
      <c r="P789" s="553">
        <f t="shared" ca="1" si="294"/>
        <v>2.463524210968731</v>
      </c>
      <c r="Q789" s="554">
        <f t="shared" ca="1" si="277"/>
        <v>2.815465901153094</v>
      </c>
      <c r="R789" s="554">
        <f t="shared" ca="1" si="278"/>
        <v>4.3571562303696689</v>
      </c>
      <c r="S789" s="554">
        <f t="shared" ca="1" si="279"/>
        <v>11.226952491107735</v>
      </c>
      <c r="T789" s="554">
        <f t="shared" ca="1" si="280"/>
        <v>6.0487208889017445</v>
      </c>
      <c r="U789" s="554">
        <f t="shared" ca="1" si="281"/>
        <v>8.8315724312290822</v>
      </c>
      <c r="V789" s="555">
        <f t="shared" ca="1" si="282"/>
        <v>4.4122756247933044</v>
      </c>
      <c r="W789" s="555">
        <f t="shared" ca="1" si="283"/>
        <v>1.48642223017402</v>
      </c>
      <c r="X789" s="556">
        <f t="shared" ca="1" si="295"/>
        <v>7.6290150308367295</v>
      </c>
      <c r="Y789" s="557">
        <f t="shared" ca="1" si="284"/>
        <v>0.94789774140047001</v>
      </c>
    </row>
    <row r="790" spans="1:25" x14ac:dyDescent="0.25">
      <c r="A790" s="558" t="s">
        <v>1356</v>
      </c>
      <c r="B790" s="553">
        <f t="shared" si="276"/>
        <v>-10</v>
      </c>
      <c r="C790" s="553">
        <f t="shared" ca="1" si="285"/>
        <v>2.4466260845287651</v>
      </c>
      <c r="D790" s="553">
        <f t="shared" ca="1" si="286"/>
        <v>2.1067696939420388</v>
      </c>
      <c r="E790" s="553">
        <f t="shared" ca="1" si="287"/>
        <v>6.3593988266038668</v>
      </c>
      <c r="F790" s="553">
        <f t="shared" ca="1" si="288"/>
        <v>2.4216722852701906</v>
      </c>
      <c r="G790" s="553">
        <f t="shared" ca="1" si="289"/>
        <v>11.073772662895633</v>
      </c>
      <c r="H790" s="553">
        <f t="shared" ca="1" si="290"/>
        <v>2.6495645658065765</v>
      </c>
      <c r="I790" s="553">
        <f t="shared" ca="1" si="291"/>
        <v>11.254706358486164</v>
      </c>
      <c r="J790" s="553">
        <f t="shared" ca="1" si="292"/>
        <v>2.6769016272939776</v>
      </c>
      <c r="K790" s="553">
        <f t="shared" ca="1" si="293"/>
        <v>8.4036391099161385</v>
      </c>
      <c r="L790" s="553">
        <f t="shared" ca="1" si="294"/>
        <v>4.164927062300821</v>
      </c>
      <c r="M790" s="553">
        <f t="shared" ca="1" si="294"/>
        <v>5.0977074013086678</v>
      </c>
      <c r="N790" s="553">
        <f t="shared" ca="1" si="294"/>
        <v>2.3058103985461726</v>
      </c>
      <c r="O790" s="553">
        <f t="shared" ca="1" si="294"/>
        <v>5.0573640152585337</v>
      </c>
      <c r="P790" s="553">
        <f t="shared" ca="1" si="294"/>
        <v>3.1120651074505066</v>
      </c>
      <c r="Q790" s="554">
        <f t="shared" ca="1" si="277"/>
        <v>0.33985639058672623</v>
      </c>
      <c r="R790" s="554">
        <f t="shared" ca="1" si="278"/>
        <v>3.9377265413336762</v>
      </c>
      <c r="S790" s="554">
        <f t="shared" ca="1" si="279"/>
        <v>8.4242080970890569</v>
      </c>
      <c r="T790" s="554">
        <f t="shared" ca="1" si="280"/>
        <v>8.5778047311921863</v>
      </c>
      <c r="U790" s="554">
        <f t="shared" ca="1" si="281"/>
        <v>4.2387120476153175</v>
      </c>
      <c r="V790" s="555">
        <f t="shared" ca="1" si="282"/>
        <v>2.7918970027624952</v>
      </c>
      <c r="W790" s="555">
        <f t="shared" ca="1" si="283"/>
        <v>1.9452989078080272</v>
      </c>
      <c r="X790" s="556">
        <f t="shared" ca="1" si="295"/>
        <v>3.1474724236943494</v>
      </c>
      <c r="Y790" s="557">
        <f t="shared" ca="1" si="284"/>
        <v>0.49663097563506753</v>
      </c>
    </row>
    <row r="791" spans="1:25" x14ac:dyDescent="0.25">
      <c r="A791" s="558" t="s">
        <v>1357</v>
      </c>
      <c r="B791" s="553">
        <f t="shared" si="276"/>
        <v>-10</v>
      </c>
      <c r="C791" s="553">
        <f t="shared" ca="1" si="285"/>
        <v>2.7142651710314509</v>
      </c>
      <c r="D791" s="553">
        <f t="shared" ca="1" si="286"/>
        <v>1.6422527031036322</v>
      </c>
      <c r="E791" s="553">
        <f t="shared" ca="1" si="287"/>
        <v>9.6895931051318396</v>
      </c>
      <c r="F791" s="553">
        <f t="shared" ca="1" si="288"/>
        <v>2.4170188800033281</v>
      </c>
      <c r="G791" s="553">
        <f t="shared" ca="1" si="289"/>
        <v>11.762310802872237</v>
      </c>
      <c r="H791" s="553">
        <f t="shared" ca="1" si="290"/>
        <v>3.0133861625562641</v>
      </c>
      <c r="I791" s="553">
        <f t="shared" ca="1" si="291"/>
        <v>8.9500092800994366</v>
      </c>
      <c r="J791" s="553">
        <f t="shared" ca="1" si="292"/>
        <v>3.3689507225702986</v>
      </c>
      <c r="K791" s="553">
        <f t="shared" ca="1" si="293"/>
        <v>6.5353397170777194</v>
      </c>
      <c r="L791" s="553">
        <f t="shared" ca="1" si="294"/>
        <v>2.0357352815085292</v>
      </c>
      <c r="M791" s="553">
        <f t="shared" ca="1" si="294"/>
        <v>4.4770871971173545</v>
      </c>
      <c r="N791" s="553">
        <f t="shared" ca="1" si="294"/>
        <v>1.7998226123276353</v>
      </c>
      <c r="O791" s="553">
        <f t="shared" ca="1" si="294"/>
        <v>5.736350373715517</v>
      </c>
      <c r="P791" s="553">
        <f t="shared" ca="1" si="294"/>
        <v>3.1233682270739695</v>
      </c>
      <c r="Q791" s="554">
        <f t="shared" ca="1" si="277"/>
        <v>1.0720124679278187</v>
      </c>
      <c r="R791" s="554">
        <f t="shared" ca="1" si="278"/>
        <v>7.2725742251285119</v>
      </c>
      <c r="S791" s="554">
        <f t="shared" ca="1" si="279"/>
        <v>8.7489246403159733</v>
      </c>
      <c r="T791" s="554">
        <f t="shared" ca="1" si="280"/>
        <v>5.581058557529138</v>
      </c>
      <c r="U791" s="554">
        <f t="shared" ca="1" si="281"/>
        <v>4.4996044355691902</v>
      </c>
      <c r="V791" s="555">
        <f t="shared" ca="1" si="282"/>
        <v>2.677264584789719</v>
      </c>
      <c r="W791" s="555">
        <f t="shared" ca="1" si="283"/>
        <v>2.6129821466415475</v>
      </c>
      <c r="X791" s="556">
        <f t="shared" ca="1" si="295"/>
        <v>5.0017497816720038</v>
      </c>
      <c r="Y791" s="557">
        <f t="shared" ca="1" si="284"/>
        <v>0.74771793131714936</v>
      </c>
    </row>
    <row r="792" spans="1:25" x14ac:dyDescent="0.25">
      <c r="A792" s="558" t="s">
        <v>1358</v>
      </c>
      <c r="B792" s="553">
        <f t="shared" si="276"/>
        <v>-10</v>
      </c>
      <c r="C792" s="553">
        <f t="shared" ca="1" si="285"/>
        <v>3.3409719460805718</v>
      </c>
      <c r="D792" s="553">
        <f t="shared" ca="1" si="286"/>
        <v>1.3502956680613694</v>
      </c>
      <c r="E792" s="553">
        <f t="shared" ca="1" si="287"/>
        <v>4.0898252784933007</v>
      </c>
      <c r="F792" s="553">
        <f t="shared" ca="1" si="288"/>
        <v>2.1621738107218542</v>
      </c>
      <c r="G792" s="553">
        <f t="shared" ca="1" si="289"/>
        <v>9.6961571606112251</v>
      </c>
      <c r="H792" s="553">
        <f t="shared" ca="1" si="290"/>
        <v>3.8162099686765316</v>
      </c>
      <c r="I792" s="553">
        <f t="shared" ca="1" si="291"/>
        <v>10.804348432905137</v>
      </c>
      <c r="J792" s="553">
        <f t="shared" ca="1" si="292"/>
        <v>1.9704802131939891</v>
      </c>
      <c r="K792" s="553">
        <f t="shared" ca="1" si="293"/>
        <v>10.144794851491252</v>
      </c>
      <c r="L792" s="553">
        <f t="shared" ca="1" si="294"/>
        <v>2.5900544688989076</v>
      </c>
      <c r="M792" s="553">
        <f t="shared" ca="1" si="294"/>
        <v>4.401290402035011</v>
      </c>
      <c r="N792" s="553">
        <f t="shared" ca="1" si="294"/>
        <v>2.2195967321240664</v>
      </c>
      <c r="O792" s="553">
        <f t="shared" ca="1" si="294"/>
        <v>4.0600156390084479</v>
      </c>
      <c r="P792" s="553">
        <f t="shared" ca="1" si="294"/>
        <v>1.6822654011985627</v>
      </c>
      <c r="Q792" s="554">
        <f t="shared" ca="1" si="277"/>
        <v>1.9906762780192024</v>
      </c>
      <c r="R792" s="554">
        <f t="shared" ca="1" si="278"/>
        <v>1.9276514677714465</v>
      </c>
      <c r="S792" s="554">
        <f t="shared" ca="1" si="279"/>
        <v>5.8799471919346935</v>
      </c>
      <c r="T792" s="554">
        <f t="shared" ca="1" si="280"/>
        <v>8.8338682197111478</v>
      </c>
      <c r="U792" s="554">
        <f t="shared" ca="1" si="281"/>
        <v>7.5547403825923443</v>
      </c>
      <c r="V792" s="555">
        <f t="shared" ca="1" si="282"/>
        <v>2.1816936699109446</v>
      </c>
      <c r="W792" s="555">
        <f t="shared" ca="1" si="283"/>
        <v>2.3777502378098854</v>
      </c>
      <c r="X792" s="556">
        <f t="shared" ca="1" si="295"/>
        <v>3.0012289474986797</v>
      </c>
      <c r="Y792" s="557">
        <f t="shared" ca="1" si="284"/>
        <v>0.47538422902005056</v>
      </c>
    </row>
    <row r="793" spans="1:25" x14ac:dyDescent="0.25">
      <c r="A793" s="558" t="s">
        <v>1359</v>
      </c>
      <c r="B793" s="553">
        <f t="shared" si="276"/>
        <v>-10</v>
      </c>
      <c r="C793" s="553">
        <f t="shared" ca="1" si="285"/>
        <v>3.9737981621270144</v>
      </c>
      <c r="D793" s="553">
        <f t="shared" ca="1" si="286"/>
        <v>1.6290094801818529</v>
      </c>
      <c r="E793" s="553">
        <f t="shared" ca="1" si="287"/>
        <v>5.3062984984607473</v>
      </c>
      <c r="F793" s="553">
        <f t="shared" ca="1" si="288"/>
        <v>3.2031922952818133</v>
      </c>
      <c r="G793" s="553">
        <f t="shared" ca="1" si="289"/>
        <v>10.87425871510294</v>
      </c>
      <c r="H793" s="553">
        <f t="shared" ca="1" si="290"/>
        <v>2.8798302553652206</v>
      </c>
      <c r="I793" s="553">
        <f t="shared" ca="1" si="291"/>
        <v>4.3476545345567406</v>
      </c>
      <c r="J793" s="553">
        <f t="shared" ca="1" si="292"/>
        <v>2.836336120450639</v>
      </c>
      <c r="K793" s="553">
        <f t="shared" ca="1" si="293"/>
        <v>10.510320949797677</v>
      </c>
      <c r="L793" s="553">
        <f t="shared" ca="1" si="294"/>
        <v>2.9572166461777694</v>
      </c>
      <c r="M793" s="553">
        <f t="shared" ca="1" si="294"/>
        <v>5.2947305915676832</v>
      </c>
      <c r="N793" s="553">
        <f t="shared" ca="1" si="294"/>
        <v>2.5235935664619547</v>
      </c>
      <c r="O793" s="553">
        <f t="shared" ca="1" si="294"/>
        <v>5.7628079879057097</v>
      </c>
      <c r="P793" s="553">
        <f t="shared" ca="1" si="294"/>
        <v>2.1748222105129251</v>
      </c>
      <c r="Q793" s="554">
        <f t="shared" ca="1" si="277"/>
        <v>2.3447886819451615</v>
      </c>
      <c r="R793" s="554">
        <f t="shared" ca="1" si="278"/>
        <v>2.103106203178934</v>
      </c>
      <c r="S793" s="554">
        <f t="shared" ca="1" si="279"/>
        <v>7.9944284597377191</v>
      </c>
      <c r="T793" s="554">
        <f t="shared" ca="1" si="280"/>
        <v>1.5113184141061016</v>
      </c>
      <c r="U793" s="554">
        <f t="shared" ca="1" si="281"/>
        <v>7.5531043036199073</v>
      </c>
      <c r="V793" s="555">
        <f t="shared" ca="1" si="282"/>
        <v>2.7711370251057286</v>
      </c>
      <c r="W793" s="555">
        <f t="shared" ca="1" si="283"/>
        <v>3.5879857773927846</v>
      </c>
      <c r="X793" s="556">
        <f t="shared" ca="1" si="295"/>
        <v>1.887895626816789</v>
      </c>
      <c r="Y793" s="557">
        <f t="shared" ca="1" si="284"/>
        <v>0.32007693436367546</v>
      </c>
    </row>
    <row r="794" spans="1:25" x14ac:dyDescent="0.25">
      <c r="A794" s="558" t="s">
        <v>1360</v>
      </c>
      <c r="B794" s="553">
        <f t="shared" si="276"/>
        <v>-10</v>
      </c>
      <c r="C794" s="553">
        <f t="shared" ca="1" si="285"/>
        <v>3.0786043550161688</v>
      </c>
      <c r="D794" s="553">
        <f t="shared" ca="1" si="286"/>
        <v>2.1779936223678669</v>
      </c>
      <c r="E794" s="553">
        <f t="shared" ca="1" si="287"/>
        <v>6.9977746706489707</v>
      </c>
      <c r="F794" s="553">
        <f t="shared" ca="1" si="288"/>
        <v>2.1684599399020277</v>
      </c>
      <c r="G794" s="553">
        <f t="shared" ca="1" si="289"/>
        <v>10.471755096447488</v>
      </c>
      <c r="H794" s="553">
        <f t="shared" ca="1" si="290"/>
        <v>3.8780658040195028</v>
      </c>
      <c r="I794" s="553">
        <f t="shared" ca="1" si="291"/>
        <v>11.974894747526619</v>
      </c>
      <c r="J794" s="553">
        <f t="shared" ca="1" si="292"/>
        <v>2.6401174945410286</v>
      </c>
      <c r="K794" s="553">
        <f t="shared" ca="1" si="293"/>
        <v>9.0366294054486858</v>
      </c>
      <c r="L794" s="553">
        <f t="shared" ca="1" si="294"/>
        <v>1.4897281064243102</v>
      </c>
      <c r="M794" s="553">
        <f t="shared" ca="1" si="294"/>
        <v>6.0542343350395456</v>
      </c>
      <c r="N794" s="553">
        <f t="shared" ca="1" si="294"/>
        <v>2.2567671098892466</v>
      </c>
      <c r="O794" s="553">
        <f t="shared" ca="1" si="294"/>
        <v>4.8381280393759916</v>
      </c>
      <c r="P794" s="553">
        <f t="shared" ca="1" si="294"/>
        <v>1.7941663132504337</v>
      </c>
      <c r="Q794" s="554">
        <f t="shared" ca="1" si="277"/>
        <v>0.90061073264830194</v>
      </c>
      <c r="R794" s="554">
        <f t="shared" ca="1" si="278"/>
        <v>4.8293147307469431</v>
      </c>
      <c r="S794" s="554">
        <f t="shared" ca="1" si="279"/>
        <v>6.5936892924279853</v>
      </c>
      <c r="T794" s="554">
        <f t="shared" ca="1" si="280"/>
        <v>9.3347772529855906</v>
      </c>
      <c r="U794" s="554">
        <f t="shared" ca="1" si="281"/>
        <v>7.5469012990243751</v>
      </c>
      <c r="V794" s="555">
        <f t="shared" ca="1" si="282"/>
        <v>3.797467225150299</v>
      </c>
      <c r="W794" s="555">
        <f t="shared" ca="1" si="283"/>
        <v>3.0439617261255578</v>
      </c>
      <c r="X794" s="556">
        <f t="shared" ca="1" si="295"/>
        <v>5.1175606024635876</v>
      </c>
      <c r="Y794" s="557">
        <f t="shared" ca="1" si="284"/>
        <v>0.76100268241704838</v>
      </c>
    </row>
    <row r="795" spans="1:25" x14ac:dyDescent="0.25">
      <c r="A795" s="558" t="s">
        <v>1361</v>
      </c>
      <c r="B795" s="553">
        <f t="shared" si="276"/>
        <v>-10</v>
      </c>
      <c r="C795" s="553">
        <f t="shared" ca="1" si="285"/>
        <v>2.986335694702551</v>
      </c>
      <c r="D795" s="553">
        <f t="shared" ca="1" si="286"/>
        <v>2.0344629642484708</v>
      </c>
      <c r="E795" s="553">
        <f t="shared" ca="1" si="287"/>
        <v>2.9405531062728532</v>
      </c>
      <c r="F795" s="553">
        <f t="shared" ca="1" si="288"/>
        <v>3.2171718131088269</v>
      </c>
      <c r="G795" s="553">
        <f t="shared" ca="1" si="289"/>
        <v>10.662541899200503</v>
      </c>
      <c r="H795" s="553">
        <f t="shared" ca="1" si="290"/>
        <v>3.2668786035235646</v>
      </c>
      <c r="I795" s="553">
        <f t="shared" ca="1" si="291"/>
        <v>12.546260771285635</v>
      </c>
      <c r="J795" s="553">
        <f t="shared" ca="1" si="292"/>
        <v>2.8898657422224487</v>
      </c>
      <c r="K795" s="553">
        <f t="shared" ca="1" si="293"/>
        <v>9.4576823881729482</v>
      </c>
      <c r="L795" s="553">
        <f t="shared" ca="1" si="294"/>
        <v>2.9915264399951664</v>
      </c>
      <c r="M795" s="553">
        <f t="shared" ca="1" si="294"/>
        <v>6.6206148479303657</v>
      </c>
      <c r="N795" s="553">
        <f t="shared" ca="1" si="294"/>
        <v>2.2587076374685431</v>
      </c>
      <c r="O795" s="553">
        <f t="shared" ca="1" si="294"/>
        <v>6.2104849197687297</v>
      </c>
      <c r="P795" s="553">
        <f t="shared" ca="1" si="294"/>
        <v>2.6506837638439071</v>
      </c>
      <c r="Q795" s="554">
        <f t="shared" ca="1" si="277"/>
        <v>0.95187273045408016</v>
      </c>
      <c r="R795" s="554">
        <f t="shared" ca="1" si="278"/>
        <v>-0.27661870683597378</v>
      </c>
      <c r="S795" s="554">
        <f t="shared" ca="1" si="279"/>
        <v>7.3956632956769388</v>
      </c>
      <c r="T795" s="554">
        <f t="shared" ca="1" si="280"/>
        <v>9.6563950290631855</v>
      </c>
      <c r="U795" s="554">
        <f t="shared" ca="1" si="281"/>
        <v>6.4661559481777822</v>
      </c>
      <c r="V795" s="555">
        <f t="shared" ca="1" si="282"/>
        <v>4.3619072104618226</v>
      </c>
      <c r="W795" s="555">
        <f t="shared" ca="1" si="283"/>
        <v>3.5598011559248226</v>
      </c>
      <c r="X795" s="556">
        <f t="shared" ca="1" si="295"/>
        <v>2.3351234195323194</v>
      </c>
      <c r="Y795" s="557">
        <f t="shared" ca="1" si="284"/>
        <v>0.38037482716184146</v>
      </c>
    </row>
    <row r="796" spans="1:25" x14ac:dyDescent="0.25">
      <c r="A796" s="558" t="s">
        <v>1362</v>
      </c>
      <c r="B796" s="553">
        <f t="shared" si="276"/>
        <v>-10</v>
      </c>
      <c r="C796" s="553">
        <f t="shared" ca="1" si="285"/>
        <v>2.5495186264684726</v>
      </c>
      <c r="D796" s="553">
        <f t="shared" ca="1" si="286"/>
        <v>1.6273715567567353</v>
      </c>
      <c r="E796" s="553">
        <f t="shared" ca="1" si="287"/>
        <v>6.3549473726640162</v>
      </c>
      <c r="F796" s="553">
        <f t="shared" ca="1" si="288"/>
        <v>2.3578077853351775</v>
      </c>
      <c r="G796" s="553">
        <f t="shared" ca="1" si="289"/>
        <v>14.482912682686619</v>
      </c>
      <c r="H796" s="553">
        <f t="shared" ca="1" si="290"/>
        <v>3.0438084832582879</v>
      </c>
      <c r="I796" s="553">
        <f t="shared" ca="1" si="291"/>
        <v>5.6369208894563005</v>
      </c>
      <c r="J796" s="553">
        <f t="shared" ca="1" si="292"/>
        <v>2.0390904408378496</v>
      </c>
      <c r="K796" s="553">
        <f t="shared" ca="1" si="293"/>
        <v>12.883279179421422</v>
      </c>
      <c r="L796" s="553">
        <f t="shared" ca="1" si="294"/>
        <v>2.457405603870757</v>
      </c>
      <c r="M796" s="553">
        <f t="shared" ca="1" si="294"/>
        <v>7.6504885444012629</v>
      </c>
      <c r="N796" s="553">
        <f t="shared" ca="1" si="294"/>
        <v>3.2151153071651919</v>
      </c>
      <c r="O796" s="553">
        <f t="shared" ca="1" si="294"/>
        <v>4.5695281168362945</v>
      </c>
      <c r="P796" s="553">
        <f t="shared" ca="1" si="294"/>
        <v>3.4166424761537728</v>
      </c>
      <c r="Q796" s="554">
        <f t="shared" ca="1" si="277"/>
        <v>0.92214706971173732</v>
      </c>
      <c r="R796" s="554">
        <f t="shared" ca="1" si="278"/>
        <v>3.9971395873288387</v>
      </c>
      <c r="S796" s="554">
        <f t="shared" ca="1" si="279"/>
        <v>11.439104199428332</v>
      </c>
      <c r="T796" s="554">
        <f t="shared" ca="1" si="280"/>
        <v>3.5978304486184509</v>
      </c>
      <c r="U796" s="554">
        <f t="shared" ca="1" si="281"/>
        <v>10.425873575550664</v>
      </c>
      <c r="V796" s="555">
        <f t="shared" ca="1" si="282"/>
        <v>4.435373237236071</v>
      </c>
      <c r="W796" s="555">
        <f t="shared" ca="1" si="283"/>
        <v>1.1528856406825216</v>
      </c>
      <c r="X796" s="556">
        <f t="shared" ca="1" si="295"/>
        <v>5.4472140713725885</v>
      </c>
      <c r="Y796" s="557">
        <f t="shared" ca="1" si="284"/>
        <v>0.7966373469268222</v>
      </c>
    </row>
    <row r="797" spans="1:25" x14ac:dyDescent="0.25">
      <c r="A797" s="558" t="s">
        <v>1363</v>
      </c>
      <c r="B797" s="553">
        <f t="shared" si="276"/>
        <v>-10</v>
      </c>
      <c r="C797" s="553">
        <f t="shared" ca="1" si="285"/>
        <v>2.3671572183038787</v>
      </c>
      <c r="D797" s="553">
        <f t="shared" ca="1" si="286"/>
        <v>1.5264213585065733</v>
      </c>
      <c r="E797" s="553">
        <f t="shared" ca="1" si="287"/>
        <v>5.5474929919681486</v>
      </c>
      <c r="F797" s="553">
        <f t="shared" ca="1" si="288"/>
        <v>1.9397271809173078</v>
      </c>
      <c r="G797" s="553">
        <f t="shared" ca="1" si="289"/>
        <v>4.3072863653824491</v>
      </c>
      <c r="H797" s="553">
        <f t="shared" ca="1" si="290"/>
        <v>2.2456970076471059</v>
      </c>
      <c r="I797" s="553">
        <f t="shared" ca="1" si="291"/>
        <v>9.6574884818684712</v>
      </c>
      <c r="J797" s="553">
        <f t="shared" ca="1" si="292"/>
        <v>2.5910027655106105</v>
      </c>
      <c r="K797" s="553">
        <f t="shared" ca="1" si="293"/>
        <v>11.036645546071309</v>
      </c>
      <c r="L797" s="553">
        <f t="shared" ca="1" si="294"/>
        <v>2.1243041763207646</v>
      </c>
      <c r="M797" s="553">
        <f t="shared" ca="1" si="294"/>
        <v>4.5861649697040079</v>
      </c>
      <c r="N797" s="553">
        <f t="shared" ca="1" si="294"/>
        <v>2.3913325830001138</v>
      </c>
      <c r="O797" s="553">
        <f t="shared" ca="1" si="294"/>
        <v>6.1395176471286304</v>
      </c>
      <c r="P797" s="553">
        <f t="shared" ca="1" si="294"/>
        <v>1.736392967734826</v>
      </c>
      <c r="Q797" s="554">
        <f t="shared" ca="1" si="277"/>
        <v>0.84073585979730536</v>
      </c>
      <c r="R797" s="554">
        <f t="shared" ca="1" si="278"/>
        <v>3.6077658110508408</v>
      </c>
      <c r="S797" s="554">
        <f t="shared" ca="1" si="279"/>
        <v>2.0615893577353432</v>
      </c>
      <c r="T797" s="554">
        <f t="shared" ca="1" si="280"/>
        <v>7.0664857163578603</v>
      </c>
      <c r="U797" s="554">
        <f t="shared" ca="1" si="281"/>
        <v>8.9123413697505445</v>
      </c>
      <c r="V797" s="555">
        <f t="shared" ca="1" si="282"/>
        <v>2.1948323867038941</v>
      </c>
      <c r="W797" s="555">
        <f t="shared" ca="1" si="283"/>
        <v>4.4031246793938044</v>
      </c>
      <c r="X797" s="556">
        <f t="shared" ca="1" si="295"/>
        <v>1.3506854414750311</v>
      </c>
      <c r="Y797" s="557">
        <f t="shared" ca="1" si="284"/>
        <v>0.25358076911620164</v>
      </c>
    </row>
    <row r="798" spans="1:25" x14ac:dyDescent="0.25">
      <c r="A798" s="558" t="s">
        <v>1364</v>
      </c>
      <c r="B798" s="553">
        <f t="shared" si="276"/>
        <v>-10</v>
      </c>
      <c r="C798" s="553">
        <f t="shared" ca="1" si="285"/>
        <v>4.1634866212873849</v>
      </c>
      <c r="D798" s="553">
        <f t="shared" ca="1" si="286"/>
        <v>1.6378543285533238</v>
      </c>
      <c r="E798" s="553">
        <f t="shared" ca="1" si="287"/>
        <v>6.0169352916769601</v>
      </c>
      <c r="F798" s="553">
        <f t="shared" ca="1" si="288"/>
        <v>3.4667949018338104</v>
      </c>
      <c r="G798" s="553">
        <f t="shared" ca="1" si="289"/>
        <v>13.928102455502927</v>
      </c>
      <c r="H798" s="553">
        <f t="shared" ca="1" si="290"/>
        <v>3.6476834166074408</v>
      </c>
      <c r="I798" s="553">
        <f t="shared" ca="1" si="291"/>
        <v>14.841390602955983</v>
      </c>
      <c r="J798" s="553">
        <f t="shared" ca="1" si="292"/>
        <v>3.353674341061621</v>
      </c>
      <c r="K798" s="553">
        <f t="shared" ca="1" si="293"/>
        <v>10.852564053889068</v>
      </c>
      <c r="L798" s="553">
        <f t="shared" ca="1" si="294"/>
        <v>2.766614202884516</v>
      </c>
      <c r="M798" s="553">
        <f t="shared" ca="1" si="294"/>
        <v>7.0266929714943682</v>
      </c>
      <c r="N798" s="553">
        <f t="shared" ca="1" si="294"/>
        <v>2.3986509575090293</v>
      </c>
      <c r="O798" s="553">
        <f t="shared" ca="1" si="294"/>
        <v>4.2955279204717121</v>
      </c>
      <c r="P798" s="553">
        <f t="shared" ca="1" si="294"/>
        <v>2.2778249854130892</v>
      </c>
      <c r="Q798" s="554">
        <f t="shared" ca="1" si="277"/>
        <v>2.5256322927340609</v>
      </c>
      <c r="R798" s="554">
        <f t="shared" ca="1" si="278"/>
        <v>2.5501403898431496</v>
      </c>
      <c r="S798" s="554">
        <f t="shared" ca="1" si="279"/>
        <v>10.280419038895486</v>
      </c>
      <c r="T798" s="554">
        <f t="shared" ca="1" si="280"/>
        <v>11.487716261894361</v>
      </c>
      <c r="U798" s="554">
        <f t="shared" ca="1" si="281"/>
        <v>8.0859498510045533</v>
      </c>
      <c r="V798" s="555">
        <f t="shared" ca="1" si="282"/>
        <v>4.6280420139853389</v>
      </c>
      <c r="W798" s="555">
        <f t="shared" ca="1" si="283"/>
        <v>2.0177029350586229</v>
      </c>
      <c r="X798" s="556">
        <f t="shared" ca="1" si="295"/>
        <v>7.9074992799310344</v>
      </c>
      <c r="Y798" s="557">
        <f t="shared" ca="1" si="284"/>
        <v>0.95785269567148423</v>
      </c>
    </row>
    <row r="799" spans="1:25" x14ac:dyDescent="0.25">
      <c r="A799" s="558" t="s">
        <v>1365</v>
      </c>
      <c r="B799" s="553">
        <f t="shared" si="276"/>
        <v>-10</v>
      </c>
      <c r="C799" s="553">
        <f t="shared" ca="1" si="285"/>
        <v>2.7881467370343005</v>
      </c>
      <c r="D799" s="553">
        <f t="shared" ca="1" si="286"/>
        <v>2.8429981713807502</v>
      </c>
      <c r="E799" s="553">
        <f t="shared" ca="1" si="287"/>
        <v>9.8375446183170041</v>
      </c>
      <c r="F799" s="553">
        <f t="shared" ca="1" si="288"/>
        <v>2.2574606017625589</v>
      </c>
      <c r="G799" s="553">
        <f t="shared" ca="1" si="289"/>
        <v>9.1650895844843809</v>
      </c>
      <c r="H799" s="553">
        <f t="shared" ca="1" si="290"/>
        <v>2.840871716756193</v>
      </c>
      <c r="I799" s="553">
        <f t="shared" ca="1" si="291"/>
        <v>12.468986236703589</v>
      </c>
      <c r="J799" s="553">
        <f t="shared" ca="1" si="292"/>
        <v>3.646127044782105</v>
      </c>
      <c r="K799" s="553">
        <f t="shared" ca="1" si="293"/>
        <v>15.082598366557738</v>
      </c>
      <c r="L799" s="553">
        <f t="shared" ca="1" si="294"/>
        <v>2.6063789039423186</v>
      </c>
      <c r="M799" s="553">
        <f t="shared" ca="1" si="294"/>
        <v>7.643222608654253</v>
      </c>
      <c r="N799" s="553">
        <f t="shared" ca="1" si="294"/>
        <v>2.1403949683880703</v>
      </c>
      <c r="O799" s="553">
        <f t="shared" ca="1" si="294"/>
        <v>5.6092544240476521</v>
      </c>
      <c r="P799" s="553">
        <f t="shared" ca="1" si="294"/>
        <v>2.9852329753215829</v>
      </c>
      <c r="Q799" s="554">
        <f t="shared" ca="1" si="277"/>
        <v>-5.4851434346449679E-2</v>
      </c>
      <c r="R799" s="554">
        <f t="shared" ca="1" si="278"/>
        <v>7.5800840165544452</v>
      </c>
      <c r="S799" s="554">
        <f t="shared" ca="1" si="279"/>
        <v>6.3242178677281879</v>
      </c>
      <c r="T799" s="554">
        <f t="shared" ca="1" si="280"/>
        <v>8.8228591919214843</v>
      </c>
      <c r="U799" s="554">
        <f t="shared" ca="1" si="281"/>
        <v>12.476219462615418</v>
      </c>
      <c r="V799" s="555">
        <f t="shared" ca="1" si="282"/>
        <v>5.5028276402661831</v>
      </c>
      <c r="W799" s="555">
        <f t="shared" ca="1" si="283"/>
        <v>2.6240214487260691</v>
      </c>
      <c r="X799" s="556">
        <f t="shared" ca="1" si="295"/>
        <v>7.7402533217691953</v>
      </c>
      <c r="Y799" s="557">
        <f t="shared" ca="1" si="284"/>
        <v>0.95207779457029795</v>
      </c>
    </row>
    <row r="800" spans="1:25" x14ac:dyDescent="0.25">
      <c r="A800" s="558" t="s">
        <v>1366</v>
      </c>
      <c r="B800" s="553">
        <f t="shared" si="276"/>
        <v>-10</v>
      </c>
      <c r="C800" s="553">
        <f t="shared" ca="1" si="285"/>
        <v>2.3752138152983973</v>
      </c>
      <c r="D800" s="553">
        <f t="shared" ca="1" si="286"/>
        <v>2.3554108949025632</v>
      </c>
      <c r="E800" s="553">
        <f t="shared" ca="1" si="287"/>
        <v>3.166177322056269</v>
      </c>
      <c r="F800" s="553">
        <f t="shared" ca="1" si="288"/>
        <v>3.7746752387622839</v>
      </c>
      <c r="G800" s="553">
        <f t="shared" ca="1" si="289"/>
        <v>7.7788275900952453</v>
      </c>
      <c r="H800" s="553">
        <f t="shared" ca="1" si="290"/>
        <v>3.2362559300290341</v>
      </c>
      <c r="I800" s="553">
        <f t="shared" ca="1" si="291"/>
        <v>10.582114086845282</v>
      </c>
      <c r="J800" s="553">
        <f t="shared" ca="1" si="292"/>
        <v>4.1196679963262834</v>
      </c>
      <c r="K800" s="553">
        <f t="shared" ca="1" si="293"/>
        <v>11.017609423953619</v>
      </c>
      <c r="L800" s="553">
        <f t="shared" ca="1" si="294"/>
        <v>2.7480241532953196</v>
      </c>
      <c r="M800" s="553">
        <f t="shared" ca="1" si="294"/>
        <v>5.7553652791790437</v>
      </c>
      <c r="N800" s="553">
        <f t="shared" ca="1" si="294"/>
        <v>2.7562584719112717</v>
      </c>
      <c r="O800" s="553">
        <f t="shared" ca="1" si="294"/>
        <v>5.3891307404506268</v>
      </c>
      <c r="P800" s="553">
        <f t="shared" ca="1" si="294"/>
        <v>2.871820028448421</v>
      </c>
      <c r="Q800" s="554">
        <f t="shared" ca="1" si="277"/>
        <v>1.9802920395834089E-2</v>
      </c>
      <c r="R800" s="554">
        <f t="shared" ca="1" si="278"/>
        <v>-0.60849791670601494</v>
      </c>
      <c r="S800" s="554">
        <f t="shared" ca="1" si="279"/>
        <v>4.5425716600662112</v>
      </c>
      <c r="T800" s="554">
        <f t="shared" ca="1" si="280"/>
        <v>6.4624460905189984</v>
      </c>
      <c r="U800" s="554">
        <f t="shared" ca="1" si="281"/>
        <v>8.2695852706583004</v>
      </c>
      <c r="V800" s="555">
        <f t="shared" ca="1" si="282"/>
        <v>2.999106807267772</v>
      </c>
      <c r="W800" s="555">
        <f t="shared" ca="1" si="283"/>
        <v>2.5173107120022058</v>
      </c>
      <c r="X800" s="556">
        <f t="shared" ca="1" si="295"/>
        <v>-1.376887845941301</v>
      </c>
      <c r="Y800" s="557">
        <f t="shared" ca="1" si="284"/>
        <v>4.8729669506660279E-2</v>
      </c>
    </row>
    <row r="801" spans="1:25" x14ac:dyDescent="0.25">
      <c r="A801" s="558" t="s">
        <v>1367</v>
      </c>
      <c r="B801" s="553">
        <f t="shared" si="276"/>
        <v>-10</v>
      </c>
      <c r="C801" s="553">
        <f t="shared" ca="1" si="285"/>
        <v>4.8719067902748421</v>
      </c>
      <c r="D801" s="553">
        <f t="shared" ca="1" si="286"/>
        <v>1.5629516995220638</v>
      </c>
      <c r="E801" s="553">
        <f t="shared" ca="1" si="287"/>
        <v>6.6696902533320976</v>
      </c>
      <c r="F801" s="553">
        <f t="shared" ca="1" si="288"/>
        <v>2.9889520104050509</v>
      </c>
      <c r="G801" s="553">
        <f t="shared" ca="1" si="289"/>
        <v>7.3804370967488939</v>
      </c>
      <c r="H801" s="553">
        <f t="shared" ca="1" si="290"/>
        <v>2.1396037387642721</v>
      </c>
      <c r="I801" s="553">
        <f t="shared" ca="1" si="291"/>
        <v>14.883110180728739</v>
      </c>
      <c r="J801" s="553">
        <f t="shared" ca="1" si="292"/>
        <v>2.0745809024247008</v>
      </c>
      <c r="K801" s="553">
        <f t="shared" ca="1" si="293"/>
        <v>9.4340819010540464</v>
      </c>
      <c r="L801" s="553">
        <f t="shared" ca="1" si="294"/>
        <v>2.484318834744629</v>
      </c>
      <c r="M801" s="553">
        <f t="shared" ca="1" si="294"/>
        <v>7.7846318774970307</v>
      </c>
      <c r="N801" s="553">
        <f t="shared" ca="1" si="294"/>
        <v>2.9937713927074148</v>
      </c>
      <c r="O801" s="553">
        <f t="shared" ca="1" si="294"/>
        <v>4.180831397769543</v>
      </c>
      <c r="P801" s="553">
        <f t="shared" ca="1" si="294"/>
        <v>2.1852140214606193</v>
      </c>
      <c r="Q801" s="554">
        <f t="shared" ca="1" si="277"/>
        <v>3.3089550907527783</v>
      </c>
      <c r="R801" s="554">
        <f t="shared" ca="1" si="278"/>
        <v>3.6807382429270468</v>
      </c>
      <c r="S801" s="554">
        <f t="shared" ca="1" si="279"/>
        <v>5.2408333579846218</v>
      </c>
      <c r="T801" s="554">
        <f t="shared" ca="1" si="280"/>
        <v>12.808529278304038</v>
      </c>
      <c r="U801" s="554">
        <f t="shared" ca="1" si="281"/>
        <v>6.9497630663094174</v>
      </c>
      <c r="V801" s="555">
        <f t="shared" ca="1" si="282"/>
        <v>4.7908604847896159</v>
      </c>
      <c r="W801" s="555">
        <f t="shared" ca="1" si="283"/>
        <v>1.9956173763089238</v>
      </c>
      <c r="X801" s="556">
        <f t="shared" ca="1" si="295"/>
        <v>6.8842218094460534</v>
      </c>
      <c r="Y801" s="557">
        <f t="shared" ca="1" si="284"/>
        <v>0.91203151930522042</v>
      </c>
    </row>
    <row r="802" spans="1:25" x14ac:dyDescent="0.25">
      <c r="A802" s="558" t="s">
        <v>1368</v>
      </c>
      <c r="B802" s="553">
        <f t="shared" si="276"/>
        <v>-10</v>
      </c>
      <c r="C802" s="553">
        <f t="shared" ca="1" si="285"/>
        <v>3.8513812180222136</v>
      </c>
      <c r="D802" s="553">
        <f t="shared" ca="1" si="286"/>
        <v>2.005772126552996</v>
      </c>
      <c r="E802" s="553">
        <f t="shared" ca="1" si="287"/>
        <v>5.5659155134785809</v>
      </c>
      <c r="F802" s="553">
        <f t="shared" ca="1" si="288"/>
        <v>2.2250284669498148</v>
      </c>
      <c r="G802" s="553">
        <f t="shared" ca="1" si="289"/>
        <v>8.4554138041087299</v>
      </c>
      <c r="H802" s="553">
        <f t="shared" ca="1" si="290"/>
        <v>2.8799833572970091</v>
      </c>
      <c r="I802" s="553">
        <f t="shared" ca="1" si="291"/>
        <v>11.111252913269436</v>
      </c>
      <c r="J802" s="553">
        <f t="shared" ca="1" si="292"/>
        <v>3.1988362672102211</v>
      </c>
      <c r="K802" s="553">
        <f t="shared" ca="1" si="293"/>
        <v>9.0062545703295385</v>
      </c>
      <c r="L802" s="553">
        <f t="shared" ref="L802:P817" ca="1" si="296">L$17*(1+$C$10*NORMSINV(RAND()))</f>
        <v>3.5929216142669382</v>
      </c>
      <c r="M802" s="553">
        <f t="shared" ca="1" si="296"/>
        <v>7.6222340841269993</v>
      </c>
      <c r="N802" s="553">
        <f t="shared" ca="1" si="296"/>
        <v>2.1634578828486704</v>
      </c>
      <c r="O802" s="553">
        <f t="shared" ca="1" si="296"/>
        <v>5.3810406752203264</v>
      </c>
      <c r="P802" s="553">
        <f t="shared" ca="1" si="296"/>
        <v>2.1226458690123824</v>
      </c>
      <c r="Q802" s="554">
        <f t="shared" ca="1" si="277"/>
        <v>1.8456090914692176</v>
      </c>
      <c r="R802" s="554">
        <f t="shared" ca="1" si="278"/>
        <v>3.3408870465287661</v>
      </c>
      <c r="S802" s="554">
        <f t="shared" ca="1" si="279"/>
        <v>5.5754304468117208</v>
      </c>
      <c r="T802" s="554">
        <f t="shared" ca="1" si="280"/>
        <v>7.9124166460592145</v>
      </c>
      <c r="U802" s="554">
        <f t="shared" ca="1" si="281"/>
        <v>5.4133329560626002</v>
      </c>
      <c r="V802" s="555">
        <f t="shared" ca="1" si="282"/>
        <v>5.4587762012783294</v>
      </c>
      <c r="W802" s="555">
        <f t="shared" ca="1" si="283"/>
        <v>3.258394806207944</v>
      </c>
      <c r="X802" s="556">
        <f t="shared" ca="1" si="295"/>
        <v>3.5983625199606024</v>
      </c>
      <c r="Y802" s="557">
        <f t="shared" ca="1" si="284"/>
        <v>0.56193495859061393</v>
      </c>
    </row>
    <row r="803" spans="1:25" x14ac:dyDescent="0.25">
      <c r="A803" s="558" t="s">
        <v>1369</v>
      </c>
      <c r="B803" s="553">
        <f t="shared" si="276"/>
        <v>-10</v>
      </c>
      <c r="C803" s="553">
        <f t="shared" ca="1" si="285"/>
        <v>5.8023779653009342</v>
      </c>
      <c r="D803" s="553">
        <f t="shared" ca="1" si="286"/>
        <v>2.2159097200302771</v>
      </c>
      <c r="E803" s="553">
        <f t="shared" ca="1" si="287"/>
        <v>9.3204762865669863</v>
      </c>
      <c r="F803" s="553">
        <f t="shared" ca="1" si="288"/>
        <v>2.2457454504726786</v>
      </c>
      <c r="G803" s="553">
        <f t="shared" ca="1" si="289"/>
        <v>11.717793719537609</v>
      </c>
      <c r="H803" s="553">
        <f t="shared" ca="1" si="290"/>
        <v>3.5224469905402556</v>
      </c>
      <c r="I803" s="553">
        <f t="shared" ca="1" si="291"/>
        <v>6.9225992139069179</v>
      </c>
      <c r="J803" s="553">
        <f t="shared" ca="1" si="292"/>
        <v>2.9183691852359019</v>
      </c>
      <c r="K803" s="553">
        <f t="shared" ca="1" si="293"/>
        <v>10.28377871237879</v>
      </c>
      <c r="L803" s="553">
        <f t="shared" ca="1" si="296"/>
        <v>2.9834545437869111</v>
      </c>
      <c r="M803" s="553">
        <f t="shared" ca="1" si="296"/>
        <v>7.2429700807837563</v>
      </c>
      <c r="N803" s="553">
        <f t="shared" ca="1" si="296"/>
        <v>2.6634970714957298</v>
      </c>
      <c r="O803" s="553">
        <f t="shared" ca="1" si="296"/>
        <v>5.9142925241868785</v>
      </c>
      <c r="P803" s="553">
        <f t="shared" ca="1" si="296"/>
        <v>2.2627956570481564</v>
      </c>
      <c r="Q803" s="554">
        <f t="shared" ca="1" si="277"/>
        <v>3.5864682452706571</v>
      </c>
      <c r="R803" s="554">
        <f t="shared" ca="1" si="278"/>
        <v>7.0747308360943073</v>
      </c>
      <c r="S803" s="554">
        <f t="shared" ca="1" si="279"/>
        <v>8.1953467289973538</v>
      </c>
      <c r="T803" s="554">
        <f t="shared" ca="1" si="280"/>
        <v>4.0042300286710155</v>
      </c>
      <c r="U803" s="554">
        <f t="shared" ca="1" si="281"/>
        <v>7.3003241685918798</v>
      </c>
      <c r="V803" s="555">
        <f t="shared" ca="1" si="282"/>
        <v>4.5794730092880265</v>
      </c>
      <c r="W803" s="555">
        <f t="shared" ca="1" si="283"/>
        <v>3.651496867138722</v>
      </c>
      <c r="X803" s="556">
        <f t="shared" ca="1" si="295"/>
        <v>7.5915784682095335</v>
      </c>
      <c r="Y803" s="557">
        <f t="shared" ca="1" si="284"/>
        <v>0.94642754898365822</v>
      </c>
    </row>
    <row r="804" spans="1:25" x14ac:dyDescent="0.25">
      <c r="A804" s="558" t="s">
        <v>1370</v>
      </c>
      <c r="B804" s="553">
        <f t="shared" si="276"/>
        <v>-10</v>
      </c>
      <c r="C804" s="553">
        <f t="shared" ca="1" si="285"/>
        <v>3.6202178334436663</v>
      </c>
      <c r="D804" s="553">
        <f t="shared" ca="1" si="286"/>
        <v>2.6855755224676758</v>
      </c>
      <c r="E804" s="553">
        <f t="shared" ca="1" si="287"/>
        <v>3.9551708933342637</v>
      </c>
      <c r="F804" s="553">
        <f t="shared" ca="1" si="288"/>
        <v>3.7667131038969313</v>
      </c>
      <c r="G804" s="553">
        <f t="shared" ca="1" si="289"/>
        <v>11.851718514768297</v>
      </c>
      <c r="H804" s="553">
        <f t="shared" ca="1" si="290"/>
        <v>1.6125337232987498</v>
      </c>
      <c r="I804" s="553">
        <f t="shared" ca="1" si="291"/>
        <v>5.8340601379973123</v>
      </c>
      <c r="J804" s="553">
        <f t="shared" ca="1" si="292"/>
        <v>2.2142932981801851</v>
      </c>
      <c r="K804" s="553">
        <f t="shared" ca="1" si="293"/>
        <v>7.6831725930043193</v>
      </c>
      <c r="L804" s="553">
        <f t="shared" ca="1" si="296"/>
        <v>2.5088492023313291</v>
      </c>
      <c r="M804" s="553">
        <f t="shared" ca="1" si="296"/>
        <v>7.636329344998833</v>
      </c>
      <c r="N804" s="553">
        <f t="shared" ca="1" si="296"/>
        <v>2.5609360473131999</v>
      </c>
      <c r="O804" s="553">
        <f t="shared" ca="1" si="296"/>
        <v>4.094309297830109</v>
      </c>
      <c r="P804" s="553">
        <f t="shared" ca="1" si="296"/>
        <v>2.6458488626972172</v>
      </c>
      <c r="Q804" s="554">
        <f t="shared" ca="1" si="277"/>
        <v>0.93464231097599049</v>
      </c>
      <c r="R804" s="554">
        <f t="shared" ca="1" si="278"/>
        <v>0.18845778943733249</v>
      </c>
      <c r="S804" s="554">
        <f t="shared" ca="1" si="279"/>
        <v>10.239184791469548</v>
      </c>
      <c r="T804" s="554">
        <f t="shared" ca="1" si="280"/>
        <v>3.6197668398171272</v>
      </c>
      <c r="U804" s="554">
        <f t="shared" ca="1" si="281"/>
        <v>5.1743233906729902</v>
      </c>
      <c r="V804" s="555">
        <f t="shared" ca="1" si="282"/>
        <v>5.0753932976856326</v>
      </c>
      <c r="W804" s="555">
        <f t="shared" ca="1" si="283"/>
        <v>1.4484604351328918</v>
      </c>
      <c r="X804" s="556">
        <f t="shared" ca="1" si="295"/>
        <v>0.92321630397239751</v>
      </c>
      <c r="Y804" s="557">
        <f t="shared" ca="1" si="284"/>
        <v>0.20637886618486895</v>
      </c>
    </row>
    <row r="805" spans="1:25" x14ac:dyDescent="0.25">
      <c r="A805" s="558" t="s">
        <v>1371</v>
      </c>
      <c r="B805" s="553">
        <f t="shared" si="276"/>
        <v>-10</v>
      </c>
      <c r="C805" s="553">
        <f t="shared" ca="1" si="285"/>
        <v>4.3751139106193406</v>
      </c>
      <c r="D805" s="553">
        <f t="shared" ca="1" si="286"/>
        <v>1.6973144215266505</v>
      </c>
      <c r="E805" s="553">
        <f t="shared" ca="1" si="287"/>
        <v>6.375588416578875</v>
      </c>
      <c r="F805" s="553">
        <f t="shared" ca="1" si="288"/>
        <v>2.1507948743863015</v>
      </c>
      <c r="G805" s="553">
        <f t="shared" ca="1" si="289"/>
        <v>10.924351874451755</v>
      </c>
      <c r="H805" s="553">
        <f t="shared" ca="1" si="290"/>
        <v>2.5600947502314764</v>
      </c>
      <c r="I805" s="553">
        <f t="shared" ca="1" si="291"/>
        <v>14.205970507017195</v>
      </c>
      <c r="J805" s="553">
        <f t="shared" ca="1" si="292"/>
        <v>2.9721160719501016</v>
      </c>
      <c r="K805" s="553">
        <f t="shared" ca="1" si="293"/>
        <v>11.00638289186066</v>
      </c>
      <c r="L805" s="553">
        <f t="shared" ca="1" si="296"/>
        <v>4.6287492860805406</v>
      </c>
      <c r="M805" s="553">
        <f t="shared" ca="1" si="296"/>
        <v>8.3452452410550233</v>
      </c>
      <c r="N805" s="553">
        <f t="shared" ca="1" si="296"/>
        <v>2.2659082574535354</v>
      </c>
      <c r="O805" s="553">
        <f t="shared" ca="1" si="296"/>
        <v>4.2596138569691657</v>
      </c>
      <c r="P805" s="553">
        <f t="shared" ca="1" si="296"/>
        <v>3.1843203050834834</v>
      </c>
      <c r="Q805" s="554">
        <f t="shared" ca="1" si="277"/>
        <v>2.6777994890926902</v>
      </c>
      <c r="R805" s="554">
        <f t="shared" ca="1" si="278"/>
        <v>4.2247935421925735</v>
      </c>
      <c r="S805" s="554">
        <f t="shared" ca="1" si="279"/>
        <v>8.3642571242202788</v>
      </c>
      <c r="T805" s="554">
        <f t="shared" ca="1" si="280"/>
        <v>11.233854435067094</v>
      </c>
      <c r="U805" s="554">
        <f t="shared" ca="1" si="281"/>
        <v>6.3776336057801197</v>
      </c>
      <c r="V805" s="555">
        <f t="shared" ca="1" si="282"/>
        <v>6.0793369836014879</v>
      </c>
      <c r="W805" s="555">
        <f t="shared" ca="1" si="283"/>
        <v>1.0752935518856823</v>
      </c>
      <c r="X805" s="556">
        <f t="shared" ca="1" si="295"/>
        <v>7.6389839789453404</v>
      </c>
      <c r="Y805" s="557">
        <f t="shared" ca="1" si="284"/>
        <v>0.94828378503137178</v>
      </c>
    </row>
    <row r="806" spans="1:25" x14ac:dyDescent="0.25">
      <c r="A806" s="558" t="s">
        <v>1372</v>
      </c>
      <c r="B806" s="553">
        <f t="shared" si="276"/>
        <v>-10</v>
      </c>
      <c r="C806" s="553">
        <f t="shared" ca="1" si="285"/>
        <v>2.8893733768908847</v>
      </c>
      <c r="D806" s="553">
        <f t="shared" ca="1" si="286"/>
        <v>1.7507990740422588</v>
      </c>
      <c r="E806" s="553">
        <f t="shared" ca="1" si="287"/>
        <v>6.0520197126117008</v>
      </c>
      <c r="F806" s="553">
        <f t="shared" ca="1" si="288"/>
        <v>3.0628390980598361</v>
      </c>
      <c r="G806" s="553">
        <f t="shared" ca="1" si="289"/>
        <v>8.5252810988284544</v>
      </c>
      <c r="H806" s="553">
        <f t="shared" ca="1" si="290"/>
        <v>3.4800743080509156</v>
      </c>
      <c r="I806" s="553">
        <f t="shared" ca="1" si="291"/>
        <v>16.471003905733394</v>
      </c>
      <c r="J806" s="553">
        <f t="shared" ca="1" si="292"/>
        <v>3.2135881892254887</v>
      </c>
      <c r="K806" s="553">
        <f t="shared" ca="1" si="293"/>
        <v>15.716336825201822</v>
      </c>
      <c r="L806" s="553">
        <f t="shared" ca="1" si="296"/>
        <v>3.7736853142546503</v>
      </c>
      <c r="M806" s="553">
        <f t="shared" ca="1" si="296"/>
        <v>6.8106392249537482</v>
      </c>
      <c r="N806" s="553">
        <f t="shared" ca="1" si="296"/>
        <v>2.6785979695352191</v>
      </c>
      <c r="O806" s="553">
        <f t="shared" ca="1" si="296"/>
        <v>3.8503510455375496</v>
      </c>
      <c r="P806" s="553">
        <f t="shared" ca="1" si="296"/>
        <v>2.1831707363987176</v>
      </c>
      <c r="Q806" s="554">
        <f t="shared" ca="1" si="277"/>
        <v>1.1385743028486259</v>
      </c>
      <c r="R806" s="554">
        <f t="shared" ca="1" si="278"/>
        <v>2.9891806145518647</v>
      </c>
      <c r="S806" s="554">
        <f t="shared" ca="1" si="279"/>
        <v>5.0452067907775389</v>
      </c>
      <c r="T806" s="554">
        <f t="shared" ca="1" si="280"/>
        <v>13.257415716507905</v>
      </c>
      <c r="U806" s="554">
        <f t="shared" ca="1" si="281"/>
        <v>11.942651510947172</v>
      </c>
      <c r="V806" s="555">
        <f t="shared" ca="1" si="282"/>
        <v>4.1320412554185291</v>
      </c>
      <c r="W806" s="555">
        <f t="shared" ca="1" si="283"/>
        <v>1.667180309138832</v>
      </c>
      <c r="X806" s="556">
        <f t="shared" ca="1" si="295"/>
        <v>6.1835093118865494</v>
      </c>
      <c r="Y806" s="557">
        <f t="shared" ca="1" si="284"/>
        <v>0.86389878452641644</v>
      </c>
    </row>
    <row r="807" spans="1:25" x14ac:dyDescent="0.25">
      <c r="A807" s="558" t="s">
        <v>1373</v>
      </c>
      <c r="B807" s="553">
        <f t="shared" si="276"/>
        <v>-10</v>
      </c>
      <c r="C807" s="553">
        <f t="shared" ca="1" si="285"/>
        <v>3.080541624337402</v>
      </c>
      <c r="D807" s="553">
        <f t="shared" ca="1" si="286"/>
        <v>1.9403030222540016</v>
      </c>
      <c r="E807" s="553">
        <f t="shared" ca="1" si="287"/>
        <v>3.3418790100590736</v>
      </c>
      <c r="F807" s="553">
        <f t="shared" ca="1" si="288"/>
        <v>2.4512843069400541</v>
      </c>
      <c r="G807" s="553">
        <f t="shared" ca="1" si="289"/>
        <v>13.350015736278049</v>
      </c>
      <c r="H807" s="553">
        <f t="shared" ca="1" si="290"/>
        <v>3.6105362588426635</v>
      </c>
      <c r="I807" s="553">
        <f t="shared" ca="1" si="291"/>
        <v>9.2410120817849357</v>
      </c>
      <c r="J807" s="553">
        <f t="shared" ca="1" si="292"/>
        <v>3.0388201408264335</v>
      </c>
      <c r="K807" s="553">
        <f t="shared" ca="1" si="293"/>
        <v>7.8251148522280793</v>
      </c>
      <c r="L807" s="553">
        <f t="shared" ca="1" si="296"/>
        <v>2.1708923889601235</v>
      </c>
      <c r="M807" s="553">
        <f t="shared" ca="1" si="296"/>
        <v>6.0472468872109175</v>
      </c>
      <c r="N807" s="553">
        <f t="shared" ca="1" si="296"/>
        <v>2.3121593772164282</v>
      </c>
      <c r="O807" s="553">
        <f t="shared" ca="1" si="296"/>
        <v>4.5919657689331554</v>
      </c>
      <c r="P807" s="553">
        <f t="shared" ca="1" si="296"/>
        <v>2.0348652790510049</v>
      </c>
      <c r="Q807" s="554">
        <f t="shared" ca="1" si="277"/>
        <v>1.1402386020834003</v>
      </c>
      <c r="R807" s="554">
        <f t="shared" ca="1" si="278"/>
        <v>0.89059470311901956</v>
      </c>
      <c r="S807" s="554">
        <f t="shared" ca="1" si="279"/>
        <v>9.7394794774353848</v>
      </c>
      <c r="T807" s="554">
        <f t="shared" ca="1" si="280"/>
        <v>6.2021919409585022</v>
      </c>
      <c r="U807" s="554">
        <f t="shared" ca="1" si="281"/>
        <v>5.6542224632679563</v>
      </c>
      <c r="V807" s="555">
        <f t="shared" ca="1" si="282"/>
        <v>3.7350875099944894</v>
      </c>
      <c r="W807" s="555">
        <f t="shared" ca="1" si="283"/>
        <v>2.5571004898821506</v>
      </c>
      <c r="X807" s="556">
        <f t="shared" ca="1" si="295"/>
        <v>2.3773720407657848</v>
      </c>
      <c r="Y807" s="557">
        <f t="shared" ca="1" si="284"/>
        <v>0.38625263027975959</v>
      </c>
    </row>
    <row r="808" spans="1:25" x14ac:dyDescent="0.25">
      <c r="A808" s="558" t="s">
        <v>1374</v>
      </c>
      <c r="B808" s="553">
        <f t="shared" si="276"/>
        <v>-10</v>
      </c>
      <c r="C808" s="553">
        <f t="shared" ca="1" si="285"/>
        <v>3.873437127011286</v>
      </c>
      <c r="D808" s="553">
        <f t="shared" ca="1" si="286"/>
        <v>2.5875084511509585</v>
      </c>
      <c r="E808" s="553">
        <f t="shared" ca="1" si="287"/>
        <v>3.8147487049956235</v>
      </c>
      <c r="F808" s="553">
        <f t="shared" ca="1" si="288"/>
        <v>2.2971426049660346</v>
      </c>
      <c r="G808" s="553">
        <f t="shared" ca="1" si="289"/>
        <v>13.262061736970409</v>
      </c>
      <c r="H808" s="553">
        <f t="shared" ca="1" si="290"/>
        <v>3.1319452754610317</v>
      </c>
      <c r="I808" s="553">
        <f t="shared" ca="1" si="291"/>
        <v>11.88101256346069</v>
      </c>
      <c r="J808" s="553">
        <f t="shared" ca="1" si="292"/>
        <v>4.0288335716813837</v>
      </c>
      <c r="K808" s="553">
        <f t="shared" ca="1" si="293"/>
        <v>10.32983313803468</v>
      </c>
      <c r="L808" s="553">
        <f t="shared" ca="1" si="296"/>
        <v>2.6644153038800842</v>
      </c>
      <c r="M808" s="553">
        <f t="shared" ca="1" si="296"/>
        <v>6.4175041025692448</v>
      </c>
      <c r="N808" s="553">
        <f t="shared" ca="1" si="296"/>
        <v>2.3747123875619573</v>
      </c>
      <c r="O808" s="553">
        <f t="shared" ca="1" si="296"/>
        <v>5.803564718497098</v>
      </c>
      <c r="P808" s="553">
        <f t="shared" ca="1" si="296"/>
        <v>2.0408252374260565</v>
      </c>
      <c r="Q808" s="554">
        <f t="shared" ca="1" si="277"/>
        <v>1.2859286758603274</v>
      </c>
      <c r="R808" s="554">
        <f t="shared" ca="1" si="278"/>
        <v>1.5176061000295888</v>
      </c>
      <c r="S808" s="554">
        <f t="shared" ca="1" si="279"/>
        <v>10.130116461509378</v>
      </c>
      <c r="T808" s="554">
        <f t="shared" ca="1" si="280"/>
        <v>7.8521789917793061</v>
      </c>
      <c r="U808" s="554">
        <f t="shared" ca="1" si="281"/>
        <v>7.6654178341545958</v>
      </c>
      <c r="V808" s="555">
        <f t="shared" ca="1" si="282"/>
        <v>4.0427917150072874</v>
      </c>
      <c r="W808" s="555">
        <f t="shared" ca="1" si="283"/>
        <v>3.7627394810710415</v>
      </c>
      <c r="X808" s="556">
        <f t="shared" ca="1" si="295"/>
        <v>4.7635843580881634</v>
      </c>
      <c r="Y808" s="557">
        <f t="shared" ca="1" si="284"/>
        <v>0.71922101063369182</v>
      </c>
    </row>
    <row r="809" spans="1:25" x14ac:dyDescent="0.25">
      <c r="A809" s="558" t="s">
        <v>1375</v>
      </c>
      <c r="B809" s="553">
        <f t="shared" si="276"/>
        <v>-10</v>
      </c>
      <c r="C809" s="553">
        <f t="shared" ca="1" si="285"/>
        <v>2.9028842892607671</v>
      </c>
      <c r="D809" s="553">
        <f t="shared" ca="1" si="286"/>
        <v>2.3806198586318672</v>
      </c>
      <c r="E809" s="553">
        <f t="shared" ca="1" si="287"/>
        <v>6.1213473197624824</v>
      </c>
      <c r="F809" s="553">
        <f t="shared" ca="1" si="288"/>
        <v>3.1466910971490867</v>
      </c>
      <c r="G809" s="553">
        <f t="shared" ca="1" si="289"/>
        <v>10.546384619749123</v>
      </c>
      <c r="H809" s="553">
        <f t="shared" ca="1" si="290"/>
        <v>3.4564747372516047</v>
      </c>
      <c r="I809" s="553">
        <f t="shared" ca="1" si="291"/>
        <v>13.19358966740033</v>
      </c>
      <c r="J809" s="553">
        <f t="shared" ca="1" si="292"/>
        <v>2.7021666341692381</v>
      </c>
      <c r="K809" s="553">
        <f t="shared" ca="1" si="293"/>
        <v>3.987547995023796</v>
      </c>
      <c r="L809" s="553">
        <f t="shared" ca="1" si="296"/>
        <v>3.3538979637921384</v>
      </c>
      <c r="M809" s="553">
        <f t="shared" ca="1" si="296"/>
        <v>5.5849699151805758</v>
      </c>
      <c r="N809" s="553">
        <f t="shared" ca="1" si="296"/>
        <v>3.8729869443259988</v>
      </c>
      <c r="O809" s="553">
        <f t="shared" ca="1" si="296"/>
        <v>4.4502496939625829</v>
      </c>
      <c r="P809" s="553">
        <f t="shared" ca="1" si="296"/>
        <v>2.4047912031174947</v>
      </c>
      <c r="Q809" s="554">
        <f t="shared" ca="1" si="277"/>
        <v>0.52226443062889993</v>
      </c>
      <c r="R809" s="554">
        <f t="shared" ca="1" si="278"/>
        <v>2.9746562226133957</v>
      </c>
      <c r="S809" s="554">
        <f t="shared" ca="1" si="279"/>
        <v>7.0899098824975182</v>
      </c>
      <c r="T809" s="554">
        <f t="shared" ca="1" si="280"/>
        <v>10.491423033231092</v>
      </c>
      <c r="U809" s="554">
        <f t="shared" ca="1" si="281"/>
        <v>0.63365003123165753</v>
      </c>
      <c r="V809" s="555">
        <f t="shared" ca="1" si="282"/>
        <v>1.7119829708545771</v>
      </c>
      <c r="W809" s="555">
        <f t="shared" ca="1" si="283"/>
        <v>2.0454584908450881</v>
      </c>
      <c r="X809" s="556">
        <f t="shared" ca="1" si="295"/>
        <v>1.3342965038708439</v>
      </c>
      <c r="Y809" s="557">
        <f t="shared" ca="1" si="284"/>
        <v>0.25167225327606524</v>
      </c>
    </row>
    <row r="810" spans="1:25" x14ac:dyDescent="0.25">
      <c r="A810" s="558" t="s">
        <v>1376</v>
      </c>
      <c r="B810" s="553">
        <f t="shared" si="276"/>
        <v>-10</v>
      </c>
      <c r="C810" s="553">
        <f t="shared" ca="1" si="285"/>
        <v>3.7878953116619192</v>
      </c>
      <c r="D810" s="553">
        <f t="shared" ca="1" si="286"/>
        <v>1.8310623884618502</v>
      </c>
      <c r="E810" s="553">
        <f t="shared" ca="1" si="287"/>
        <v>7.5559891847201994</v>
      </c>
      <c r="F810" s="553">
        <f t="shared" ca="1" si="288"/>
        <v>1.8429742122760673</v>
      </c>
      <c r="G810" s="553">
        <f t="shared" ca="1" si="289"/>
        <v>12.35801090179752</v>
      </c>
      <c r="H810" s="553">
        <f t="shared" ca="1" si="290"/>
        <v>2.6664880766722434</v>
      </c>
      <c r="I810" s="553">
        <f t="shared" ca="1" si="291"/>
        <v>8.0614670317024633</v>
      </c>
      <c r="J810" s="553">
        <f t="shared" ca="1" si="292"/>
        <v>3.2173498116202359</v>
      </c>
      <c r="K810" s="553">
        <f t="shared" ca="1" si="293"/>
        <v>7.5698429002970435</v>
      </c>
      <c r="L810" s="553">
        <f t="shared" ca="1" si="296"/>
        <v>2.9470686520536526</v>
      </c>
      <c r="M810" s="553">
        <f t="shared" ca="1" si="296"/>
        <v>5.9663118308254024</v>
      </c>
      <c r="N810" s="553">
        <f t="shared" ca="1" si="296"/>
        <v>2.2633406553993254</v>
      </c>
      <c r="O810" s="553">
        <f t="shared" ca="1" si="296"/>
        <v>5.6992360915553206</v>
      </c>
      <c r="P810" s="553">
        <f t="shared" ca="1" si="296"/>
        <v>2.3816466923346646</v>
      </c>
      <c r="Q810" s="554">
        <f t="shared" ca="1" si="277"/>
        <v>1.956832923200069</v>
      </c>
      <c r="R810" s="554">
        <f t="shared" ca="1" si="278"/>
        <v>5.7130149724441317</v>
      </c>
      <c r="S810" s="554">
        <f t="shared" ca="1" si="279"/>
        <v>9.6915228251252774</v>
      </c>
      <c r="T810" s="554">
        <f t="shared" ca="1" si="280"/>
        <v>4.8441172200822269</v>
      </c>
      <c r="U810" s="554">
        <f t="shared" ca="1" si="281"/>
        <v>4.6227742482433909</v>
      </c>
      <c r="V810" s="555">
        <f t="shared" ca="1" si="282"/>
        <v>3.702971175426077</v>
      </c>
      <c r="W810" s="555">
        <f t="shared" ca="1" si="283"/>
        <v>3.317589399220656</v>
      </c>
      <c r="X810" s="556">
        <f t="shared" ca="1" si="295"/>
        <v>5.349257286584848</v>
      </c>
      <c r="Y810" s="557">
        <f t="shared" ca="1" si="284"/>
        <v>0.78639381051971757</v>
      </c>
    </row>
    <row r="811" spans="1:25" x14ac:dyDescent="0.25">
      <c r="A811" s="558" t="s">
        <v>1377</v>
      </c>
      <c r="B811" s="553">
        <f t="shared" si="276"/>
        <v>-10</v>
      </c>
      <c r="C811" s="553">
        <f t="shared" ca="1" si="285"/>
        <v>3.6163875470052687</v>
      </c>
      <c r="D811" s="553">
        <f t="shared" ca="1" si="286"/>
        <v>2.1011767567799282</v>
      </c>
      <c r="E811" s="553">
        <f t="shared" ca="1" si="287"/>
        <v>5.3383836619018457</v>
      </c>
      <c r="F811" s="553">
        <f t="shared" ca="1" si="288"/>
        <v>2.4449614008303397</v>
      </c>
      <c r="G811" s="553">
        <f t="shared" ca="1" si="289"/>
        <v>11.601653044357805</v>
      </c>
      <c r="H811" s="553">
        <f t="shared" ca="1" si="290"/>
        <v>2.3390090871390568</v>
      </c>
      <c r="I811" s="553">
        <f t="shared" ca="1" si="291"/>
        <v>11.442679776369298</v>
      </c>
      <c r="J811" s="553">
        <f t="shared" ca="1" si="292"/>
        <v>2.7978090525374633</v>
      </c>
      <c r="K811" s="553">
        <f t="shared" ca="1" si="293"/>
        <v>11.068764966899522</v>
      </c>
      <c r="L811" s="553">
        <f t="shared" ca="1" si="296"/>
        <v>3.7537654716860875</v>
      </c>
      <c r="M811" s="553">
        <f t="shared" ca="1" si="296"/>
        <v>7.2015508769638359</v>
      </c>
      <c r="N811" s="553">
        <f t="shared" ca="1" si="296"/>
        <v>2.6831677823720215</v>
      </c>
      <c r="O811" s="553">
        <f t="shared" ca="1" si="296"/>
        <v>4.7945547088221421</v>
      </c>
      <c r="P811" s="553">
        <f t="shared" ca="1" si="296"/>
        <v>2.2906399555438046</v>
      </c>
      <c r="Q811" s="554">
        <f t="shared" ca="1" si="277"/>
        <v>1.5152107902253404</v>
      </c>
      <c r="R811" s="554">
        <f t="shared" ca="1" si="278"/>
        <v>2.8934222610715059</v>
      </c>
      <c r="S811" s="554">
        <f t="shared" ca="1" si="279"/>
        <v>9.2626439572187493</v>
      </c>
      <c r="T811" s="554">
        <f t="shared" ca="1" si="280"/>
        <v>8.6448707238318345</v>
      </c>
      <c r="U811" s="554">
        <f t="shared" ca="1" si="281"/>
        <v>7.314999495213435</v>
      </c>
      <c r="V811" s="555">
        <f t="shared" ca="1" si="282"/>
        <v>4.5183830945918144</v>
      </c>
      <c r="W811" s="555">
        <f t="shared" ca="1" si="283"/>
        <v>2.5039147532783375</v>
      </c>
      <c r="X811" s="556">
        <f t="shared" ca="1" si="295"/>
        <v>5.4539266696504889</v>
      </c>
      <c r="Y811" s="557">
        <f t="shared" ca="1" si="284"/>
        <v>0.79732839841926373</v>
      </c>
    </row>
    <row r="812" spans="1:25" x14ac:dyDescent="0.25">
      <c r="A812" s="558" t="s">
        <v>1378</v>
      </c>
      <c r="B812" s="553">
        <f t="shared" si="276"/>
        <v>-10</v>
      </c>
      <c r="C812" s="553">
        <f t="shared" ca="1" si="285"/>
        <v>2.2661985537656681</v>
      </c>
      <c r="D812" s="553">
        <f t="shared" ca="1" si="286"/>
        <v>1.6996066843191886</v>
      </c>
      <c r="E812" s="553">
        <f t="shared" ca="1" si="287"/>
        <v>8.2760812442059795</v>
      </c>
      <c r="F812" s="553">
        <f t="shared" ca="1" si="288"/>
        <v>3.0157727677109456</v>
      </c>
      <c r="G812" s="553">
        <f t="shared" ca="1" si="289"/>
        <v>9.5461493239171613</v>
      </c>
      <c r="H812" s="553">
        <f t="shared" ca="1" si="290"/>
        <v>3.4576186581676218</v>
      </c>
      <c r="I812" s="553">
        <f t="shared" ca="1" si="291"/>
        <v>11.467472768001375</v>
      </c>
      <c r="J812" s="553">
        <f t="shared" ca="1" si="292"/>
        <v>3.6817812886330143</v>
      </c>
      <c r="K812" s="553">
        <f t="shared" ca="1" si="293"/>
        <v>12.346954331452269</v>
      </c>
      <c r="L812" s="553">
        <f t="shared" ca="1" si="296"/>
        <v>3.2181565181092786</v>
      </c>
      <c r="M812" s="553">
        <f t="shared" ca="1" si="296"/>
        <v>5.5581467153133186</v>
      </c>
      <c r="N812" s="553">
        <f t="shared" ca="1" si="296"/>
        <v>2.1441668252935249</v>
      </c>
      <c r="O812" s="553">
        <f t="shared" ca="1" si="296"/>
        <v>5.0739442186407793</v>
      </c>
      <c r="P812" s="553">
        <f t="shared" ca="1" si="296"/>
        <v>1.9294565092109428</v>
      </c>
      <c r="Q812" s="554">
        <f t="shared" ca="1" si="277"/>
        <v>0.56659186944647955</v>
      </c>
      <c r="R812" s="554">
        <f t="shared" ca="1" si="278"/>
        <v>5.2603084764950339</v>
      </c>
      <c r="S812" s="554">
        <f t="shared" ca="1" si="279"/>
        <v>6.0885306657495395</v>
      </c>
      <c r="T812" s="554">
        <f t="shared" ca="1" si="280"/>
        <v>7.7856914793683609</v>
      </c>
      <c r="U812" s="554">
        <f t="shared" ca="1" si="281"/>
        <v>9.1287978133429899</v>
      </c>
      <c r="V812" s="555">
        <f t="shared" ca="1" si="282"/>
        <v>3.4139798900197937</v>
      </c>
      <c r="W812" s="555">
        <f t="shared" ca="1" si="283"/>
        <v>3.1444877094298365</v>
      </c>
      <c r="X812" s="556">
        <f t="shared" ca="1" si="295"/>
        <v>4.6719435319732501</v>
      </c>
      <c r="Y812" s="557">
        <f t="shared" ca="1" si="284"/>
        <v>0.70785579070253934</v>
      </c>
    </row>
    <row r="813" spans="1:25" x14ac:dyDescent="0.25">
      <c r="A813" s="558" t="s">
        <v>1379</v>
      </c>
      <c r="B813" s="553">
        <f t="shared" si="276"/>
        <v>-10</v>
      </c>
      <c r="C813" s="553">
        <f t="shared" ca="1" si="285"/>
        <v>1.6196481782778194</v>
      </c>
      <c r="D813" s="553">
        <f t="shared" ca="1" si="286"/>
        <v>1.7741078063611098</v>
      </c>
      <c r="E813" s="553">
        <f t="shared" ca="1" si="287"/>
        <v>2.3803644681650162</v>
      </c>
      <c r="F813" s="553">
        <f t="shared" ca="1" si="288"/>
        <v>2.2904701060218056</v>
      </c>
      <c r="G813" s="553">
        <f t="shared" ca="1" si="289"/>
        <v>12.334802602114133</v>
      </c>
      <c r="H813" s="553">
        <f t="shared" ca="1" si="290"/>
        <v>3.5392904552258626</v>
      </c>
      <c r="I813" s="553">
        <f t="shared" ca="1" si="291"/>
        <v>10.80425523677607</v>
      </c>
      <c r="J813" s="553">
        <f t="shared" ca="1" si="292"/>
        <v>2.575803238030101</v>
      </c>
      <c r="K813" s="553">
        <f t="shared" ca="1" si="293"/>
        <v>9.1464446170462779</v>
      </c>
      <c r="L813" s="553">
        <f t="shared" ca="1" si="296"/>
        <v>3.1352623133202755</v>
      </c>
      <c r="M813" s="553">
        <f t="shared" ca="1" si="296"/>
        <v>6.8820880952213628</v>
      </c>
      <c r="N813" s="553">
        <f t="shared" ca="1" si="296"/>
        <v>2.3482523090078939</v>
      </c>
      <c r="O813" s="553">
        <f t="shared" ca="1" si="296"/>
        <v>5.9693455090411973</v>
      </c>
      <c r="P813" s="553">
        <f t="shared" ca="1" si="296"/>
        <v>1.7783030339678048</v>
      </c>
      <c r="Q813" s="554">
        <f t="shared" ca="1" si="277"/>
        <v>-0.15445962808329039</v>
      </c>
      <c r="R813" s="554">
        <f t="shared" ca="1" si="278"/>
        <v>8.9894362143210671E-2</v>
      </c>
      <c r="S813" s="554">
        <f t="shared" ca="1" si="279"/>
        <v>8.7955121468882709</v>
      </c>
      <c r="T813" s="554">
        <f t="shared" ca="1" si="280"/>
        <v>8.2284519987459692</v>
      </c>
      <c r="U813" s="554">
        <f t="shared" ca="1" si="281"/>
        <v>6.0111823037260024</v>
      </c>
      <c r="V813" s="555">
        <f t="shared" ca="1" si="282"/>
        <v>4.5338357862134693</v>
      </c>
      <c r="W813" s="555">
        <f t="shared" ca="1" si="283"/>
        <v>4.1910424750733926</v>
      </c>
      <c r="X813" s="556">
        <f t="shared" ca="1" si="295"/>
        <v>1.8448282236927582</v>
      </c>
      <c r="Y813" s="557">
        <f t="shared" ca="1" si="284"/>
        <v>0.31448428358704233</v>
      </c>
    </row>
    <row r="814" spans="1:25" x14ac:dyDescent="0.25">
      <c r="A814" s="558" t="s">
        <v>1380</v>
      </c>
      <c r="B814" s="553">
        <f t="shared" si="276"/>
        <v>-10</v>
      </c>
      <c r="C814" s="553">
        <f t="shared" ca="1" si="285"/>
        <v>0.12713051301344858</v>
      </c>
      <c r="D814" s="553">
        <f t="shared" ca="1" si="286"/>
        <v>1.944865117574061</v>
      </c>
      <c r="E814" s="553">
        <f t="shared" ca="1" si="287"/>
        <v>5.165077857463511</v>
      </c>
      <c r="F814" s="553">
        <f t="shared" ca="1" si="288"/>
        <v>2.5193492290537076</v>
      </c>
      <c r="G814" s="553">
        <f t="shared" ca="1" si="289"/>
        <v>10.406930404595386</v>
      </c>
      <c r="H814" s="553">
        <f t="shared" ca="1" si="290"/>
        <v>3.6537962628506504</v>
      </c>
      <c r="I814" s="553">
        <f t="shared" ca="1" si="291"/>
        <v>7.8732279923009605</v>
      </c>
      <c r="J814" s="553">
        <f t="shared" ca="1" si="292"/>
        <v>2.2373345383055705</v>
      </c>
      <c r="K814" s="553">
        <f t="shared" ca="1" si="293"/>
        <v>10.30534714468908</v>
      </c>
      <c r="L814" s="553">
        <f t="shared" ca="1" si="296"/>
        <v>3.0031985102244461</v>
      </c>
      <c r="M814" s="553">
        <f t="shared" ca="1" si="296"/>
        <v>3.9426419465845179</v>
      </c>
      <c r="N814" s="553">
        <f t="shared" ca="1" si="296"/>
        <v>3.0111571774802544</v>
      </c>
      <c r="O814" s="553">
        <f t="shared" ca="1" si="296"/>
        <v>4.8444107785764743</v>
      </c>
      <c r="P814" s="553">
        <f t="shared" ca="1" si="296"/>
        <v>1.9046451559710256</v>
      </c>
      <c r="Q814" s="554">
        <f t="shared" ca="1" si="277"/>
        <v>-1.8177346045606124</v>
      </c>
      <c r="R814" s="554">
        <f t="shared" ca="1" si="278"/>
        <v>2.6457286284098034</v>
      </c>
      <c r="S814" s="554">
        <f t="shared" ca="1" si="279"/>
        <v>6.7531341417447353</v>
      </c>
      <c r="T814" s="554">
        <f t="shared" ca="1" si="280"/>
        <v>5.63589345399539</v>
      </c>
      <c r="U814" s="554">
        <f t="shared" ca="1" si="281"/>
        <v>7.3021486344646336</v>
      </c>
      <c r="V814" s="555">
        <f t="shared" ca="1" si="282"/>
        <v>0.93148476910426359</v>
      </c>
      <c r="W814" s="555">
        <f t="shared" ca="1" si="283"/>
        <v>2.9397656226054485</v>
      </c>
      <c r="X814" s="556">
        <f t="shared" ca="1" si="295"/>
        <v>-0.7413899787851328</v>
      </c>
      <c r="Y814" s="557">
        <f t="shared" ca="1" si="284"/>
        <v>7.6977850292720834E-2</v>
      </c>
    </row>
    <row r="815" spans="1:25" x14ac:dyDescent="0.25">
      <c r="A815" s="558" t="s">
        <v>1381</v>
      </c>
      <c r="B815" s="553">
        <f t="shared" si="276"/>
        <v>-10</v>
      </c>
      <c r="C815" s="553">
        <f t="shared" ca="1" si="285"/>
        <v>2.3389210424026974</v>
      </c>
      <c r="D815" s="553">
        <f t="shared" ca="1" si="286"/>
        <v>2.9485154116739416</v>
      </c>
      <c r="E815" s="553">
        <f t="shared" ca="1" si="287"/>
        <v>6.3995815577074362</v>
      </c>
      <c r="F815" s="553">
        <f t="shared" ca="1" si="288"/>
        <v>2.3206660104705259</v>
      </c>
      <c r="G815" s="553">
        <f t="shared" ca="1" si="289"/>
        <v>7.8637272005619465</v>
      </c>
      <c r="H815" s="553">
        <f t="shared" ca="1" si="290"/>
        <v>2.5843093450663961</v>
      </c>
      <c r="I815" s="553">
        <f t="shared" ca="1" si="291"/>
        <v>4.5339684917766965</v>
      </c>
      <c r="J815" s="553">
        <f t="shared" ca="1" si="292"/>
        <v>2.8040850549748133</v>
      </c>
      <c r="K815" s="553">
        <f t="shared" ca="1" si="293"/>
        <v>4.9372157534085765</v>
      </c>
      <c r="L815" s="553">
        <f t="shared" ca="1" si="296"/>
        <v>1.8917953740763207</v>
      </c>
      <c r="M815" s="553">
        <f t="shared" ca="1" si="296"/>
        <v>8.8911430095094488</v>
      </c>
      <c r="N815" s="553">
        <f t="shared" ca="1" si="296"/>
        <v>2.3273379990054517</v>
      </c>
      <c r="O815" s="553">
        <f t="shared" ca="1" si="296"/>
        <v>4.0666359709183695</v>
      </c>
      <c r="P815" s="553">
        <f t="shared" ca="1" si="296"/>
        <v>2.2112953645173303</v>
      </c>
      <c r="Q815" s="554">
        <f t="shared" ca="1" si="277"/>
        <v>-0.60959436927124422</v>
      </c>
      <c r="R815" s="554">
        <f t="shared" ca="1" si="278"/>
        <v>4.0789155472369103</v>
      </c>
      <c r="S815" s="554">
        <f t="shared" ca="1" si="279"/>
        <v>5.2794178554955504</v>
      </c>
      <c r="T815" s="554">
        <f t="shared" ca="1" si="280"/>
        <v>1.7298834368018832</v>
      </c>
      <c r="U815" s="554">
        <f t="shared" ca="1" si="281"/>
        <v>3.0454203793322558</v>
      </c>
      <c r="V815" s="555">
        <f t="shared" ca="1" si="282"/>
        <v>6.5638050105039971</v>
      </c>
      <c r="W815" s="555">
        <f t="shared" ca="1" si="283"/>
        <v>1.8553406064010391</v>
      </c>
      <c r="X815" s="556">
        <f t="shared" ca="1" si="295"/>
        <v>-1.3578687705449308</v>
      </c>
      <c r="Y815" s="557">
        <f t="shared" ca="1" si="284"/>
        <v>4.9434027082877252E-2</v>
      </c>
    </row>
    <row r="816" spans="1:25" x14ac:dyDescent="0.25">
      <c r="A816" s="558" t="s">
        <v>1382</v>
      </c>
      <c r="B816" s="553">
        <f t="shared" si="276"/>
        <v>-10</v>
      </c>
      <c r="C816" s="553">
        <f t="shared" ca="1" si="285"/>
        <v>3.4054411181904047</v>
      </c>
      <c r="D816" s="553">
        <f t="shared" ca="1" si="286"/>
        <v>1.8237661601795798</v>
      </c>
      <c r="E816" s="553">
        <f t="shared" ca="1" si="287"/>
        <v>7.270946079595741</v>
      </c>
      <c r="F816" s="553">
        <f t="shared" ca="1" si="288"/>
        <v>2.7947780264795048</v>
      </c>
      <c r="G816" s="553">
        <f t="shared" ca="1" si="289"/>
        <v>15.682551027875231</v>
      </c>
      <c r="H816" s="553">
        <f t="shared" ca="1" si="290"/>
        <v>3.5288790634520035</v>
      </c>
      <c r="I816" s="553">
        <f t="shared" ca="1" si="291"/>
        <v>4.1787484481928283</v>
      </c>
      <c r="J816" s="553">
        <f t="shared" ca="1" si="292"/>
        <v>3.2151841772985374</v>
      </c>
      <c r="K816" s="553">
        <f t="shared" ca="1" si="293"/>
        <v>7.3548664943235522</v>
      </c>
      <c r="L816" s="553">
        <f t="shared" ca="1" si="296"/>
        <v>2.799884678437055</v>
      </c>
      <c r="M816" s="553">
        <f t="shared" ca="1" si="296"/>
        <v>6.3269004161524318</v>
      </c>
      <c r="N816" s="553">
        <f t="shared" ca="1" si="296"/>
        <v>2.5018246228118435</v>
      </c>
      <c r="O816" s="553">
        <f t="shared" ca="1" si="296"/>
        <v>4.5740594632680267</v>
      </c>
      <c r="P816" s="553">
        <f t="shared" ca="1" si="296"/>
        <v>3.6373492254041446</v>
      </c>
      <c r="Q816" s="554">
        <f t="shared" ca="1" si="277"/>
        <v>1.5816749580108249</v>
      </c>
      <c r="R816" s="554">
        <f t="shared" ca="1" si="278"/>
        <v>4.4761680531162362</v>
      </c>
      <c r="S816" s="554">
        <f t="shared" ca="1" si="279"/>
        <v>12.153671964423229</v>
      </c>
      <c r="T816" s="554">
        <f t="shared" ca="1" si="280"/>
        <v>0.96356427089429086</v>
      </c>
      <c r="U816" s="554">
        <f t="shared" ca="1" si="281"/>
        <v>4.5549818158864976</v>
      </c>
      <c r="V816" s="555">
        <f t="shared" ca="1" si="282"/>
        <v>3.8250757933405883</v>
      </c>
      <c r="W816" s="555">
        <f t="shared" ca="1" si="283"/>
        <v>0.93671023786388208</v>
      </c>
      <c r="X816" s="556">
        <f t="shared" ca="1" si="295"/>
        <v>3.4391829766208808</v>
      </c>
      <c r="Y816" s="557">
        <f t="shared" ca="1" si="284"/>
        <v>0.53898051502488331</v>
      </c>
    </row>
    <row r="817" spans="1:25" x14ac:dyDescent="0.25">
      <c r="A817" s="558" t="s">
        <v>1383</v>
      </c>
      <c r="B817" s="553">
        <f t="shared" si="276"/>
        <v>-10</v>
      </c>
      <c r="C817" s="553">
        <f t="shared" ca="1" si="285"/>
        <v>2.7905641919214363</v>
      </c>
      <c r="D817" s="553">
        <f t="shared" ca="1" si="286"/>
        <v>1.7666447822855873</v>
      </c>
      <c r="E817" s="553">
        <f t="shared" ca="1" si="287"/>
        <v>6.3803812916875451</v>
      </c>
      <c r="F817" s="553">
        <f t="shared" ca="1" si="288"/>
        <v>1.5430531789901458</v>
      </c>
      <c r="G817" s="553">
        <f t="shared" ca="1" si="289"/>
        <v>10.357903210153568</v>
      </c>
      <c r="H817" s="553">
        <f t="shared" ca="1" si="290"/>
        <v>4.0356265732610819</v>
      </c>
      <c r="I817" s="553">
        <f t="shared" ca="1" si="291"/>
        <v>11.805481196615604</v>
      </c>
      <c r="J817" s="553">
        <f t="shared" ca="1" si="292"/>
        <v>3.1634583094071731</v>
      </c>
      <c r="K817" s="553">
        <f t="shared" ca="1" si="293"/>
        <v>11.90873480832181</v>
      </c>
      <c r="L817" s="553">
        <f t="shared" ca="1" si="296"/>
        <v>3.1216675348495277</v>
      </c>
      <c r="M817" s="553">
        <f t="shared" ca="1" si="296"/>
        <v>6.1095182888790323</v>
      </c>
      <c r="N817" s="553">
        <f t="shared" ca="1" si="296"/>
        <v>3.1516670298420424</v>
      </c>
      <c r="O817" s="553">
        <f t="shared" ca="1" si="296"/>
        <v>4.2477763825148749</v>
      </c>
      <c r="P817" s="553">
        <f t="shared" ca="1" si="296"/>
        <v>1.8298474552190147</v>
      </c>
      <c r="Q817" s="554">
        <f t="shared" ca="1" si="277"/>
        <v>1.023919409635849</v>
      </c>
      <c r="R817" s="554">
        <f t="shared" ca="1" si="278"/>
        <v>4.8373281126973993</v>
      </c>
      <c r="S817" s="554">
        <f t="shared" ca="1" si="279"/>
        <v>6.3222766368924859</v>
      </c>
      <c r="T817" s="554">
        <f t="shared" ca="1" si="280"/>
        <v>8.6420228872084301</v>
      </c>
      <c r="U817" s="554">
        <f t="shared" ca="1" si="281"/>
        <v>8.7870672734722817</v>
      </c>
      <c r="V817" s="555">
        <f t="shared" ca="1" si="282"/>
        <v>2.9578512590369899</v>
      </c>
      <c r="W817" s="555">
        <f t="shared" ca="1" si="283"/>
        <v>2.4179289272958604</v>
      </c>
      <c r="X817" s="556">
        <f t="shared" ca="1" si="295"/>
        <v>4.8536093457185707</v>
      </c>
      <c r="Y817" s="557">
        <f t="shared" ca="1" si="284"/>
        <v>0.73017341098095734</v>
      </c>
    </row>
    <row r="818" spans="1:25" x14ac:dyDescent="0.25">
      <c r="A818" s="558" t="s">
        <v>1384</v>
      </c>
      <c r="B818" s="553">
        <f t="shared" si="276"/>
        <v>-10</v>
      </c>
      <c r="C818" s="553">
        <f t="shared" ca="1" si="285"/>
        <v>1.2363099692438801</v>
      </c>
      <c r="D818" s="553">
        <f t="shared" ca="1" si="286"/>
        <v>2.3857079922979363</v>
      </c>
      <c r="E818" s="553">
        <f t="shared" ca="1" si="287"/>
        <v>6.2433854590437061</v>
      </c>
      <c r="F818" s="553">
        <f t="shared" ca="1" si="288"/>
        <v>2.0826520220376579</v>
      </c>
      <c r="G818" s="553">
        <f t="shared" ca="1" si="289"/>
        <v>12.049935270885674</v>
      </c>
      <c r="H818" s="553">
        <f t="shared" ca="1" si="290"/>
        <v>2.5766387200821335</v>
      </c>
      <c r="I818" s="553">
        <f t="shared" ca="1" si="291"/>
        <v>6.9839340061189574</v>
      </c>
      <c r="J818" s="553">
        <f t="shared" ca="1" si="292"/>
        <v>1.745478819132805</v>
      </c>
      <c r="K818" s="553">
        <f t="shared" ca="1" si="293"/>
        <v>9.631609523406631</v>
      </c>
      <c r="L818" s="553">
        <f t="shared" ref="L818:P833" ca="1" si="297">L$17*(1+$C$10*NORMSINV(RAND()))</f>
        <v>2.4705862450865559</v>
      </c>
      <c r="M818" s="553">
        <f t="shared" ca="1" si="297"/>
        <v>6.988643565119359</v>
      </c>
      <c r="N818" s="553">
        <f t="shared" ca="1" si="297"/>
        <v>1.704787525632242</v>
      </c>
      <c r="O818" s="553">
        <f t="shared" ca="1" si="297"/>
        <v>6.802620044675435</v>
      </c>
      <c r="P818" s="553">
        <f t="shared" ca="1" si="297"/>
        <v>2.4226143844605592</v>
      </c>
      <c r="Q818" s="554">
        <f t="shared" ca="1" si="277"/>
        <v>-1.1493980230540561</v>
      </c>
      <c r="R818" s="554">
        <f t="shared" ca="1" si="278"/>
        <v>4.1607334370060478</v>
      </c>
      <c r="S818" s="554">
        <f t="shared" ca="1" si="279"/>
        <v>9.4732965508035409</v>
      </c>
      <c r="T818" s="554">
        <f t="shared" ca="1" si="280"/>
        <v>5.2384551869861529</v>
      </c>
      <c r="U818" s="554">
        <f t="shared" ca="1" si="281"/>
        <v>7.1610232783200747</v>
      </c>
      <c r="V818" s="555">
        <f t="shared" ca="1" si="282"/>
        <v>5.2838560394871168</v>
      </c>
      <c r="W818" s="555">
        <f t="shared" ca="1" si="283"/>
        <v>4.3800056602148754</v>
      </c>
      <c r="X818" s="556">
        <f t="shared" ca="1" si="295"/>
        <v>3.3895590883298947</v>
      </c>
      <c r="Y818" s="557">
        <f t="shared" ca="1" si="284"/>
        <v>0.53179419719079424</v>
      </c>
    </row>
    <row r="819" spans="1:25" x14ac:dyDescent="0.25">
      <c r="A819" s="558" t="s">
        <v>1385</v>
      </c>
      <c r="B819" s="553">
        <f t="shared" si="276"/>
        <v>-10</v>
      </c>
      <c r="C819" s="553">
        <f t="shared" ca="1" si="285"/>
        <v>2.7712216791206861</v>
      </c>
      <c r="D819" s="553">
        <f t="shared" ca="1" si="286"/>
        <v>1.6016164834252697</v>
      </c>
      <c r="E819" s="553">
        <f t="shared" ca="1" si="287"/>
        <v>4.2986461191475742</v>
      </c>
      <c r="F819" s="553">
        <f t="shared" ca="1" si="288"/>
        <v>3.0553058619637454</v>
      </c>
      <c r="G819" s="553">
        <f t="shared" ca="1" si="289"/>
        <v>9.7208351440916445</v>
      </c>
      <c r="H819" s="553">
        <f t="shared" ca="1" si="290"/>
        <v>3.1031646955288092</v>
      </c>
      <c r="I819" s="553">
        <f t="shared" ca="1" si="291"/>
        <v>11.476947144345395</v>
      </c>
      <c r="J819" s="553">
        <f t="shared" ca="1" si="292"/>
        <v>2.4599798641212218</v>
      </c>
      <c r="K819" s="553">
        <f t="shared" ca="1" si="293"/>
        <v>5.7266043820411374</v>
      </c>
      <c r="L819" s="553">
        <f t="shared" ca="1" si="297"/>
        <v>2.9310123772835084</v>
      </c>
      <c r="M819" s="553">
        <f t="shared" ca="1" si="297"/>
        <v>5.4663965255425193</v>
      </c>
      <c r="N819" s="553">
        <f t="shared" ca="1" si="297"/>
        <v>2.2235618730665649</v>
      </c>
      <c r="O819" s="553">
        <f t="shared" ca="1" si="297"/>
        <v>4.4773894892943362</v>
      </c>
      <c r="P819" s="553">
        <f t="shared" ca="1" si="297"/>
        <v>2.6748483843102058</v>
      </c>
      <c r="Q819" s="554">
        <f t="shared" ca="1" si="277"/>
        <v>1.1696051956954163</v>
      </c>
      <c r="R819" s="554">
        <f t="shared" ca="1" si="278"/>
        <v>1.2433402571838288</v>
      </c>
      <c r="S819" s="554">
        <f t="shared" ca="1" si="279"/>
        <v>6.6176704485628353</v>
      </c>
      <c r="T819" s="554">
        <f t="shared" ca="1" si="280"/>
        <v>9.0169672802241738</v>
      </c>
      <c r="U819" s="554">
        <f t="shared" ca="1" si="281"/>
        <v>2.795592004757629</v>
      </c>
      <c r="V819" s="555">
        <f t="shared" ca="1" si="282"/>
        <v>3.2428346524759544</v>
      </c>
      <c r="W819" s="555">
        <f t="shared" ca="1" si="283"/>
        <v>1.8025411049841304</v>
      </c>
      <c r="X819" s="556">
        <f t="shared" ca="1" si="295"/>
        <v>0.95718849239558068</v>
      </c>
      <c r="Y819" s="557">
        <f t="shared" ca="1" si="284"/>
        <v>0.20992846407669194</v>
      </c>
    </row>
    <row r="820" spans="1:25" x14ac:dyDescent="0.25">
      <c r="A820" s="558" t="s">
        <v>1386</v>
      </c>
      <c r="B820" s="553">
        <f t="shared" si="276"/>
        <v>-10</v>
      </c>
      <c r="C820" s="553">
        <f t="shared" ca="1" si="285"/>
        <v>3.5152513563751011</v>
      </c>
      <c r="D820" s="553">
        <f t="shared" ca="1" si="286"/>
        <v>1.6614727045190982</v>
      </c>
      <c r="E820" s="553">
        <f t="shared" ca="1" si="287"/>
        <v>5.1341137138329103</v>
      </c>
      <c r="F820" s="553">
        <f t="shared" ca="1" si="288"/>
        <v>1.5836292317413303</v>
      </c>
      <c r="G820" s="553">
        <f t="shared" ca="1" si="289"/>
        <v>6.49766637630586</v>
      </c>
      <c r="H820" s="553">
        <f t="shared" ca="1" si="290"/>
        <v>2.3998344444096866</v>
      </c>
      <c r="I820" s="553">
        <f t="shared" ca="1" si="291"/>
        <v>8.569404040430646</v>
      </c>
      <c r="J820" s="553">
        <f t="shared" ca="1" si="292"/>
        <v>2.91764676515198</v>
      </c>
      <c r="K820" s="553">
        <f t="shared" ca="1" si="293"/>
        <v>8.1910253663085477</v>
      </c>
      <c r="L820" s="553">
        <f t="shared" ca="1" si="297"/>
        <v>3.4422124609072773</v>
      </c>
      <c r="M820" s="553">
        <f t="shared" ca="1" si="297"/>
        <v>7.2305469429980205</v>
      </c>
      <c r="N820" s="553">
        <f t="shared" ca="1" si="297"/>
        <v>2.9084788285470129</v>
      </c>
      <c r="O820" s="553">
        <f t="shared" ca="1" si="297"/>
        <v>5.4914530617840862</v>
      </c>
      <c r="P820" s="553">
        <f t="shared" ca="1" si="297"/>
        <v>2.8849264317629624</v>
      </c>
      <c r="Q820" s="554">
        <f t="shared" ca="1" si="277"/>
        <v>1.8537786518560029</v>
      </c>
      <c r="R820" s="554">
        <f t="shared" ca="1" si="278"/>
        <v>3.55048448209158</v>
      </c>
      <c r="S820" s="554">
        <f t="shared" ca="1" si="279"/>
        <v>4.0978319318961738</v>
      </c>
      <c r="T820" s="554">
        <f t="shared" ca="1" si="280"/>
        <v>5.6517572752786656</v>
      </c>
      <c r="U820" s="554">
        <f t="shared" ca="1" si="281"/>
        <v>4.7488129054012704</v>
      </c>
      <c r="V820" s="555">
        <f t="shared" ca="1" si="282"/>
        <v>4.3220681144510076</v>
      </c>
      <c r="W820" s="555">
        <f t="shared" ca="1" si="283"/>
        <v>2.6065266300211238</v>
      </c>
      <c r="X820" s="556">
        <f t="shared" ca="1" si="295"/>
        <v>1.4041062092651337</v>
      </c>
      <c r="Y820" s="557">
        <f t="shared" ca="1" si="284"/>
        <v>0.25985408417596789</v>
      </c>
    </row>
    <row r="821" spans="1:25" x14ac:dyDescent="0.25">
      <c r="A821" s="558" t="s">
        <v>1387</v>
      </c>
      <c r="B821" s="553">
        <f t="shared" si="276"/>
        <v>-10</v>
      </c>
      <c r="C821" s="553">
        <f t="shared" ca="1" si="285"/>
        <v>2.7663325356244162</v>
      </c>
      <c r="D821" s="553">
        <f t="shared" ca="1" si="286"/>
        <v>1.2987677882144246</v>
      </c>
      <c r="E821" s="553">
        <f t="shared" ca="1" si="287"/>
        <v>5.8645363625426938</v>
      </c>
      <c r="F821" s="553">
        <f t="shared" ca="1" si="288"/>
        <v>3.1495930025385284</v>
      </c>
      <c r="G821" s="553">
        <f t="shared" ca="1" si="289"/>
        <v>5.1349335844791977</v>
      </c>
      <c r="H821" s="553">
        <f t="shared" ca="1" si="290"/>
        <v>2.1344388016008371</v>
      </c>
      <c r="I821" s="553">
        <f t="shared" ca="1" si="291"/>
        <v>7.0299517018482405</v>
      </c>
      <c r="J821" s="553">
        <f t="shared" ca="1" si="292"/>
        <v>1.8626714514174312</v>
      </c>
      <c r="K821" s="553">
        <f t="shared" ca="1" si="293"/>
        <v>17.087833092068593</v>
      </c>
      <c r="L821" s="553">
        <f t="shared" ca="1" si="297"/>
        <v>2.2446481221136039</v>
      </c>
      <c r="M821" s="553">
        <f t="shared" ca="1" si="297"/>
        <v>6.8707863925794657</v>
      </c>
      <c r="N821" s="553">
        <f t="shared" ca="1" si="297"/>
        <v>2.5378670349265486</v>
      </c>
      <c r="O821" s="553">
        <f t="shared" ca="1" si="297"/>
        <v>5.7068790875894537</v>
      </c>
      <c r="P821" s="553">
        <f t="shared" ca="1" si="297"/>
        <v>1.9507219325092491</v>
      </c>
      <c r="Q821" s="554">
        <f t="shared" ca="1" si="277"/>
        <v>1.4675647474099915</v>
      </c>
      <c r="R821" s="554">
        <f t="shared" ca="1" si="278"/>
        <v>2.7149433600041655</v>
      </c>
      <c r="S821" s="554">
        <f t="shared" ca="1" si="279"/>
        <v>3.0004947828783606</v>
      </c>
      <c r="T821" s="554">
        <f t="shared" ca="1" si="280"/>
        <v>5.1672802504308093</v>
      </c>
      <c r="U821" s="554">
        <f t="shared" ca="1" si="281"/>
        <v>14.843184969954988</v>
      </c>
      <c r="V821" s="555">
        <f t="shared" ca="1" si="282"/>
        <v>4.3329193576529175</v>
      </c>
      <c r="W821" s="555">
        <f t="shared" ca="1" si="283"/>
        <v>3.7561571550802046</v>
      </c>
      <c r="X821" s="556">
        <f t="shared" ca="1" si="295"/>
        <v>3.3517737797973322</v>
      </c>
      <c r="Y821" s="557">
        <f t="shared" ca="1" si="284"/>
        <v>0.52631520867759773</v>
      </c>
    </row>
    <row r="822" spans="1:25" x14ac:dyDescent="0.25">
      <c r="A822" s="558" t="s">
        <v>1388</v>
      </c>
      <c r="B822" s="553">
        <f t="shared" si="276"/>
        <v>-10</v>
      </c>
      <c r="C822" s="553">
        <f t="shared" ca="1" si="285"/>
        <v>2.1805220746691045</v>
      </c>
      <c r="D822" s="553">
        <f t="shared" ca="1" si="286"/>
        <v>1.4749835138838816</v>
      </c>
      <c r="E822" s="553">
        <f t="shared" ca="1" si="287"/>
        <v>5.9937844496500237</v>
      </c>
      <c r="F822" s="553">
        <f t="shared" ca="1" si="288"/>
        <v>3.0371855708290441</v>
      </c>
      <c r="G822" s="553">
        <f t="shared" ca="1" si="289"/>
        <v>8.27538816333184</v>
      </c>
      <c r="H822" s="553">
        <f t="shared" ca="1" si="290"/>
        <v>2.1472377232918602</v>
      </c>
      <c r="I822" s="553">
        <f t="shared" ca="1" si="291"/>
        <v>9.1634605811663192</v>
      </c>
      <c r="J822" s="553">
        <f t="shared" ca="1" si="292"/>
        <v>1.6432780008726404</v>
      </c>
      <c r="K822" s="553">
        <f t="shared" ca="1" si="293"/>
        <v>9.4694731599575732</v>
      </c>
      <c r="L822" s="553">
        <f t="shared" ca="1" si="297"/>
        <v>3.4913241863858726</v>
      </c>
      <c r="M822" s="553">
        <f t="shared" ca="1" si="297"/>
        <v>6.9229541559095757</v>
      </c>
      <c r="N822" s="553">
        <f t="shared" ca="1" si="297"/>
        <v>2.3345259197119135</v>
      </c>
      <c r="O822" s="553">
        <f t="shared" ca="1" si="297"/>
        <v>4.5150041991810506</v>
      </c>
      <c r="P822" s="553">
        <f t="shared" ca="1" si="297"/>
        <v>3.1107375747635806</v>
      </c>
      <c r="Q822" s="554">
        <f t="shared" ca="1" si="277"/>
        <v>0.70553856078522292</v>
      </c>
      <c r="R822" s="554">
        <f t="shared" ca="1" si="278"/>
        <v>2.9565988788209796</v>
      </c>
      <c r="S822" s="554">
        <f t="shared" ca="1" si="279"/>
        <v>6.1281504400399793</v>
      </c>
      <c r="T822" s="554">
        <f t="shared" ca="1" si="280"/>
        <v>7.520182580293679</v>
      </c>
      <c r="U822" s="554">
        <f t="shared" ca="1" si="281"/>
        <v>5.9781489735717006</v>
      </c>
      <c r="V822" s="555">
        <f t="shared" ca="1" si="282"/>
        <v>4.5884282361976627</v>
      </c>
      <c r="W822" s="555">
        <f t="shared" ca="1" si="283"/>
        <v>1.40426662441747</v>
      </c>
      <c r="X822" s="556">
        <f t="shared" ca="1" si="295"/>
        <v>2.1307787844651749</v>
      </c>
      <c r="Y822" s="557">
        <f t="shared" ca="1" si="284"/>
        <v>0.35235595306272766</v>
      </c>
    </row>
    <row r="823" spans="1:25" x14ac:dyDescent="0.25">
      <c r="A823" s="558" t="s">
        <v>1389</v>
      </c>
      <c r="B823" s="553">
        <f t="shared" si="276"/>
        <v>-10</v>
      </c>
      <c r="C823" s="553">
        <f t="shared" ca="1" si="285"/>
        <v>3.4931186805226364</v>
      </c>
      <c r="D823" s="553">
        <f t="shared" ca="1" si="286"/>
        <v>1.6183563854268308</v>
      </c>
      <c r="E823" s="553">
        <f t="shared" ca="1" si="287"/>
        <v>7.2764146831030576</v>
      </c>
      <c r="F823" s="553">
        <f t="shared" ca="1" si="288"/>
        <v>2.8070905983611176</v>
      </c>
      <c r="G823" s="553">
        <f t="shared" ca="1" si="289"/>
        <v>10.315120950736636</v>
      </c>
      <c r="H823" s="553">
        <f t="shared" ca="1" si="290"/>
        <v>2.402014550257157</v>
      </c>
      <c r="I823" s="553">
        <f t="shared" ca="1" si="291"/>
        <v>7.1746828168837782</v>
      </c>
      <c r="J823" s="553">
        <f t="shared" ca="1" si="292"/>
        <v>3.1113729312212142</v>
      </c>
      <c r="K823" s="553">
        <f t="shared" ca="1" si="293"/>
        <v>10.884749920677478</v>
      </c>
      <c r="L823" s="553">
        <f t="shared" ca="1" si="297"/>
        <v>3.5244754957035056</v>
      </c>
      <c r="M823" s="553">
        <f t="shared" ca="1" si="297"/>
        <v>5.8759770670702718</v>
      </c>
      <c r="N823" s="553">
        <f t="shared" ca="1" si="297"/>
        <v>3.4879117148012795</v>
      </c>
      <c r="O823" s="553">
        <f t="shared" ca="1" si="297"/>
        <v>6.3904151609345137</v>
      </c>
      <c r="P823" s="553">
        <f t="shared" ca="1" si="297"/>
        <v>2.7153037634136368</v>
      </c>
      <c r="Q823" s="554">
        <f t="shared" ca="1" si="277"/>
        <v>1.8747622950958056</v>
      </c>
      <c r="R823" s="554">
        <f t="shared" ca="1" si="278"/>
        <v>4.46932408474194</v>
      </c>
      <c r="S823" s="554">
        <f t="shared" ca="1" si="279"/>
        <v>7.9131064004794798</v>
      </c>
      <c r="T823" s="554">
        <f t="shared" ca="1" si="280"/>
        <v>4.063309885662564</v>
      </c>
      <c r="U823" s="554">
        <f t="shared" ca="1" si="281"/>
        <v>7.3602744249739729</v>
      </c>
      <c r="V823" s="555">
        <f t="shared" ca="1" si="282"/>
        <v>2.3880653522689923</v>
      </c>
      <c r="W823" s="555">
        <f t="shared" ca="1" si="283"/>
        <v>3.6751113975208769</v>
      </c>
      <c r="X823" s="556">
        <f t="shared" ca="1" si="295"/>
        <v>3.8845779055584124</v>
      </c>
      <c r="Y823" s="557">
        <f t="shared" ca="1" si="284"/>
        <v>0.60263940933950688</v>
      </c>
    </row>
    <row r="824" spans="1:25" x14ac:dyDescent="0.25">
      <c r="A824" s="558" t="s">
        <v>1390</v>
      </c>
      <c r="B824" s="553">
        <f t="shared" si="276"/>
        <v>-10</v>
      </c>
      <c r="C824" s="553">
        <f t="shared" ca="1" si="285"/>
        <v>3.5626641898063642</v>
      </c>
      <c r="D824" s="553">
        <f t="shared" ca="1" si="286"/>
        <v>2.0159479346354274</v>
      </c>
      <c r="E824" s="553">
        <f t="shared" ca="1" si="287"/>
        <v>5.96031410166513</v>
      </c>
      <c r="F824" s="553">
        <f t="shared" ca="1" si="288"/>
        <v>2.4173330364837682</v>
      </c>
      <c r="G824" s="553">
        <f t="shared" ca="1" si="289"/>
        <v>14.245931282108868</v>
      </c>
      <c r="H824" s="553">
        <f t="shared" ca="1" si="290"/>
        <v>2.1920110452142709</v>
      </c>
      <c r="I824" s="553">
        <f t="shared" ca="1" si="291"/>
        <v>5.5523298990543148</v>
      </c>
      <c r="J824" s="553">
        <f t="shared" ca="1" si="292"/>
        <v>2.3036395976726816</v>
      </c>
      <c r="K824" s="553">
        <f t="shared" ca="1" si="293"/>
        <v>5.8408394339517189</v>
      </c>
      <c r="L824" s="553">
        <f t="shared" ca="1" si="297"/>
        <v>2.3997810309775511</v>
      </c>
      <c r="M824" s="553">
        <f t="shared" ca="1" si="297"/>
        <v>3.463808865561727</v>
      </c>
      <c r="N824" s="553">
        <f t="shared" ca="1" si="297"/>
        <v>2.2217451198427489</v>
      </c>
      <c r="O824" s="553">
        <f t="shared" ca="1" si="297"/>
        <v>6.0127980166513595</v>
      </c>
      <c r="P824" s="553">
        <f t="shared" ca="1" si="297"/>
        <v>1.8243808906713244</v>
      </c>
      <c r="Q824" s="554">
        <f t="shared" ca="1" si="277"/>
        <v>1.5467162551709368</v>
      </c>
      <c r="R824" s="554">
        <f t="shared" ca="1" si="278"/>
        <v>3.5429810651813618</v>
      </c>
      <c r="S824" s="554">
        <f t="shared" ca="1" si="279"/>
        <v>12.053920236894598</v>
      </c>
      <c r="T824" s="554">
        <f t="shared" ca="1" si="280"/>
        <v>3.2486903013816333</v>
      </c>
      <c r="U824" s="554">
        <f t="shared" ca="1" si="281"/>
        <v>3.4410584029741678</v>
      </c>
      <c r="V824" s="555">
        <f t="shared" ca="1" si="282"/>
        <v>1.242063745718978</v>
      </c>
      <c r="W824" s="555">
        <f t="shared" ca="1" si="283"/>
        <v>4.1884171259800347</v>
      </c>
      <c r="X824" s="556">
        <f t="shared" ca="1" si="295"/>
        <v>3.3386919058914319</v>
      </c>
      <c r="Y824" s="557">
        <f t="shared" ca="1" si="284"/>
        <v>0.52441708213452765</v>
      </c>
    </row>
    <row r="825" spans="1:25" x14ac:dyDescent="0.25">
      <c r="A825" s="558" t="s">
        <v>1391</v>
      </c>
      <c r="B825" s="553">
        <f t="shared" si="276"/>
        <v>-10</v>
      </c>
      <c r="C825" s="553">
        <f t="shared" ca="1" si="285"/>
        <v>3.030358799716236</v>
      </c>
      <c r="D825" s="553">
        <f t="shared" ca="1" si="286"/>
        <v>1.9458435417728925</v>
      </c>
      <c r="E825" s="553">
        <f t="shared" ca="1" si="287"/>
        <v>7.138388111476301</v>
      </c>
      <c r="F825" s="553">
        <f t="shared" ca="1" si="288"/>
        <v>2.9303100803114708</v>
      </c>
      <c r="G825" s="553">
        <f t="shared" ca="1" si="289"/>
        <v>12.03937718364867</v>
      </c>
      <c r="H825" s="553">
        <f t="shared" ca="1" si="290"/>
        <v>3.6482229701014504</v>
      </c>
      <c r="I825" s="553">
        <f t="shared" ca="1" si="291"/>
        <v>15.494083393326431</v>
      </c>
      <c r="J825" s="553">
        <f t="shared" ca="1" si="292"/>
        <v>2.9402478231137055</v>
      </c>
      <c r="K825" s="553">
        <f t="shared" ca="1" si="293"/>
        <v>8.3235344783271277</v>
      </c>
      <c r="L825" s="553">
        <f t="shared" ca="1" si="297"/>
        <v>3.3583188472578618</v>
      </c>
      <c r="M825" s="553">
        <f t="shared" ca="1" si="297"/>
        <v>5.3798356130154925</v>
      </c>
      <c r="N825" s="553">
        <f t="shared" ca="1" si="297"/>
        <v>1.845377247167594</v>
      </c>
      <c r="O825" s="553">
        <f t="shared" ca="1" si="297"/>
        <v>5.5178118384098536</v>
      </c>
      <c r="P825" s="553">
        <f t="shared" ca="1" si="297"/>
        <v>2.1460194496101406</v>
      </c>
      <c r="Q825" s="554">
        <f t="shared" ca="1" si="277"/>
        <v>1.0845152579433435</v>
      </c>
      <c r="R825" s="554">
        <f t="shared" ca="1" si="278"/>
        <v>4.2080780311648303</v>
      </c>
      <c r="S825" s="554">
        <f t="shared" ca="1" si="279"/>
        <v>8.3911542135472192</v>
      </c>
      <c r="T825" s="554">
        <f t="shared" ca="1" si="280"/>
        <v>12.553835570212726</v>
      </c>
      <c r="U825" s="554">
        <f t="shared" ca="1" si="281"/>
        <v>4.9652156310692659</v>
      </c>
      <c r="V825" s="555">
        <f t="shared" ca="1" si="282"/>
        <v>3.5344583658478985</v>
      </c>
      <c r="W825" s="555">
        <f t="shared" ca="1" si="283"/>
        <v>3.371792388799713</v>
      </c>
      <c r="X825" s="556">
        <f t="shared" ca="1" si="295"/>
        <v>6.2597591802166903</v>
      </c>
      <c r="Y825" s="557">
        <f t="shared" ca="1" si="284"/>
        <v>0.86987345275990358</v>
      </c>
    </row>
    <row r="826" spans="1:25" x14ac:dyDescent="0.25">
      <c r="A826" s="558" t="s">
        <v>1392</v>
      </c>
      <c r="B826" s="553">
        <f t="shared" si="276"/>
        <v>-10</v>
      </c>
      <c r="C826" s="553">
        <f t="shared" ca="1" si="285"/>
        <v>4.8888538638556156</v>
      </c>
      <c r="D826" s="553">
        <f t="shared" ca="1" si="286"/>
        <v>1.782541857258779</v>
      </c>
      <c r="E826" s="553">
        <f t="shared" ca="1" si="287"/>
        <v>8.581535403849724</v>
      </c>
      <c r="F826" s="553">
        <f t="shared" ca="1" si="288"/>
        <v>2.601811717486366</v>
      </c>
      <c r="G826" s="553">
        <f t="shared" ca="1" si="289"/>
        <v>6.9990853157030202</v>
      </c>
      <c r="H826" s="553">
        <f t="shared" ca="1" si="290"/>
        <v>2.7435905658719704</v>
      </c>
      <c r="I826" s="553">
        <f t="shared" ca="1" si="291"/>
        <v>11.421011803103111</v>
      </c>
      <c r="J826" s="553">
        <f t="shared" ca="1" si="292"/>
        <v>2.6215612187238815</v>
      </c>
      <c r="K826" s="553">
        <f t="shared" ca="1" si="293"/>
        <v>11.494384559362699</v>
      </c>
      <c r="L826" s="553">
        <f t="shared" ca="1" si="297"/>
        <v>3.0392501248254638</v>
      </c>
      <c r="M826" s="553">
        <f t="shared" ca="1" si="297"/>
        <v>5.4460723571594318</v>
      </c>
      <c r="N826" s="553">
        <f t="shared" ca="1" si="297"/>
        <v>2.5355485231291954</v>
      </c>
      <c r="O826" s="553">
        <f t="shared" ca="1" si="297"/>
        <v>5.1759998404708716</v>
      </c>
      <c r="P826" s="553">
        <f t="shared" ca="1" si="297"/>
        <v>3.0985573864156373</v>
      </c>
      <c r="Q826" s="554">
        <f t="shared" ca="1" si="277"/>
        <v>3.1063120065968368</v>
      </c>
      <c r="R826" s="554">
        <f t="shared" ca="1" si="278"/>
        <v>5.979723686363358</v>
      </c>
      <c r="S826" s="554">
        <f t="shared" ca="1" si="279"/>
        <v>4.2554947498310494</v>
      </c>
      <c r="T826" s="554">
        <f t="shared" ca="1" si="280"/>
        <v>8.7994505843792297</v>
      </c>
      <c r="U826" s="554">
        <f t="shared" ca="1" si="281"/>
        <v>8.4551344345372357</v>
      </c>
      <c r="V826" s="555">
        <f t="shared" ca="1" si="282"/>
        <v>2.9105238340302364</v>
      </c>
      <c r="W826" s="555">
        <f t="shared" ca="1" si="283"/>
        <v>2.0774424540552343</v>
      </c>
      <c r="X826" s="556">
        <f t="shared" ca="1" si="295"/>
        <v>6.0643671070231164</v>
      </c>
      <c r="Y826" s="557">
        <f t="shared" ca="1" si="284"/>
        <v>0.85419234077479023</v>
      </c>
    </row>
    <row r="827" spans="1:25" x14ac:dyDescent="0.25">
      <c r="A827" s="558" t="s">
        <v>1393</v>
      </c>
      <c r="B827" s="553">
        <f t="shared" si="276"/>
        <v>-10</v>
      </c>
      <c r="C827" s="553">
        <f t="shared" ca="1" si="285"/>
        <v>3.7587349720438299</v>
      </c>
      <c r="D827" s="553">
        <f t="shared" ca="1" si="286"/>
        <v>1.3298177884049087</v>
      </c>
      <c r="E827" s="553">
        <f t="shared" ca="1" si="287"/>
        <v>7.3298895360242282</v>
      </c>
      <c r="F827" s="553">
        <f t="shared" ca="1" si="288"/>
        <v>1.4434990679397597</v>
      </c>
      <c r="G827" s="553">
        <f t="shared" ca="1" si="289"/>
        <v>7.8494384094693945</v>
      </c>
      <c r="H827" s="553">
        <f t="shared" ca="1" si="290"/>
        <v>4.5687700942180438</v>
      </c>
      <c r="I827" s="553">
        <f t="shared" ca="1" si="291"/>
        <v>11.113714772080547</v>
      </c>
      <c r="J827" s="553">
        <f t="shared" ca="1" si="292"/>
        <v>3.3681892207806836</v>
      </c>
      <c r="K827" s="553">
        <f t="shared" ca="1" si="293"/>
        <v>13.874098405096669</v>
      </c>
      <c r="L827" s="553">
        <f t="shared" ca="1" si="297"/>
        <v>3.6784043751514997</v>
      </c>
      <c r="M827" s="553">
        <f t="shared" ca="1" si="297"/>
        <v>6.3541459617044627</v>
      </c>
      <c r="N827" s="553">
        <f t="shared" ca="1" si="297"/>
        <v>2.825701393327785</v>
      </c>
      <c r="O827" s="553">
        <f t="shared" ca="1" si="297"/>
        <v>6.0981498545350874</v>
      </c>
      <c r="P827" s="553">
        <f t="shared" ca="1" si="297"/>
        <v>2.5661831190402049</v>
      </c>
      <c r="Q827" s="554">
        <f t="shared" ca="1" si="277"/>
        <v>2.4289171836389212</v>
      </c>
      <c r="R827" s="554">
        <f t="shared" ca="1" si="278"/>
        <v>5.8863904680844685</v>
      </c>
      <c r="S827" s="554">
        <f t="shared" ca="1" si="279"/>
        <v>3.2806683152513507</v>
      </c>
      <c r="T827" s="554">
        <f t="shared" ca="1" si="280"/>
        <v>7.7455255512998633</v>
      </c>
      <c r="U827" s="554">
        <f t="shared" ca="1" si="281"/>
        <v>10.195694029945169</v>
      </c>
      <c r="V827" s="555">
        <f t="shared" ca="1" si="282"/>
        <v>3.5284445683766776</v>
      </c>
      <c r="W827" s="555">
        <f t="shared" ca="1" si="283"/>
        <v>3.5319667354948825</v>
      </c>
      <c r="X827" s="556">
        <f t="shared" ca="1" si="295"/>
        <v>5.5692857926989383</v>
      </c>
      <c r="Y827" s="557">
        <f t="shared" ca="1" si="284"/>
        <v>0.808983842975453</v>
      </c>
    </row>
    <row r="828" spans="1:25" x14ac:dyDescent="0.25">
      <c r="A828" s="558" t="s">
        <v>1394</v>
      </c>
      <c r="B828" s="553">
        <f t="shared" si="276"/>
        <v>-10</v>
      </c>
      <c r="C828" s="553">
        <f t="shared" ca="1" si="285"/>
        <v>3.3548747038789042</v>
      </c>
      <c r="D828" s="553">
        <f t="shared" ca="1" si="286"/>
        <v>2.5296645351245908</v>
      </c>
      <c r="E828" s="553">
        <f t="shared" ca="1" si="287"/>
        <v>7.6494184922498665</v>
      </c>
      <c r="F828" s="553">
        <f t="shared" ca="1" si="288"/>
        <v>2.0971868377512513</v>
      </c>
      <c r="G828" s="553">
        <f t="shared" ca="1" si="289"/>
        <v>8.2208443594738316</v>
      </c>
      <c r="H828" s="553">
        <f t="shared" ca="1" si="290"/>
        <v>3.0633345811408819</v>
      </c>
      <c r="I828" s="553">
        <f t="shared" ca="1" si="291"/>
        <v>10.550250214083761</v>
      </c>
      <c r="J828" s="553">
        <f t="shared" ca="1" si="292"/>
        <v>2.443018998591886</v>
      </c>
      <c r="K828" s="553">
        <f t="shared" ca="1" si="293"/>
        <v>7.2681505030191316</v>
      </c>
      <c r="L828" s="553">
        <f t="shared" ca="1" si="297"/>
        <v>2.9928122788356708</v>
      </c>
      <c r="M828" s="553">
        <f t="shared" ca="1" si="297"/>
        <v>6.0838629879200941</v>
      </c>
      <c r="N828" s="553">
        <f t="shared" ca="1" si="297"/>
        <v>2.6971565322397941</v>
      </c>
      <c r="O828" s="553">
        <f t="shared" ca="1" si="297"/>
        <v>4.9843445628702909</v>
      </c>
      <c r="P828" s="553">
        <f t="shared" ca="1" si="297"/>
        <v>3.0865667933277674</v>
      </c>
      <c r="Q828" s="554">
        <f t="shared" ca="1" si="277"/>
        <v>0.82521016875431341</v>
      </c>
      <c r="R828" s="554">
        <f t="shared" ca="1" si="278"/>
        <v>5.5522316544986152</v>
      </c>
      <c r="S828" s="554">
        <f t="shared" ca="1" si="279"/>
        <v>5.1575097783329493</v>
      </c>
      <c r="T828" s="554">
        <f t="shared" ca="1" si="280"/>
        <v>8.1072312154918755</v>
      </c>
      <c r="U828" s="554">
        <f t="shared" ca="1" si="281"/>
        <v>4.2753382241834608</v>
      </c>
      <c r="V828" s="555">
        <f t="shared" ca="1" si="282"/>
        <v>3.3867064556802999</v>
      </c>
      <c r="W828" s="555">
        <f t="shared" ca="1" si="283"/>
        <v>1.8977777695425235</v>
      </c>
      <c r="X828" s="556">
        <f t="shared" ca="1" si="295"/>
        <v>2.8617037571679624</v>
      </c>
      <c r="Y828" s="557">
        <f t="shared" ca="1" si="284"/>
        <v>0.45517773213717672</v>
      </c>
    </row>
    <row r="829" spans="1:25" x14ac:dyDescent="0.25">
      <c r="A829" s="558" t="s">
        <v>1395</v>
      </c>
      <c r="B829" s="553">
        <f t="shared" si="276"/>
        <v>-10</v>
      </c>
      <c r="C829" s="553">
        <f t="shared" ca="1" si="285"/>
        <v>2.8877476637241317</v>
      </c>
      <c r="D829" s="553">
        <f t="shared" ca="1" si="286"/>
        <v>1.5833079966973578</v>
      </c>
      <c r="E829" s="553">
        <f t="shared" ca="1" si="287"/>
        <v>4.666180642397352</v>
      </c>
      <c r="F829" s="553">
        <f t="shared" ca="1" si="288"/>
        <v>3.1416885687447649</v>
      </c>
      <c r="G829" s="553">
        <f t="shared" ca="1" si="289"/>
        <v>6.1575125681433684</v>
      </c>
      <c r="H829" s="553">
        <f t="shared" ca="1" si="290"/>
        <v>3.586437575580864</v>
      </c>
      <c r="I829" s="553">
        <f t="shared" ca="1" si="291"/>
        <v>6.0882569544144527</v>
      </c>
      <c r="J829" s="553">
        <f t="shared" ca="1" si="292"/>
        <v>3.3513723288682344</v>
      </c>
      <c r="K829" s="553">
        <f t="shared" ca="1" si="293"/>
        <v>15.243832245026976</v>
      </c>
      <c r="L829" s="553">
        <f t="shared" ca="1" si="297"/>
        <v>2.8538089141105574</v>
      </c>
      <c r="M829" s="553">
        <f t="shared" ca="1" si="297"/>
        <v>5.4715732663615029</v>
      </c>
      <c r="N829" s="553">
        <f t="shared" ca="1" si="297"/>
        <v>2.7139417615507941</v>
      </c>
      <c r="O829" s="553">
        <f t="shared" ca="1" si="297"/>
        <v>6.5789369069891936</v>
      </c>
      <c r="P829" s="553">
        <f t="shared" ca="1" si="297"/>
        <v>2.2839847385771939</v>
      </c>
      <c r="Q829" s="554">
        <f t="shared" ca="1" si="277"/>
        <v>1.3044396670267739</v>
      </c>
      <c r="R829" s="554">
        <f t="shared" ca="1" si="278"/>
        <v>1.5244920736525871</v>
      </c>
      <c r="S829" s="554">
        <f t="shared" ca="1" si="279"/>
        <v>2.5710749925625045</v>
      </c>
      <c r="T829" s="554">
        <f t="shared" ca="1" si="280"/>
        <v>2.7368846255462183</v>
      </c>
      <c r="U829" s="554">
        <f t="shared" ca="1" si="281"/>
        <v>12.390023330916419</v>
      </c>
      <c r="V829" s="555">
        <f t="shared" ca="1" si="282"/>
        <v>2.7576315048107087</v>
      </c>
      <c r="W829" s="555">
        <f t="shared" ca="1" si="283"/>
        <v>4.2949521684119993</v>
      </c>
      <c r="X829" s="556">
        <f t="shared" ca="1" si="295"/>
        <v>0.1402211508355542</v>
      </c>
      <c r="Y829" s="557">
        <f t="shared" ca="1" si="284"/>
        <v>0.13470894104056089</v>
      </c>
    </row>
    <row r="830" spans="1:25" x14ac:dyDescent="0.25">
      <c r="A830" s="558" t="s">
        <v>1396</v>
      </c>
      <c r="B830" s="553">
        <f t="shared" si="276"/>
        <v>-10</v>
      </c>
      <c r="C830" s="553">
        <f t="shared" ca="1" si="285"/>
        <v>3.2698766357702036</v>
      </c>
      <c r="D830" s="553">
        <f t="shared" ca="1" si="286"/>
        <v>2.6483417961404641</v>
      </c>
      <c r="E830" s="553">
        <f t="shared" ca="1" si="287"/>
        <v>1.0558165537393496</v>
      </c>
      <c r="F830" s="553">
        <f t="shared" ca="1" si="288"/>
        <v>2.9909079924666102</v>
      </c>
      <c r="G830" s="553">
        <f t="shared" ca="1" si="289"/>
        <v>13.212592864503934</v>
      </c>
      <c r="H830" s="553">
        <f t="shared" ca="1" si="290"/>
        <v>3.7411531216330944</v>
      </c>
      <c r="I830" s="553">
        <f t="shared" ca="1" si="291"/>
        <v>9.9094146230676792</v>
      </c>
      <c r="J830" s="553">
        <f t="shared" ca="1" si="292"/>
        <v>4.0155072166832095</v>
      </c>
      <c r="K830" s="553">
        <f t="shared" ca="1" si="293"/>
        <v>1.6653515462833457</v>
      </c>
      <c r="L830" s="553">
        <f t="shared" ca="1" si="297"/>
        <v>3.4189788216072419</v>
      </c>
      <c r="M830" s="553">
        <f t="shared" ca="1" si="297"/>
        <v>4.5093383187580987</v>
      </c>
      <c r="N830" s="553">
        <f t="shared" ca="1" si="297"/>
        <v>2.805565210515097</v>
      </c>
      <c r="O830" s="553">
        <f t="shared" ca="1" si="297"/>
        <v>5.6886688792060527</v>
      </c>
      <c r="P830" s="553">
        <f t="shared" ca="1" si="297"/>
        <v>2.1060021799641322</v>
      </c>
      <c r="Q830" s="554">
        <f t="shared" ca="1" si="277"/>
        <v>0.62153483962973954</v>
      </c>
      <c r="R830" s="554">
        <f t="shared" ca="1" si="278"/>
        <v>-1.9350914387272606</v>
      </c>
      <c r="S830" s="554">
        <f t="shared" ca="1" si="279"/>
        <v>9.4714397428708388</v>
      </c>
      <c r="T830" s="554">
        <f t="shared" ca="1" si="280"/>
        <v>5.8939074063844696</v>
      </c>
      <c r="U830" s="554">
        <f t="shared" ca="1" si="281"/>
        <v>-1.7536272753238962</v>
      </c>
      <c r="V830" s="555">
        <f t="shared" ca="1" si="282"/>
        <v>1.7037731082430017</v>
      </c>
      <c r="W830" s="555">
        <f t="shared" ca="1" si="283"/>
        <v>3.5826666992419205</v>
      </c>
      <c r="X830" s="556">
        <f t="shared" ca="1" si="295"/>
        <v>-2.8543640516027295</v>
      </c>
      <c r="Y830" s="557">
        <f t="shared" ca="1" si="284"/>
        <v>1.4055021209219974E-2</v>
      </c>
    </row>
    <row r="831" spans="1:25" x14ac:dyDescent="0.25">
      <c r="A831" s="558" t="s">
        <v>1397</v>
      </c>
      <c r="B831" s="553">
        <f t="shared" si="276"/>
        <v>-10</v>
      </c>
      <c r="C831" s="553">
        <f t="shared" ca="1" si="285"/>
        <v>2.2759498489080912</v>
      </c>
      <c r="D831" s="553">
        <f t="shared" ca="1" si="286"/>
        <v>1.9899542823193348</v>
      </c>
      <c r="E831" s="553">
        <f t="shared" ca="1" si="287"/>
        <v>8.8088132922503384</v>
      </c>
      <c r="F831" s="553">
        <f t="shared" ca="1" si="288"/>
        <v>2.9331866592301865</v>
      </c>
      <c r="G831" s="553">
        <f t="shared" ca="1" si="289"/>
        <v>9.1518807013599002</v>
      </c>
      <c r="H831" s="553">
        <f t="shared" ca="1" si="290"/>
        <v>3.2564404501381983</v>
      </c>
      <c r="I831" s="553">
        <f t="shared" ca="1" si="291"/>
        <v>9.8908849036820214</v>
      </c>
      <c r="J831" s="553">
        <f t="shared" ca="1" si="292"/>
        <v>2.5779628889618653</v>
      </c>
      <c r="K831" s="553">
        <f t="shared" ca="1" si="293"/>
        <v>14.476778995883539</v>
      </c>
      <c r="L831" s="553">
        <f t="shared" ca="1" si="297"/>
        <v>2.439080037096498</v>
      </c>
      <c r="M831" s="553">
        <f t="shared" ca="1" si="297"/>
        <v>5.9285493982127564</v>
      </c>
      <c r="N831" s="553">
        <f t="shared" ca="1" si="297"/>
        <v>2.8577526795476067</v>
      </c>
      <c r="O831" s="553">
        <f t="shared" ca="1" si="297"/>
        <v>6.0238226824217946</v>
      </c>
      <c r="P831" s="553">
        <f t="shared" ca="1" si="297"/>
        <v>1.8541269136147469</v>
      </c>
      <c r="Q831" s="554">
        <f t="shared" ca="1" si="277"/>
        <v>0.28599556658875636</v>
      </c>
      <c r="R831" s="554">
        <f t="shared" ca="1" si="278"/>
        <v>5.8756266330201523</v>
      </c>
      <c r="S831" s="554">
        <f t="shared" ca="1" si="279"/>
        <v>5.8954402512217019</v>
      </c>
      <c r="T831" s="554">
        <f t="shared" ca="1" si="280"/>
        <v>7.3129220147201561</v>
      </c>
      <c r="U831" s="554">
        <f t="shared" ca="1" si="281"/>
        <v>12.03769895878704</v>
      </c>
      <c r="V831" s="555">
        <f t="shared" ca="1" si="282"/>
        <v>3.0707967186651497</v>
      </c>
      <c r="W831" s="555">
        <f t="shared" ca="1" si="283"/>
        <v>4.1696957688070473</v>
      </c>
      <c r="X831" s="556">
        <f t="shared" ca="1" si="295"/>
        <v>5.6269884761864066</v>
      </c>
      <c r="Y831" s="557">
        <f t="shared" ca="1" si="284"/>
        <v>0.81465641116953513</v>
      </c>
    </row>
    <row r="832" spans="1:25" x14ac:dyDescent="0.25">
      <c r="A832" s="558" t="s">
        <v>1398</v>
      </c>
      <c r="B832" s="553">
        <f t="shared" si="276"/>
        <v>-10</v>
      </c>
      <c r="C832" s="553">
        <f t="shared" ca="1" si="285"/>
        <v>3.9843900415030711</v>
      </c>
      <c r="D832" s="553">
        <f t="shared" ca="1" si="286"/>
        <v>2.1010444352290549</v>
      </c>
      <c r="E832" s="553">
        <f t="shared" ca="1" si="287"/>
        <v>5.2589158475718509</v>
      </c>
      <c r="F832" s="553">
        <f t="shared" ca="1" si="288"/>
        <v>2.579706252147163</v>
      </c>
      <c r="G832" s="553">
        <f t="shared" ca="1" si="289"/>
        <v>16.341062603491839</v>
      </c>
      <c r="H832" s="553">
        <f t="shared" ca="1" si="290"/>
        <v>3.3274026778677417</v>
      </c>
      <c r="I832" s="553">
        <f t="shared" ca="1" si="291"/>
        <v>10.53227081611481</v>
      </c>
      <c r="J832" s="553">
        <f t="shared" ca="1" si="292"/>
        <v>3.3806944285930847</v>
      </c>
      <c r="K832" s="553">
        <f t="shared" ca="1" si="293"/>
        <v>5.3392994457444951</v>
      </c>
      <c r="L832" s="553">
        <f t="shared" ca="1" si="297"/>
        <v>2.0512665086225343</v>
      </c>
      <c r="M832" s="553">
        <f t="shared" ca="1" si="297"/>
        <v>7.2037272822785257</v>
      </c>
      <c r="N832" s="553">
        <f t="shared" ca="1" si="297"/>
        <v>2.2749542515593073</v>
      </c>
      <c r="O832" s="553">
        <f t="shared" ca="1" si="297"/>
        <v>5.2191352382449736</v>
      </c>
      <c r="P832" s="553">
        <f t="shared" ca="1" si="297"/>
        <v>2.5601540366247608</v>
      </c>
      <c r="Q832" s="554">
        <f t="shared" ca="1" si="277"/>
        <v>1.8833456062740161</v>
      </c>
      <c r="R832" s="554">
        <f t="shared" ca="1" si="278"/>
        <v>2.679209595424688</v>
      </c>
      <c r="S832" s="554">
        <f t="shared" ca="1" si="279"/>
        <v>13.013659925624097</v>
      </c>
      <c r="T832" s="554">
        <f t="shared" ca="1" si="280"/>
        <v>7.1515763875217253</v>
      </c>
      <c r="U832" s="554">
        <f t="shared" ca="1" si="281"/>
        <v>3.2880329371219608</v>
      </c>
      <c r="V832" s="555">
        <f t="shared" ca="1" si="282"/>
        <v>4.9287730307192188</v>
      </c>
      <c r="W832" s="555">
        <f t="shared" ca="1" si="283"/>
        <v>2.6589812016202128</v>
      </c>
      <c r="X832" s="556">
        <f t="shared" ca="1" si="295"/>
        <v>5.7407498810344553</v>
      </c>
      <c r="Y832" s="557">
        <f t="shared" ca="1" si="284"/>
        <v>0.82552965617169716</v>
      </c>
    </row>
    <row r="833" spans="1:25" x14ac:dyDescent="0.25">
      <c r="A833" s="558" t="s">
        <v>1399</v>
      </c>
      <c r="B833" s="553">
        <f t="shared" si="276"/>
        <v>-10</v>
      </c>
      <c r="C833" s="553">
        <f t="shared" ca="1" si="285"/>
        <v>4.4732588591415254</v>
      </c>
      <c r="D833" s="553">
        <f t="shared" ca="1" si="286"/>
        <v>2.3794962672519255</v>
      </c>
      <c r="E833" s="553">
        <f t="shared" ca="1" si="287"/>
        <v>6.9770708351167094</v>
      </c>
      <c r="F833" s="553">
        <f t="shared" ca="1" si="288"/>
        <v>2.7735879987440781</v>
      </c>
      <c r="G833" s="553">
        <f t="shared" ca="1" si="289"/>
        <v>12.939589596334267</v>
      </c>
      <c r="H833" s="553">
        <f t="shared" ca="1" si="290"/>
        <v>3.1138191569907177</v>
      </c>
      <c r="I833" s="553">
        <f t="shared" ca="1" si="291"/>
        <v>11.797486174162993</v>
      </c>
      <c r="J833" s="553">
        <f t="shared" ca="1" si="292"/>
        <v>3.0584678479424032</v>
      </c>
      <c r="K833" s="553">
        <f t="shared" ca="1" si="293"/>
        <v>7.1139010421284699</v>
      </c>
      <c r="L833" s="553">
        <f t="shared" ca="1" si="297"/>
        <v>3.0013693263957086</v>
      </c>
      <c r="M833" s="553">
        <f t="shared" ca="1" si="297"/>
        <v>5.8870793928844876</v>
      </c>
      <c r="N833" s="553">
        <f t="shared" ca="1" si="297"/>
        <v>1.8415542314769779</v>
      </c>
      <c r="O833" s="553">
        <f t="shared" ca="1" si="297"/>
        <v>7.0788372300321587</v>
      </c>
      <c r="P833" s="553">
        <f t="shared" ca="1" si="297"/>
        <v>2.8271927232602549</v>
      </c>
      <c r="Q833" s="554">
        <f t="shared" ca="1" si="277"/>
        <v>2.0937625918895999</v>
      </c>
      <c r="R833" s="554">
        <f t="shared" ca="1" si="278"/>
        <v>4.2034828363726309</v>
      </c>
      <c r="S833" s="554">
        <f t="shared" ca="1" si="279"/>
        <v>9.8257704393435503</v>
      </c>
      <c r="T833" s="554">
        <f t="shared" ca="1" si="280"/>
        <v>8.7390183262205898</v>
      </c>
      <c r="U833" s="554">
        <f t="shared" ca="1" si="281"/>
        <v>4.1125317157327608</v>
      </c>
      <c r="V833" s="555">
        <f t="shared" ca="1" si="282"/>
        <v>4.0455251614075092</v>
      </c>
      <c r="W833" s="555">
        <f t="shared" ca="1" si="283"/>
        <v>4.2516445067719033</v>
      </c>
      <c r="X833" s="556">
        <f t="shared" ca="1" si="295"/>
        <v>6.2752744787439028</v>
      </c>
      <c r="Y833" s="557">
        <f t="shared" ca="1" si="284"/>
        <v>0.87106660635254951</v>
      </c>
    </row>
    <row r="834" spans="1:25" x14ac:dyDescent="0.25">
      <c r="A834" s="558" t="s">
        <v>1400</v>
      </c>
      <c r="B834" s="553">
        <f t="shared" si="276"/>
        <v>-10</v>
      </c>
      <c r="C834" s="553">
        <f t="shared" ca="1" si="285"/>
        <v>1.4031626021525501</v>
      </c>
      <c r="D834" s="553">
        <f t="shared" ca="1" si="286"/>
        <v>2.5345522037379107</v>
      </c>
      <c r="E834" s="553">
        <f t="shared" ca="1" si="287"/>
        <v>9.553060209196051</v>
      </c>
      <c r="F834" s="553">
        <f t="shared" ca="1" si="288"/>
        <v>2.4407277394826594</v>
      </c>
      <c r="G834" s="553">
        <f t="shared" ca="1" si="289"/>
        <v>12.400311930267002</v>
      </c>
      <c r="H834" s="553">
        <f t="shared" ca="1" si="290"/>
        <v>3.2878030706167545</v>
      </c>
      <c r="I834" s="553">
        <f t="shared" ca="1" si="291"/>
        <v>11.553066570839899</v>
      </c>
      <c r="J834" s="553">
        <f t="shared" ca="1" si="292"/>
        <v>2.9844660336533622</v>
      </c>
      <c r="K834" s="553">
        <f t="shared" ca="1" si="293"/>
        <v>13.373548830684122</v>
      </c>
      <c r="L834" s="553">
        <f t="shared" ref="L834:P849" ca="1" si="298">L$17*(1+$C$10*NORMSINV(RAND()))</f>
        <v>2.1572545460233554</v>
      </c>
      <c r="M834" s="553">
        <f t="shared" ca="1" si="298"/>
        <v>5.729207787931152</v>
      </c>
      <c r="N834" s="553">
        <f t="shared" ca="1" si="298"/>
        <v>2.345825042138669</v>
      </c>
      <c r="O834" s="553">
        <f t="shared" ca="1" si="298"/>
        <v>4.3283711400653404</v>
      </c>
      <c r="P834" s="553">
        <f t="shared" ca="1" si="298"/>
        <v>2.1550487586836011</v>
      </c>
      <c r="Q834" s="554">
        <f t="shared" ca="1" si="277"/>
        <v>-1.1313896015853606</v>
      </c>
      <c r="R834" s="554">
        <f t="shared" ca="1" si="278"/>
        <v>7.1123324697133921</v>
      </c>
      <c r="S834" s="554">
        <f t="shared" ca="1" si="279"/>
        <v>9.1125088596502479</v>
      </c>
      <c r="T834" s="554">
        <f t="shared" ca="1" si="280"/>
        <v>8.568600537186537</v>
      </c>
      <c r="U834" s="554">
        <f t="shared" ca="1" si="281"/>
        <v>11.216294284660766</v>
      </c>
      <c r="V834" s="555">
        <f t="shared" ca="1" si="282"/>
        <v>3.383382745792483</v>
      </c>
      <c r="W834" s="555">
        <f t="shared" ca="1" si="283"/>
        <v>2.1733223813817393</v>
      </c>
      <c r="X834" s="556">
        <f t="shared" ca="1" si="295"/>
        <v>6.8401519511074262</v>
      </c>
      <c r="Y834" s="557">
        <f t="shared" ca="1" si="284"/>
        <v>0.90943939372968652</v>
      </c>
    </row>
    <row r="835" spans="1:25" x14ac:dyDescent="0.25">
      <c r="A835" s="558" t="s">
        <v>1401</v>
      </c>
      <c r="B835" s="553">
        <f t="shared" si="276"/>
        <v>-10</v>
      </c>
      <c r="C835" s="553">
        <f t="shared" ca="1" si="285"/>
        <v>1.9559899171326873</v>
      </c>
      <c r="D835" s="553">
        <f t="shared" ca="1" si="286"/>
        <v>1.6441499876201249</v>
      </c>
      <c r="E835" s="553">
        <f t="shared" ca="1" si="287"/>
        <v>4.6106879151817006</v>
      </c>
      <c r="F835" s="553">
        <f t="shared" ca="1" si="288"/>
        <v>2.0548147835907633</v>
      </c>
      <c r="G835" s="553">
        <f t="shared" ca="1" si="289"/>
        <v>7.3909089297911814</v>
      </c>
      <c r="H835" s="553">
        <f t="shared" ca="1" si="290"/>
        <v>2.5463531569912794</v>
      </c>
      <c r="I835" s="553">
        <f t="shared" ca="1" si="291"/>
        <v>8.541567214236073</v>
      </c>
      <c r="J835" s="553">
        <f t="shared" ca="1" si="292"/>
        <v>2.6111108940682164</v>
      </c>
      <c r="K835" s="553">
        <f t="shared" ca="1" si="293"/>
        <v>14.367471294820579</v>
      </c>
      <c r="L835" s="553">
        <f t="shared" ca="1" si="298"/>
        <v>3.8187984251225893</v>
      </c>
      <c r="M835" s="553">
        <f t="shared" ca="1" si="298"/>
        <v>5.1568046081608516</v>
      </c>
      <c r="N835" s="553">
        <f t="shared" ca="1" si="298"/>
        <v>3.100439557686685</v>
      </c>
      <c r="O835" s="553">
        <f t="shared" ca="1" si="298"/>
        <v>4.7693018660470425</v>
      </c>
      <c r="P835" s="553">
        <f t="shared" ca="1" si="298"/>
        <v>2.5961467172697943</v>
      </c>
      <c r="Q835" s="554">
        <f t="shared" ca="1" si="277"/>
        <v>0.31183992951256245</v>
      </c>
      <c r="R835" s="554">
        <f t="shared" ca="1" si="278"/>
        <v>2.5558731315909373</v>
      </c>
      <c r="S835" s="554">
        <f t="shared" ca="1" si="279"/>
        <v>4.844555772799902</v>
      </c>
      <c r="T835" s="554">
        <f t="shared" ca="1" si="280"/>
        <v>5.9304563201678562</v>
      </c>
      <c r="U835" s="554">
        <f t="shared" ca="1" si="281"/>
        <v>10.54867286969799</v>
      </c>
      <c r="V835" s="555">
        <f t="shared" ca="1" si="282"/>
        <v>2.0563650504741666</v>
      </c>
      <c r="W835" s="555">
        <f t="shared" ca="1" si="283"/>
        <v>2.1731551487772482</v>
      </c>
      <c r="X835" s="556">
        <f t="shared" ca="1" si="295"/>
        <v>1.2461547646335411</v>
      </c>
      <c r="Y835" s="557">
        <f t="shared" ca="1" si="284"/>
        <v>0.24153951374236482</v>
      </c>
    </row>
    <row r="836" spans="1:25" x14ac:dyDescent="0.25">
      <c r="A836" s="558" t="s">
        <v>1402</v>
      </c>
      <c r="B836" s="553">
        <f t="shared" si="276"/>
        <v>-10</v>
      </c>
      <c r="C836" s="553">
        <f t="shared" ca="1" si="285"/>
        <v>2.5193180369073804</v>
      </c>
      <c r="D836" s="553">
        <f t="shared" ca="1" si="286"/>
        <v>1.8301537527429541</v>
      </c>
      <c r="E836" s="553">
        <f t="shared" ca="1" si="287"/>
        <v>4.6409822655718376</v>
      </c>
      <c r="F836" s="553">
        <f t="shared" ca="1" si="288"/>
        <v>1.8594684402127937</v>
      </c>
      <c r="G836" s="553">
        <f t="shared" ca="1" si="289"/>
        <v>9.983833442553415</v>
      </c>
      <c r="H836" s="553">
        <f t="shared" ca="1" si="290"/>
        <v>2.9230707781016982</v>
      </c>
      <c r="I836" s="553">
        <f t="shared" ca="1" si="291"/>
        <v>14.985498036273054</v>
      </c>
      <c r="J836" s="553">
        <f t="shared" ca="1" si="292"/>
        <v>3.19761943871793</v>
      </c>
      <c r="K836" s="553">
        <f t="shared" ca="1" si="293"/>
        <v>5.2194981401620382</v>
      </c>
      <c r="L836" s="553">
        <f t="shared" ca="1" si="298"/>
        <v>2.3981153050238904</v>
      </c>
      <c r="M836" s="553">
        <f t="shared" ca="1" si="298"/>
        <v>6.3521602460603583</v>
      </c>
      <c r="N836" s="553">
        <f t="shared" ca="1" si="298"/>
        <v>2.0325595102911325</v>
      </c>
      <c r="O836" s="553">
        <f t="shared" ca="1" si="298"/>
        <v>6.1591395286002291</v>
      </c>
      <c r="P836" s="553">
        <f t="shared" ca="1" si="298"/>
        <v>2.7322606564391232</v>
      </c>
      <c r="Q836" s="554">
        <f t="shared" ca="1" si="277"/>
        <v>0.68916428416442632</v>
      </c>
      <c r="R836" s="554">
        <f t="shared" ca="1" si="278"/>
        <v>2.7815138253590437</v>
      </c>
      <c r="S836" s="554">
        <f t="shared" ca="1" si="279"/>
        <v>7.0607626644517172</v>
      </c>
      <c r="T836" s="554">
        <f t="shared" ca="1" si="280"/>
        <v>11.787878597555125</v>
      </c>
      <c r="U836" s="554">
        <f t="shared" ca="1" si="281"/>
        <v>2.8213828351381478</v>
      </c>
      <c r="V836" s="555">
        <f t="shared" ca="1" si="282"/>
        <v>4.3196007357692263</v>
      </c>
      <c r="W836" s="555">
        <f t="shared" ca="1" si="283"/>
        <v>3.4268788721611059</v>
      </c>
      <c r="X836" s="556">
        <f t="shared" ca="1" si="295"/>
        <v>3.5504625640657856</v>
      </c>
      <c r="Y836" s="557">
        <f t="shared" ca="1" si="284"/>
        <v>0.55504585691892128</v>
      </c>
    </row>
    <row r="837" spans="1:25" x14ac:dyDescent="0.25">
      <c r="A837" s="558" t="s">
        <v>1403</v>
      </c>
      <c r="B837" s="553">
        <f t="shared" si="276"/>
        <v>-10</v>
      </c>
      <c r="C837" s="553">
        <f t="shared" ca="1" si="285"/>
        <v>4.0365436363089398</v>
      </c>
      <c r="D837" s="553">
        <f t="shared" ca="1" si="286"/>
        <v>2.0971924454467836</v>
      </c>
      <c r="E837" s="553">
        <f t="shared" ca="1" si="287"/>
        <v>5.9778007421094674</v>
      </c>
      <c r="F837" s="553">
        <f t="shared" ca="1" si="288"/>
        <v>2.5075105490838028</v>
      </c>
      <c r="G837" s="553">
        <f t="shared" ca="1" si="289"/>
        <v>8.2665443798209299</v>
      </c>
      <c r="H837" s="553">
        <f t="shared" ca="1" si="290"/>
        <v>2.5256952020743753</v>
      </c>
      <c r="I837" s="553">
        <f t="shared" ca="1" si="291"/>
        <v>7.9576578542759693</v>
      </c>
      <c r="J837" s="553">
        <f t="shared" ca="1" si="292"/>
        <v>3.3142367996027433</v>
      </c>
      <c r="K837" s="553">
        <f t="shared" ca="1" si="293"/>
        <v>9.2723040246829687</v>
      </c>
      <c r="L837" s="553">
        <f t="shared" ca="1" si="298"/>
        <v>3.5070334220090684</v>
      </c>
      <c r="M837" s="553">
        <f t="shared" ca="1" si="298"/>
        <v>7.2442797452488499</v>
      </c>
      <c r="N837" s="553">
        <f t="shared" ca="1" si="298"/>
        <v>2.6398355313942852</v>
      </c>
      <c r="O837" s="553">
        <f t="shared" ca="1" si="298"/>
        <v>4.0218953960413533</v>
      </c>
      <c r="P837" s="553">
        <f t="shared" ca="1" si="298"/>
        <v>3.0752446332817156</v>
      </c>
      <c r="Q837" s="554">
        <f t="shared" ca="1" si="277"/>
        <v>1.9393511908621561</v>
      </c>
      <c r="R837" s="554">
        <f t="shared" ca="1" si="278"/>
        <v>3.4702901930256647</v>
      </c>
      <c r="S837" s="554">
        <f t="shared" ca="1" si="279"/>
        <v>5.7408491777465542</v>
      </c>
      <c r="T837" s="554">
        <f t="shared" ca="1" si="280"/>
        <v>4.643421054673226</v>
      </c>
      <c r="U837" s="554">
        <f t="shared" ca="1" si="281"/>
        <v>5.7652706026739002</v>
      </c>
      <c r="V837" s="555">
        <f t="shared" ca="1" si="282"/>
        <v>4.6044442138545651</v>
      </c>
      <c r="W837" s="555">
        <f t="shared" ca="1" si="283"/>
        <v>0.94665076275963767</v>
      </c>
      <c r="X837" s="556">
        <f t="shared" ca="1" si="295"/>
        <v>1.9084450683497032</v>
      </c>
      <c r="Y837" s="557">
        <f t="shared" ca="1" si="284"/>
        <v>0.3227600262144561</v>
      </c>
    </row>
    <row r="838" spans="1:25" x14ac:dyDescent="0.25">
      <c r="A838" s="558" t="s">
        <v>1404</v>
      </c>
      <c r="B838" s="553">
        <f t="shared" si="276"/>
        <v>-10</v>
      </c>
      <c r="C838" s="553">
        <f t="shared" ca="1" si="285"/>
        <v>1.3681605521246154</v>
      </c>
      <c r="D838" s="553">
        <f t="shared" ca="1" si="286"/>
        <v>1.7042079126326353</v>
      </c>
      <c r="E838" s="553">
        <f t="shared" ca="1" si="287"/>
        <v>4.7646988181745469</v>
      </c>
      <c r="F838" s="553">
        <f t="shared" ca="1" si="288"/>
        <v>3.4796119105057106</v>
      </c>
      <c r="G838" s="553">
        <f t="shared" ca="1" si="289"/>
        <v>7.182544177170116</v>
      </c>
      <c r="H838" s="553">
        <f t="shared" ca="1" si="290"/>
        <v>3.4926151389417579</v>
      </c>
      <c r="I838" s="553">
        <f t="shared" ca="1" si="291"/>
        <v>5.2681294466887518</v>
      </c>
      <c r="J838" s="553">
        <f t="shared" ca="1" si="292"/>
        <v>2.2638262077513494</v>
      </c>
      <c r="K838" s="553">
        <f t="shared" ca="1" si="293"/>
        <v>8.0055707810179104</v>
      </c>
      <c r="L838" s="553">
        <f t="shared" ca="1" si="298"/>
        <v>3.3820406708400963</v>
      </c>
      <c r="M838" s="553">
        <f t="shared" ca="1" si="298"/>
        <v>6.4437452499512506</v>
      </c>
      <c r="N838" s="553">
        <f t="shared" ca="1" si="298"/>
        <v>2.8763913707968927</v>
      </c>
      <c r="O838" s="553">
        <f t="shared" ca="1" si="298"/>
        <v>4.8956310985675699</v>
      </c>
      <c r="P838" s="553">
        <f t="shared" ca="1" si="298"/>
        <v>1.9631022045484898</v>
      </c>
      <c r="Q838" s="554">
        <f t="shared" ca="1" si="277"/>
        <v>-0.33604736050801987</v>
      </c>
      <c r="R838" s="554">
        <f t="shared" ca="1" si="278"/>
        <v>1.2850869076688363</v>
      </c>
      <c r="S838" s="554">
        <f t="shared" ca="1" si="279"/>
        <v>3.689929038228358</v>
      </c>
      <c r="T838" s="554">
        <f t="shared" ca="1" si="280"/>
        <v>3.0043032389374025</v>
      </c>
      <c r="U838" s="554">
        <f t="shared" ca="1" si="281"/>
        <v>4.6235301101778141</v>
      </c>
      <c r="V838" s="555">
        <f t="shared" ca="1" si="282"/>
        <v>3.567353879154358</v>
      </c>
      <c r="W838" s="555">
        <f t="shared" ca="1" si="283"/>
        <v>2.9325288940190801</v>
      </c>
      <c r="X838" s="556">
        <f t="shared" ca="1" si="295"/>
        <v>-3.261381347941585</v>
      </c>
      <c r="Y838" s="557">
        <f t="shared" ca="1" si="284"/>
        <v>9.5370370483004816E-3</v>
      </c>
    </row>
    <row r="839" spans="1:25" x14ac:dyDescent="0.25">
      <c r="A839" s="558" t="s">
        <v>1405</v>
      </c>
      <c r="B839" s="553">
        <f t="shared" si="276"/>
        <v>-10</v>
      </c>
      <c r="C839" s="553">
        <f t="shared" ca="1" si="285"/>
        <v>2.598321254870859</v>
      </c>
      <c r="D839" s="553">
        <f t="shared" ca="1" si="286"/>
        <v>2.0899897137570047</v>
      </c>
      <c r="E839" s="553">
        <f t="shared" ca="1" si="287"/>
        <v>7.4032879233250775</v>
      </c>
      <c r="F839" s="553">
        <f t="shared" ca="1" si="288"/>
        <v>2.4628998623776832</v>
      </c>
      <c r="G839" s="553">
        <f t="shared" ca="1" si="289"/>
        <v>7.4315385708276471</v>
      </c>
      <c r="H839" s="553">
        <f t="shared" ca="1" si="290"/>
        <v>2.5604410779159372</v>
      </c>
      <c r="I839" s="553">
        <f t="shared" ca="1" si="291"/>
        <v>15.899836570366901</v>
      </c>
      <c r="J839" s="553">
        <f t="shared" ca="1" si="292"/>
        <v>3.4700144365764061</v>
      </c>
      <c r="K839" s="553">
        <f t="shared" ca="1" si="293"/>
        <v>11.493124587937167</v>
      </c>
      <c r="L839" s="553">
        <f t="shared" ca="1" si="298"/>
        <v>3.8084078600664526</v>
      </c>
      <c r="M839" s="553">
        <f t="shared" ca="1" si="298"/>
        <v>7.4753592174062806</v>
      </c>
      <c r="N839" s="553">
        <f t="shared" ca="1" si="298"/>
        <v>2.6753133789780268</v>
      </c>
      <c r="O839" s="553">
        <f t="shared" ca="1" si="298"/>
        <v>3.0093444268051139</v>
      </c>
      <c r="P839" s="553">
        <f t="shared" ca="1" si="298"/>
        <v>1.6863056813450592</v>
      </c>
      <c r="Q839" s="554">
        <f t="shared" ca="1" si="277"/>
        <v>0.50833154111385426</v>
      </c>
      <c r="R839" s="554">
        <f t="shared" ca="1" si="278"/>
        <v>4.9403880609473942</v>
      </c>
      <c r="S839" s="554">
        <f t="shared" ca="1" si="279"/>
        <v>4.8710974929117103</v>
      </c>
      <c r="T839" s="554">
        <f t="shared" ca="1" si="280"/>
        <v>12.429822133790495</v>
      </c>
      <c r="U839" s="554">
        <f t="shared" ca="1" si="281"/>
        <v>7.6847167278707147</v>
      </c>
      <c r="V839" s="555">
        <f t="shared" ca="1" si="282"/>
        <v>4.8000458384282538</v>
      </c>
      <c r="W839" s="555">
        <f t="shared" ca="1" si="283"/>
        <v>1.3230387454600547</v>
      </c>
      <c r="X839" s="556">
        <f t="shared" ca="1" si="295"/>
        <v>5.2076631830383153</v>
      </c>
      <c r="Y839" s="557">
        <f t="shared" ca="1" si="284"/>
        <v>0.77106795048216803</v>
      </c>
    </row>
    <row r="840" spans="1:25" x14ac:dyDescent="0.25">
      <c r="A840" s="558" t="s">
        <v>1406</v>
      </c>
      <c r="B840" s="553">
        <f t="shared" si="276"/>
        <v>-10</v>
      </c>
      <c r="C840" s="553">
        <f t="shared" ca="1" si="285"/>
        <v>4.0719062844412059</v>
      </c>
      <c r="D840" s="553">
        <f t="shared" ca="1" si="286"/>
        <v>1.9506729883634841</v>
      </c>
      <c r="E840" s="553">
        <f t="shared" ca="1" si="287"/>
        <v>5.3817108757849859</v>
      </c>
      <c r="F840" s="553">
        <f t="shared" ca="1" si="288"/>
        <v>1.2803944372666176</v>
      </c>
      <c r="G840" s="553">
        <f t="shared" ca="1" si="289"/>
        <v>8.91278064447887</v>
      </c>
      <c r="H840" s="553">
        <f t="shared" ca="1" si="290"/>
        <v>2.8893265265871633</v>
      </c>
      <c r="I840" s="553">
        <f t="shared" ca="1" si="291"/>
        <v>10.915051162548203</v>
      </c>
      <c r="J840" s="553">
        <f t="shared" ca="1" si="292"/>
        <v>2.8227271713712634</v>
      </c>
      <c r="K840" s="553">
        <f t="shared" ca="1" si="293"/>
        <v>11.167024201893414</v>
      </c>
      <c r="L840" s="553">
        <f t="shared" ca="1" si="298"/>
        <v>2.6619520114642876</v>
      </c>
      <c r="M840" s="553">
        <f t="shared" ca="1" si="298"/>
        <v>7.6213246816588347</v>
      </c>
      <c r="N840" s="553">
        <f t="shared" ca="1" si="298"/>
        <v>2.242994109318921</v>
      </c>
      <c r="O840" s="553">
        <f t="shared" ca="1" si="298"/>
        <v>3.1380263104877395</v>
      </c>
      <c r="P840" s="553">
        <f t="shared" ca="1" si="298"/>
        <v>2.9817610694204926</v>
      </c>
      <c r="Q840" s="554">
        <f t="shared" ca="1" si="277"/>
        <v>2.1212332960777216</v>
      </c>
      <c r="R840" s="554">
        <f t="shared" ca="1" si="278"/>
        <v>4.101316438518368</v>
      </c>
      <c r="S840" s="554">
        <f t="shared" ca="1" si="279"/>
        <v>6.0234541178917063</v>
      </c>
      <c r="T840" s="554">
        <f t="shared" ca="1" si="280"/>
        <v>8.09232399117694</v>
      </c>
      <c r="U840" s="554">
        <f t="shared" ca="1" si="281"/>
        <v>8.5050721904291251</v>
      </c>
      <c r="V840" s="555">
        <f t="shared" ca="1" si="282"/>
        <v>5.3783305723399142</v>
      </c>
      <c r="W840" s="555">
        <f t="shared" ca="1" si="283"/>
        <v>0.15626524106724693</v>
      </c>
      <c r="X840" s="556">
        <f t="shared" ca="1" si="295"/>
        <v>4.9500639138593154</v>
      </c>
      <c r="Y840" s="557">
        <f t="shared" ca="1" si="284"/>
        <v>0.74166574393778439</v>
      </c>
    </row>
    <row r="841" spans="1:25" x14ac:dyDescent="0.25">
      <c r="A841" s="558" t="s">
        <v>1407</v>
      </c>
      <c r="B841" s="553">
        <f t="shared" si="276"/>
        <v>-10</v>
      </c>
      <c r="C841" s="553">
        <f t="shared" ca="1" si="285"/>
        <v>2.59377604934802</v>
      </c>
      <c r="D841" s="553">
        <f t="shared" ca="1" si="286"/>
        <v>2.0562711789924819</v>
      </c>
      <c r="E841" s="553">
        <f t="shared" ca="1" si="287"/>
        <v>5.822916557196856</v>
      </c>
      <c r="F841" s="553">
        <f t="shared" ca="1" si="288"/>
        <v>2.9221761918438007</v>
      </c>
      <c r="G841" s="553">
        <f t="shared" ca="1" si="289"/>
        <v>13.661804831755124</v>
      </c>
      <c r="H841" s="553">
        <f t="shared" ca="1" si="290"/>
        <v>3.9673230246776545</v>
      </c>
      <c r="I841" s="553">
        <f t="shared" ca="1" si="291"/>
        <v>8.2655586967202606</v>
      </c>
      <c r="J841" s="553">
        <f t="shared" ca="1" si="292"/>
        <v>3.074941488821068</v>
      </c>
      <c r="K841" s="553">
        <f t="shared" ca="1" si="293"/>
        <v>10.271360013581665</v>
      </c>
      <c r="L841" s="553">
        <f t="shared" ca="1" si="298"/>
        <v>4.4238510381379657</v>
      </c>
      <c r="M841" s="553">
        <f t="shared" ca="1" si="298"/>
        <v>3.3140784259385647</v>
      </c>
      <c r="N841" s="553">
        <f t="shared" ca="1" si="298"/>
        <v>2.1415003496487994</v>
      </c>
      <c r="O841" s="553">
        <f t="shared" ca="1" si="298"/>
        <v>6.1412353192401294</v>
      </c>
      <c r="P841" s="553">
        <f t="shared" ca="1" si="298"/>
        <v>2.5737056250165984</v>
      </c>
      <c r="Q841" s="554">
        <f t="shared" ca="1" si="277"/>
        <v>0.53750487035553807</v>
      </c>
      <c r="R841" s="554">
        <f t="shared" ca="1" si="278"/>
        <v>2.9007403653530552</v>
      </c>
      <c r="S841" s="554">
        <f t="shared" ca="1" si="279"/>
        <v>9.6944818070774694</v>
      </c>
      <c r="T841" s="554">
        <f t="shared" ca="1" si="280"/>
        <v>5.1906172078991926</v>
      </c>
      <c r="U841" s="554">
        <f t="shared" ca="1" si="281"/>
        <v>5.8475089754436995</v>
      </c>
      <c r="V841" s="555">
        <f t="shared" ca="1" si="282"/>
        <v>1.1725780762897653</v>
      </c>
      <c r="W841" s="555">
        <f t="shared" ca="1" si="283"/>
        <v>3.5675296942235311</v>
      </c>
      <c r="X841" s="556">
        <f t="shared" ca="1" si="295"/>
        <v>2.3477904753238814</v>
      </c>
      <c r="Y841" s="557">
        <f t="shared" ca="1" si="284"/>
        <v>0.38213429214535999</v>
      </c>
    </row>
    <row r="842" spans="1:25" x14ac:dyDescent="0.25">
      <c r="A842" s="558" t="s">
        <v>1408</v>
      </c>
      <c r="B842" s="553">
        <f t="shared" si="276"/>
        <v>-10</v>
      </c>
      <c r="C842" s="553">
        <f t="shared" ca="1" si="285"/>
        <v>3.552151596315043</v>
      </c>
      <c r="D842" s="553">
        <f t="shared" ca="1" si="286"/>
        <v>1.5183244227308006</v>
      </c>
      <c r="E842" s="553">
        <f t="shared" ca="1" si="287"/>
        <v>6.4561352267856043</v>
      </c>
      <c r="F842" s="553">
        <f t="shared" ca="1" si="288"/>
        <v>3.5980081375795248</v>
      </c>
      <c r="G842" s="553">
        <f t="shared" ca="1" si="289"/>
        <v>6.3300915216402647</v>
      </c>
      <c r="H842" s="553">
        <f t="shared" ca="1" si="290"/>
        <v>2.6088040420098189</v>
      </c>
      <c r="I842" s="553">
        <f t="shared" ca="1" si="291"/>
        <v>9.3612905417310248</v>
      </c>
      <c r="J842" s="553">
        <f t="shared" ca="1" si="292"/>
        <v>2.0989177727595152</v>
      </c>
      <c r="K842" s="553">
        <f t="shared" ca="1" si="293"/>
        <v>12.936204103682057</v>
      </c>
      <c r="L842" s="553">
        <f t="shared" ca="1" si="298"/>
        <v>2.6998929949580117</v>
      </c>
      <c r="M842" s="553">
        <f t="shared" ca="1" si="298"/>
        <v>6.4775762348743253</v>
      </c>
      <c r="N842" s="553">
        <f t="shared" ca="1" si="298"/>
        <v>2.565819109353455</v>
      </c>
      <c r="O842" s="553">
        <f t="shared" ca="1" si="298"/>
        <v>5.014729764365919</v>
      </c>
      <c r="P842" s="553">
        <f t="shared" ca="1" si="298"/>
        <v>2.6254795633582462</v>
      </c>
      <c r="Q842" s="554">
        <f t="shared" ca="1" si="277"/>
        <v>2.0338271735842426</v>
      </c>
      <c r="R842" s="554">
        <f t="shared" ca="1" si="278"/>
        <v>2.8581270892060795</v>
      </c>
      <c r="S842" s="554">
        <f t="shared" ca="1" si="279"/>
        <v>3.7212874796304458</v>
      </c>
      <c r="T842" s="554">
        <f t="shared" ca="1" si="280"/>
        <v>7.2623727689715096</v>
      </c>
      <c r="U842" s="554">
        <f t="shared" ca="1" si="281"/>
        <v>10.236311108724045</v>
      </c>
      <c r="V842" s="555">
        <f t="shared" ca="1" si="282"/>
        <v>3.9117571255208703</v>
      </c>
      <c r="W842" s="555">
        <f t="shared" ca="1" si="283"/>
        <v>2.3892502010076728</v>
      </c>
      <c r="X842" s="556">
        <f t="shared" ca="1" si="295"/>
        <v>3.2169703194744077</v>
      </c>
      <c r="Y842" s="557">
        <f t="shared" ca="1" si="284"/>
        <v>0.50673491850852892</v>
      </c>
    </row>
    <row r="843" spans="1:25" x14ac:dyDescent="0.25">
      <c r="A843" s="558" t="s">
        <v>1409</v>
      </c>
      <c r="B843" s="553">
        <f t="shared" si="276"/>
        <v>-10</v>
      </c>
      <c r="C843" s="553">
        <f t="shared" ca="1" si="285"/>
        <v>3.8015225278748965</v>
      </c>
      <c r="D843" s="553">
        <f t="shared" ca="1" si="286"/>
        <v>1.9803263520800334</v>
      </c>
      <c r="E843" s="553">
        <f t="shared" ca="1" si="287"/>
        <v>6.7718324579850382</v>
      </c>
      <c r="F843" s="553">
        <f t="shared" ca="1" si="288"/>
        <v>1.8713037371233221</v>
      </c>
      <c r="G843" s="553">
        <f t="shared" ca="1" si="289"/>
        <v>11.376149286202875</v>
      </c>
      <c r="H843" s="553">
        <f t="shared" ca="1" si="290"/>
        <v>2.842836913309656</v>
      </c>
      <c r="I843" s="553">
        <f t="shared" ca="1" si="291"/>
        <v>10.704059855353311</v>
      </c>
      <c r="J843" s="553">
        <f t="shared" ca="1" si="292"/>
        <v>3.1618288100143377</v>
      </c>
      <c r="K843" s="553">
        <f t="shared" ca="1" si="293"/>
        <v>9.7526761924919789</v>
      </c>
      <c r="L843" s="553">
        <f t="shared" ca="1" si="298"/>
        <v>2.5648378761892761</v>
      </c>
      <c r="M843" s="553">
        <f t="shared" ca="1" si="298"/>
        <v>5.4887080785721647</v>
      </c>
      <c r="N843" s="553">
        <f t="shared" ca="1" si="298"/>
        <v>2.518909405408885</v>
      </c>
      <c r="O843" s="553">
        <f t="shared" ca="1" si="298"/>
        <v>5.5611666120728032</v>
      </c>
      <c r="P843" s="553">
        <f t="shared" ca="1" si="298"/>
        <v>2.5526101775706227</v>
      </c>
      <c r="Q843" s="554">
        <f t="shared" ca="1" si="277"/>
        <v>1.8211961757948631</v>
      </c>
      <c r="R843" s="554">
        <f t="shared" ca="1" si="278"/>
        <v>4.9005287208617165</v>
      </c>
      <c r="S843" s="554">
        <f t="shared" ca="1" si="279"/>
        <v>8.533312372893219</v>
      </c>
      <c r="T843" s="554">
        <f t="shared" ca="1" si="280"/>
        <v>7.5422310453389727</v>
      </c>
      <c r="U843" s="554">
        <f t="shared" ca="1" si="281"/>
        <v>7.1878383163027024</v>
      </c>
      <c r="V843" s="555">
        <f t="shared" ca="1" si="282"/>
        <v>2.9697986731632797</v>
      </c>
      <c r="W843" s="555">
        <f t="shared" ca="1" si="283"/>
        <v>3.0085564345021805</v>
      </c>
      <c r="X843" s="556">
        <f t="shared" ca="1" si="295"/>
        <v>5.8164148703162564</v>
      </c>
      <c r="Y843" s="557">
        <f t="shared" ca="1" si="284"/>
        <v>0.83253249314474698</v>
      </c>
    </row>
    <row r="844" spans="1:25" x14ac:dyDescent="0.25">
      <c r="A844" s="558" t="s">
        <v>1410</v>
      </c>
      <c r="B844" s="553">
        <f t="shared" si="276"/>
        <v>-10</v>
      </c>
      <c r="C844" s="553">
        <f t="shared" ca="1" si="285"/>
        <v>3.8889904083406552</v>
      </c>
      <c r="D844" s="553">
        <f t="shared" ca="1" si="286"/>
        <v>2.1461816466557777</v>
      </c>
      <c r="E844" s="553">
        <f t="shared" ca="1" si="287"/>
        <v>1.9566388506496351</v>
      </c>
      <c r="F844" s="553">
        <f t="shared" ca="1" si="288"/>
        <v>2.1671148131313975</v>
      </c>
      <c r="G844" s="553">
        <f t="shared" ca="1" si="289"/>
        <v>14.225580975654317</v>
      </c>
      <c r="H844" s="553">
        <f t="shared" ca="1" si="290"/>
        <v>3.1619681926835894</v>
      </c>
      <c r="I844" s="553">
        <f t="shared" ca="1" si="291"/>
        <v>10.720103757149815</v>
      </c>
      <c r="J844" s="553">
        <f t="shared" ca="1" si="292"/>
        <v>2.9814784121382991</v>
      </c>
      <c r="K844" s="553">
        <f t="shared" ca="1" si="293"/>
        <v>7.0793146448848843</v>
      </c>
      <c r="L844" s="553">
        <f t="shared" ca="1" si="298"/>
        <v>3.8509827727797843</v>
      </c>
      <c r="M844" s="553">
        <f t="shared" ca="1" si="298"/>
        <v>6.5726905409246736</v>
      </c>
      <c r="N844" s="553">
        <f t="shared" ca="1" si="298"/>
        <v>3.4770297458922341</v>
      </c>
      <c r="O844" s="553">
        <f t="shared" ca="1" si="298"/>
        <v>5.5879041152953768</v>
      </c>
      <c r="P844" s="553">
        <f t="shared" ca="1" si="298"/>
        <v>2.1319178352073735</v>
      </c>
      <c r="Q844" s="554">
        <f t="shared" ca="1" si="277"/>
        <v>1.7428087616848775</v>
      </c>
      <c r="R844" s="554">
        <f t="shared" ca="1" si="278"/>
        <v>-0.21047596248176248</v>
      </c>
      <c r="S844" s="554">
        <f t="shared" ca="1" si="279"/>
        <v>11.063612782970727</v>
      </c>
      <c r="T844" s="554">
        <f t="shared" ca="1" si="280"/>
        <v>7.7386253450115152</v>
      </c>
      <c r="U844" s="554">
        <f t="shared" ca="1" si="281"/>
        <v>3.2283318721051</v>
      </c>
      <c r="V844" s="555">
        <f t="shared" ca="1" si="282"/>
        <v>3.0956607950324395</v>
      </c>
      <c r="W844" s="555">
        <f t="shared" ca="1" si="283"/>
        <v>3.4559862800880032</v>
      </c>
      <c r="X844" s="556">
        <f t="shared" ca="1" si="295"/>
        <v>2.6879946247875957</v>
      </c>
      <c r="Y844" s="557">
        <f t="shared" ca="1" si="284"/>
        <v>0.43018761194511174</v>
      </c>
    </row>
    <row r="845" spans="1:25" x14ac:dyDescent="0.25">
      <c r="A845" s="558" t="s">
        <v>1411</v>
      </c>
      <c r="B845" s="553">
        <f t="shared" si="276"/>
        <v>-10</v>
      </c>
      <c r="C845" s="553">
        <f t="shared" ca="1" si="285"/>
        <v>2.7760614332964257</v>
      </c>
      <c r="D845" s="553">
        <f t="shared" ca="1" si="286"/>
        <v>2.8109491706782106</v>
      </c>
      <c r="E845" s="553">
        <f t="shared" ca="1" si="287"/>
        <v>3.3749585874726176</v>
      </c>
      <c r="F845" s="553">
        <f t="shared" ca="1" si="288"/>
        <v>1.6632976990077193</v>
      </c>
      <c r="G845" s="553">
        <f t="shared" ca="1" si="289"/>
        <v>9.7286026151130667</v>
      </c>
      <c r="H845" s="553">
        <f t="shared" ca="1" si="290"/>
        <v>3.4218543680646158</v>
      </c>
      <c r="I845" s="553">
        <f t="shared" ca="1" si="291"/>
        <v>8.4488714904262032</v>
      </c>
      <c r="J845" s="553">
        <f t="shared" ca="1" si="292"/>
        <v>2.9420686765504844</v>
      </c>
      <c r="K845" s="553">
        <f t="shared" ca="1" si="293"/>
        <v>11.291420465212781</v>
      </c>
      <c r="L845" s="553">
        <f t="shared" ca="1" si="298"/>
        <v>2.39033934149733</v>
      </c>
      <c r="M845" s="553">
        <f t="shared" ca="1" si="298"/>
        <v>6.8764528757642527</v>
      </c>
      <c r="N845" s="553">
        <f t="shared" ca="1" si="298"/>
        <v>3.0316698518328637</v>
      </c>
      <c r="O845" s="553">
        <f t="shared" ca="1" si="298"/>
        <v>7.1308409441076037</v>
      </c>
      <c r="P845" s="553">
        <f t="shared" ca="1" si="298"/>
        <v>2.9580927925396718</v>
      </c>
      <c r="Q845" s="554">
        <f t="shared" ca="1" si="277"/>
        <v>-3.4887737381784856E-2</v>
      </c>
      <c r="R845" s="554">
        <f t="shared" ca="1" si="278"/>
        <v>1.7116608884648983</v>
      </c>
      <c r="S845" s="554">
        <f t="shared" ca="1" si="279"/>
        <v>6.3067482470484508</v>
      </c>
      <c r="T845" s="554">
        <f t="shared" ca="1" si="280"/>
        <v>5.5068028138757192</v>
      </c>
      <c r="U845" s="554">
        <f t="shared" ca="1" si="281"/>
        <v>8.9010811237154499</v>
      </c>
      <c r="V845" s="555">
        <f t="shared" ca="1" si="282"/>
        <v>3.8447830239313889</v>
      </c>
      <c r="W845" s="555">
        <f t="shared" ca="1" si="283"/>
        <v>4.1727481515679319</v>
      </c>
      <c r="X845" s="556">
        <f t="shared" ca="1" si="295"/>
        <v>1.3518760905646552</v>
      </c>
      <c r="Y845" s="557">
        <f t="shared" ca="1" si="284"/>
        <v>0.25371971758439515</v>
      </c>
    </row>
    <row r="846" spans="1:25" x14ac:dyDescent="0.25">
      <c r="A846" s="558" t="s">
        <v>1412</v>
      </c>
      <c r="B846" s="553">
        <f t="shared" si="276"/>
        <v>-10</v>
      </c>
      <c r="C846" s="553">
        <f t="shared" ca="1" si="285"/>
        <v>3.685482514440376</v>
      </c>
      <c r="D846" s="553">
        <f t="shared" ca="1" si="286"/>
        <v>1.8598898461439857</v>
      </c>
      <c r="E846" s="553">
        <f t="shared" ca="1" si="287"/>
        <v>6.7919196881345387</v>
      </c>
      <c r="F846" s="553">
        <f t="shared" ca="1" si="288"/>
        <v>2.1719952720681479</v>
      </c>
      <c r="G846" s="553">
        <f t="shared" ca="1" si="289"/>
        <v>7.455379767544505</v>
      </c>
      <c r="H846" s="553">
        <f t="shared" ca="1" si="290"/>
        <v>2.1977679106739645</v>
      </c>
      <c r="I846" s="553">
        <f t="shared" ca="1" si="291"/>
        <v>9.5438266374302358</v>
      </c>
      <c r="J846" s="553">
        <f t="shared" ca="1" si="292"/>
        <v>2.2488129051520067</v>
      </c>
      <c r="K846" s="553">
        <f t="shared" ca="1" si="293"/>
        <v>14.623757207636434</v>
      </c>
      <c r="L846" s="553">
        <f t="shared" ca="1" si="298"/>
        <v>3.1817541830261655</v>
      </c>
      <c r="M846" s="553">
        <f t="shared" ca="1" si="298"/>
        <v>6.221760288719695</v>
      </c>
      <c r="N846" s="553">
        <f t="shared" ca="1" si="298"/>
        <v>2.3632025425045202</v>
      </c>
      <c r="O846" s="553">
        <f t="shared" ca="1" si="298"/>
        <v>4.141954664005711</v>
      </c>
      <c r="P846" s="553">
        <f t="shared" ca="1" si="298"/>
        <v>2.6993082450381376</v>
      </c>
      <c r="Q846" s="554">
        <f t="shared" ca="1" si="277"/>
        <v>1.8255926682963903</v>
      </c>
      <c r="R846" s="554">
        <f t="shared" ca="1" si="278"/>
        <v>4.6199244160663913</v>
      </c>
      <c r="S846" s="554">
        <f t="shared" ca="1" si="279"/>
        <v>5.2576118568705406</v>
      </c>
      <c r="T846" s="554">
        <f t="shared" ca="1" si="280"/>
        <v>7.2950137322782291</v>
      </c>
      <c r="U846" s="554">
        <f t="shared" ca="1" si="281"/>
        <v>11.442003024610269</v>
      </c>
      <c r="V846" s="555">
        <f t="shared" ca="1" si="282"/>
        <v>3.8585577462151748</v>
      </c>
      <c r="W846" s="555">
        <f t="shared" ca="1" si="283"/>
        <v>1.4426464189675734</v>
      </c>
      <c r="X846" s="556">
        <f t="shared" ca="1" si="295"/>
        <v>5.1605188515896714</v>
      </c>
      <c r="Y846" s="557">
        <f t="shared" ca="1" si="284"/>
        <v>0.76583142611551691</v>
      </c>
    </row>
    <row r="847" spans="1:25" x14ac:dyDescent="0.25">
      <c r="A847" s="558" t="s">
        <v>1413</v>
      </c>
      <c r="B847" s="553">
        <f t="shared" si="276"/>
        <v>-10</v>
      </c>
      <c r="C847" s="553">
        <f t="shared" ca="1" si="285"/>
        <v>3.8490700573794188</v>
      </c>
      <c r="D847" s="553">
        <f t="shared" ca="1" si="286"/>
        <v>1.5128739336409613</v>
      </c>
      <c r="E847" s="553">
        <f t="shared" ca="1" si="287"/>
        <v>5.1880417845342954</v>
      </c>
      <c r="F847" s="553">
        <f t="shared" ca="1" si="288"/>
        <v>1.8168778966425847</v>
      </c>
      <c r="G847" s="553">
        <f t="shared" ca="1" si="289"/>
        <v>7.601196377757744</v>
      </c>
      <c r="H847" s="553">
        <f t="shared" ca="1" si="290"/>
        <v>2.79006639708357</v>
      </c>
      <c r="I847" s="553">
        <f t="shared" ca="1" si="291"/>
        <v>8.1281916741755538</v>
      </c>
      <c r="J847" s="553">
        <f t="shared" ca="1" si="292"/>
        <v>3.5691256114440604</v>
      </c>
      <c r="K847" s="553">
        <f t="shared" ca="1" si="293"/>
        <v>6.783328927729908</v>
      </c>
      <c r="L847" s="553">
        <f t="shared" ca="1" si="298"/>
        <v>3.3398039529175052</v>
      </c>
      <c r="M847" s="553">
        <f t="shared" ca="1" si="298"/>
        <v>8.6841604148597895</v>
      </c>
      <c r="N847" s="553">
        <f t="shared" ca="1" si="298"/>
        <v>2.8014453992617301</v>
      </c>
      <c r="O847" s="553">
        <f t="shared" ca="1" si="298"/>
        <v>4.662901940411369</v>
      </c>
      <c r="P847" s="553">
        <f t="shared" ca="1" si="298"/>
        <v>1.9933826808427026</v>
      </c>
      <c r="Q847" s="554">
        <f t="shared" ca="1" si="277"/>
        <v>2.3361961237384574</v>
      </c>
      <c r="R847" s="554">
        <f t="shared" ca="1" si="278"/>
        <v>3.3711638878917105</v>
      </c>
      <c r="S847" s="554">
        <f t="shared" ca="1" si="279"/>
        <v>4.8111299806741741</v>
      </c>
      <c r="T847" s="554">
        <f t="shared" ca="1" si="280"/>
        <v>4.5590660627314934</v>
      </c>
      <c r="U847" s="554">
        <f t="shared" ca="1" si="281"/>
        <v>3.4435249748124028</v>
      </c>
      <c r="V847" s="555">
        <f t="shared" ca="1" si="282"/>
        <v>5.882715015598059</v>
      </c>
      <c r="W847" s="555">
        <f t="shared" ca="1" si="283"/>
        <v>2.6695192595686663</v>
      </c>
      <c r="X847" s="556">
        <f t="shared" ca="1" si="295"/>
        <v>1.5875252708612173</v>
      </c>
      <c r="Y847" s="557">
        <f t="shared" ca="1" si="284"/>
        <v>0.28198651689426085</v>
      </c>
    </row>
    <row r="848" spans="1:25" x14ac:dyDescent="0.25">
      <c r="A848" s="558" t="s">
        <v>1414</v>
      </c>
      <c r="B848" s="553">
        <f t="shared" si="276"/>
        <v>-10</v>
      </c>
      <c r="C848" s="553">
        <f t="shared" ca="1" si="285"/>
        <v>2.9389107654876501</v>
      </c>
      <c r="D848" s="553">
        <f t="shared" ca="1" si="286"/>
        <v>2.4720375793438367</v>
      </c>
      <c r="E848" s="553">
        <f t="shared" ca="1" si="287"/>
        <v>6.6735487951809063</v>
      </c>
      <c r="F848" s="553">
        <f t="shared" ca="1" si="288"/>
        <v>2.5057099374557517</v>
      </c>
      <c r="G848" s="553">
        <f t="shared" ca="1" si="289"/>
        <v>8.0069719754232249</v>
      </c>
      <c r="H848" s="553">
        <f t="shared" ca="1" si="290"/>
        <v>2.9560018087878204</v>
      </c>
      <c r="I848" s="553">
        <f t="shared" ca="1" si="291"/>
        <v>12.373052004282851</v>
      </c>
      <c r="J848" s="553">
        <f t="shared" ca="1" si="292"/>
        <v>3.3438299383100225</v>
      </c>
      <c r="K848" s="553">
        <f t="shared" ca="1" si="293"/>
        <v>8.9540767305291382</v>
      </c>
      <c r="L848" s="553">
        <f t="shared" ca="1" si="298"/>
        <v>2.3306665743373438</v>
      </c>
      <c r="M848" s="553">
        <f t="shared" ca="1" si="298"/>
        <v>7.5518407879694998</v>
      </c>
      <c r="N848" s="553">
        <f t="shared" ca="1" si="298"/>
        <v>3.0981295095327899</v>
      </c>
      <c r="O848" s="553">
        <f t="shared" ca="1" si="298"/>
        <v>4.7794107783689386</v>
      </c>
      <c r="P848" s="553">
        <f t="shared" ca="1" si="298"/>
        <v>2.0654785535660904</v>
      </c>
      <c r="Q848" s="554">
        <f t="shared" ca="1" si="277"/>
        <v>0.46687318614381335</v>
      </c>
      <c r="R848" s="554">
        <f t="shared" ca="1" si="278"/>
        <v>4.1678388577251546</v>
      </c>
      <c r="S848" s="554">
        <f t="shared" ca="1" si="279"/>
        <v>5.0509701666354045</v>
      </c>
      <c r="T848" s="554">
        <f t="shared" ca="1" si="280"/>
        <v>9.0292220659728279</v>
      </c>
      <c r="U848" s="554">
        <f t="shared" ca="1" si="281"/>
        <v>6.6234101561917944</v>
      </c>
      <c r="V848" s="555">
        <f t="shared" ca="1" si="282"/>
        <v>4.4537112784367103</v>
      </c>
      <c r="W848" s="555">
        <f t="shared" ca="1" si="283"/>
        <v>2.7139322248028481</v>
      </c>
      <c r="X848" s="556">
        <f t="shared" ca="1" si="295"/>
        <v>3.23240707006536</v>
      </c>
      <c r="Y848" s="557">
        <f t="shared" ca="1" si="284"/>
        <v>0.50897883029240121</v>
      </c>
    </row>
    <row r="849" spans="1:25" x14ac:dyDescent="0.25">
      <c r="A849" s="558" t="s">
        <v>1415</v>
      </c>
      <c r="B849" s="553">
        <f t="shared" ref="B849:B912" si="299">-$C$7</f>
        <v>-10</v>
      </c>
      <c r="C849" s="553">
        <f t="shared" ca="1" si="285"/>
        <v>3.1305579026258092</v>
      </c>
      <c r="D849" s="553">
        <f t="shared" ca="1" si="286"/>
        <v>1.45323492871243</v>
      </c>
      <c r="E849" s="553">
        <f t="shared" ca="1" si="287"/>
        <v>4.0282905435549257</v>
      </c>
      <c r="F849" s="553">
        <f t="shared" ca="1" si="288"/>
        <v>2.1411463818590946</v>
      </c>
      <c r="G849" s="553">
        <f t="shared" ca="1" si="289"/>
        <v>12.31023958939077</v>
      </c>
      <c r="H849" s="553">
        <f t="shared" ca="1" si="290"/>
        <v>2.6852202401530638</v>
      </c>
      <c r="I849" s="553">
        <f t="shared" ca="1" si="291"/>
        <v>7.6825845618122219</v>
      </c>
      <c r="J849" s="553">
        <f t="shared" ca="1" si="292"/>
        <v>2.2232974435882653</v>
      </c>
      <c r="K849" s="553">
        <f t="shared" ca="1" si="293"/>
        <v>16.348969674984083</v>
      </c>
      <c r="L849" s="553">
        <f t="shared" ca="1" si="298"/>
        <v>3.7125046148591858</v>
      </c>
      <c r="M849" s="553">
        <f t="shared" ca="1" si="298"/>
        <v>5.4099810836862421</v>
      </c>
      <c r="N849" s="553">
        <f t="shared" ca="1" si="298"/>
        <v>2.4923664098180485</v>
      </c>
      <c r="O849" s="553">
        <f t="shared" ca="1" si="298"/>
        <v>4.956842355204774</v>
      </c>
      <c r="P849" s="553">
        <f t="shared" ca="1" si="298"/>
        <v>3.0628236625717498</v>
      </c>
      <c r="Q849" s="554">
        <f t="shared" ref="Q849:Q912" ca="1" si="300">C849-D849</f>
        <v>1.6773229739133793</v>
      </c>
      <c r="R849" s="554">
        <f t="shared" ref="R849:R912" ca="1" si="301">E849-F849</f>
        <v>1.8871441616958311</v>
      </c>
      <c r="S849" s="554">
        <f t="shared" ref="S849:S912" ca="1" si="302">G849-H849</f>
        <v>9.6250193492377072</v>
      </c>
      <c r="T849" s="554">
        <f t="shared" ref="T849:T912" ca="1" si="303">I849-J849</f>
        <v>5.4592871182239566</v>
      </c>
      <c r="U849" s="554">
        <f t="shared" ref="U849:U912" ca="1" si="304">K849-L849</f>
        <v>12.636465060124898</v>
      </c>
      <c r="V849" s="555">
        <f t="shared" ref="V849:V912" ca="1" si="305">M849-N849</f>
        <v>2.9176146738681936</v>
      </c>
      <c r="W849" s="555">
        <f t="shared" ref="W849:W912" ca="1" si="306">O849-P849</f>
        <v>1.8940186926330242</v>
      </c>
      <c r="X849" s="556">
        <f t="shared" ca="1" si="295"/>
        <v>5.0165211139477783</v>
      </c>
      <c r="Y849" s="557">
        <f t="shared" ref="Y849:Y912" ca="1" si="307">NORMDIST(X849,$H$7,$H$8,$C$13)</f>
        <v>0.74943375102392518</v>
      </c>
    </row>
    <row r="850" spans="1:25" x14ac:dyDescent="0.25">
      <c r="A850" s="558" t="s">
        <v>1416</v>
      </c>
      <c r="B850" s="553">
        <f t="shared" si="299"/>
        <v>-10</v>
      </c>
      <c r="C850" s="553">
        <f t="shared" ref="C850:C913" ca="1" si="308">C$17*(1+$C$8*NORMSINV(RAND()))</f>
        <v>3.139188497460788</v>
      </c>
      <c r="D850" s="553">
        <f t="shared" ref="D850:D913" ca="1" si="309">D$17*(1+$C$10*NORMSINV(RAND()))</f>
        <v>1.571611406469904</v>
      </c>
      <c r="E850" s="553">
        <f t="shared" ref="E850:E913" ca="1" si="310">E$17*(1+$C$8*NORMSINV(RAND()))</f>
        <v>5.9734225720988601</v>
      </c>
      <c r="F850" s="553">
        <f t="shared" ref="F850:F913" ca="1" si="311">F$17*(1+$C$10*NORMSINV(RAND()))</f>
        <v>2.1185032460010049</v>
      </c>
      <c r="G850" s="553">
        <f t="shared" ref="G850:G913" ca="1" si="312">G$17*(1+$C$8*NORMSINV(RAND()))</f>
        <v>10.330329394998369</v>
      </c>
      <c r="H850" s="553">
        <f t="shared" ref="H850:H913" ca="1" si="313">H$17*(1+$C$10*NORMSINV(RAND()))</f>
        <v>1.5722072368821156</v>
      </c>
      <c r="I850" s="553">
        <f t="shared" ref="I850:I913" ca="1" si="314">I$17*(1+$C$8*NORMSINV(RAND()))</f>
        <v>13.877175796356102</v>
      </c>
      <c r="J850" s="553">
        <f t="shared" ref="J850:J913" ca="1" si="315">J$17*(1+$C$10*NORMSINV(RAND()))</f>
        <v>2.4834321825009731</v>
      </c>
      <c r="K850" s="553">
        <f t="shared" ref="K850:K913" ca="1" si="316">K$17*(1+$C$8*NORMSINV(RAND()))</f>
        <v>8.8298781368362746</v>
      </c>
      <c r="L850" s="553">
        <f t="shared" ref="L850:P865" ca="1" si="317">L$17*(1+$C$10*NORMSINV(RAND()))</f>
        <v>2.6944403576563238</v>
      </c>
      <c r="M850" s="553">
        <f t="shared" ca="1" si="317"/>
        <v>4.6007553416667673</v>
      </c>
      <c r="N850" s="553">
        <f t="shared" ca="1" si="317"/>
        <v>2.3045646892692657</v>
      </c>
      <c r="O850" s="553">
        <f t="shared" ca="1" si="317"/>
        <v>4.4538727408000405</v>
      </c>
      <c r="P850" s="553">
        <f t="shared" ca="1" si="317"/>
        <v>3.010827715492824</v>
      </c>
      <c r="Q850" s="554">
        <f t="shared" ca="1" si="300"/>
        <v>1.5675770909908839</v>
      </c>
      <c r="R850" s="554">
        <f t="shared" ca="1" si="301"/>
        <v>3.8549193260978551</v>
      </c>
      <c r="S850" s="554">
        <f t="shared" ca="1" si="302"/>
        <v>8.7581221581162527</v>
      </c>
      <c r="T850" s="554">
        <f t="shared" ca="1" si="303"/>
        <v>11.393743613855129</v>
      </c>
      <c r="U850" s="554">
        <f t="shared" ca="1" si="304"/>
        <v>6.1354377791799504</v>
      </c>
      <c r="V850" s="555">
        <f t="shared" ca="1" si="305"/>
        <v>2.2961906523975015</v>
      </c>
      <c r="W850" s="555">
        <f t="shared" ca="1" si="306"/>
        <v>1.4430450253072165</v>
      </c>
      <c r="X850" s="556">
        <f t="shared" ref="X850:X913" ca="1" si="318">NPV($C$9,Q850:W850)-$C$7</f>
        <v>5.7872673006410018</v>
      </c>
      <c r="Y850" s="557">
        <f t="shared" ca="1" si="307"/>
        <v>0.82985660363608238</v>
      </c>
    </row>
    <row r="851" spans="1:25" x14ac:dyDescent="0.25">
      <c r="A851" s="558" t="s">
        <v>1417</v>
      </c>
      <c r="B851" s="553">
        <f t="shared" si="299"/>
        <v>-10</v>
      </c>
      <c r="C851" s="553">
        <f t="shared" ca="1" si="308"/>
        <v>1.3324498444182225</v>
      </c>
      <c r="D851" s="553">
        <f t="shared" ca="1" si="309"/>
        <v>1.5292505970804435</v>
      </c>
      <c r="E851" s="553">
        <f t="shared" ca="1" si="310"/>
        <v>7.3853376565663993</v>
      </c>
      <c r="F851" s="553">
        <f t="shared" ca="1" si="311"/>
        <v>3.4541427592818663</v>
      </c>
      <c r="G851" s="553">
        <f t="shared" ca="1" si="312"/>
        <v>17.776445775788865</v>
      </c>
      <c r="H851" s="553">
        <f t="shared" ca="1" si="313"/>
        <v>2.3629602927703077</v>
      </c>
      <c r="I851" s="553">
        <f t="shared" ca="1" si="314"/>
        <v>11.229091790520355</v>
      </c>
      <c r="J851" s="553">
        <f t="shared" ca="1" si="315"/>
        <v>3.8361413247509244</v>
      </c>
      <c r="K851" s="553">
        <f t="shared" ca="1" si="316"/>
        <v>12.656529400157272</v>
      </c>
      <c r="L851" s="553">
        <f t="shared" ca="1" si="317"/>
        <v>2.4686145654900509</v>
      </c>
      <c r="M851" s="553">
        <f t="shared" ca="1" si="317"/>
        <v>4.8963572917294691</v>
      </c>
      <c r="N851" s="553">
        <f t="shared" ca="1" si="317"/>
        <v>2.8456056412486328</v>
      </c>
      <c r="O851" s="553">
        <f t="shared" ca="1" si="317"/>
        <v>5.2131888642076065</v>
      </c>
      <c r="P851" s="553">
        <f t="shared" ca="1" si="317"/>
        <v>2.340849881783988</v>
      </c>
      <c r="Q851" s="554">
        <f t="shared" ca="1" si="300"/>
        <v>-0.19680075266222108</v>
      </c>
      <c r="R851" s="554">
        <f t="shared" ca="1" si="301"/>
        <v>3.931194897284533</v>
      </c>
      <c r="S851" s="554">
        <f t="shared" ca="1" si="302"/>
        <v>15.413485483018558</v>
      </c>
      <c r="T851" s="554">
        <f t="shared" ca="1" si="303"/>
        <v>7.3929504657694309</v>
      </c>
      <c r="U851" s="554">
        <f t="shared" ca="1" si="304"/>
        <v>10.187914834667222</v>
      </c>
      <c r="V851" s="555">
        <f t="shared" ca="1" si="305"/>
        <v>2.0507516504808363</v>
      </c>
      <c r="W851" s="555">
        <f t="shared" ca="1" si="306"/>
        <v>2.8723389824236185</v>
      </c>
      <c r="X851" s="556">
        <f t="shared" ca="1" si="318"/>
        <v>7.7567225280711511</v>
      </c>
      <c r="Y851" s="557">
        <f t="shared" ca="1" si="307"/>
        <v>0.95267319244676674</v>
      </c>
    </row>
    <row r="852" spans="1:25" x14ac:dyDescent="0.25">
      <c r="A852" s="558" t="s">
        <v>1418</v>
      </c>
      <c r="B852" s="553">
        <f t="shared" si="299"/>
        <v>-10</v>
      </c>
      <c r="C852" s="553">
        <f t="shared" ca="1" si="308"/>
        <v>3.0117910421889711</v>
      </c>
      <c r="D852" s="553">
        <f t="shared" ca="1" si="309"/>
        <v>2.0934859027054831</v>
      </c>
      <c r="E852" s="553">
        <f t="shared" ca="1" si="310"/>
        <v>5.3478249817537264</v>
      </c>
      <c r="F852" s="553">
        <f t="shared" ca="1" si="311"/>
        <v>1.319909718711626</v>
      </c>
      <c r="G852" s="553">
        <f t="shared" ca="1" si="312"/>
        <v>7.5823373932523186</v>
      </c>
      <c r="H852" s="553">
        <f t="shared" ca="1" si="313"/>
        <v>2.9737045235069686</v>
      </c>
      <c r="I852" s="553">
        <f t="shared" ca="1" si="314"/>
        <v>10.751320712270005</v>
      </c>
      <c r="J852" s="553">
        <f t="shared" ca="1" si="315"/>
        <v>2.438767892944814</v>
      </c>
      <c r="K852" s="553">
        <f t="shared" ca="1" si="316"/>
        <v>6.6217776938787107</v>
      </c>
      <c r="L852" s="553">
        <f t="shared" ca="1" si="317"/>
        <v>1.932721728836621</v>
      </c>
      <c r="M852" s="553">
        <f t="shared" ca="1" si="317"/>
        <v>5.9452393375831063</v>
      </c>
      <c r="N852" s="553">
        <f t="shared" ca="1" si="317"/>
        <v>2.9389682131031805</v>
      </c>
      <c r="O852" s="553">
        <f t="shared" ca="1" si="317"/>
        <v>4.5988252280541166</v>
      </c>
      <c r="P852" s="553">
        <f t="shared" ca="1" si="317"/>
        <v>2.6661442105618454</v>
      </c>
      <c r="Q852" s="554">
        <f t="shared" ca="1" si="300"/>
        <v>0.91830513948348802</v>
      </c>
      <c r="R852" s="554">
        <f t="shared" ca="1" si="301"/>
        <v>4.0279152630421002</v>
      </c>
      <c r="S852" s="554">
        <f t="shared" ca="1" si="302"/>
        <v>4.6086328697453496</v>
      </c>
      <c r="T852" s="554">
        <f t="shared" ca="1" si="303"/>
        <v>8.312552819325191</v>
      </c>
      <c r="U852" s="554">
        <f t="shared" ca="1" si="304"/>
        <v>4.6890559650420895</v>
      </c>
      <c r="V852" s="555">
        <f t="shared" ca="1" si="305"/>
        <v>3.0062711244799258</v>
      </c>
      <c r="W852" s="555">
        <f t="shared" ca="1" si="306"/>
        <v>1.9326810174922713</v>
      </c>
      <c r="X852" s="556">
        <f t="shared" ca="1" si="318"/>
        <v>1.8068499264392024</v>
      </c>
      <c r="Y852" s="557">
        <f t="shared" ca="1" si="307"/>
        <v>0.30958751784755184</v>
      </c>
    </row>
    <row r="853" spans="1:25" x14ac:dyDescent="0.25">
      <c r="A853" s="558" t="s">
        <v>1419</v>
      </c>
      <c r="B853" s="553">
        <f t="shared" si="299"/>
        <v>-10</v>
      </c>
      <c r="C853" s="553">
        <f t="shared" ca="1" si="308"/>
        <v>2.0484205273865714</v>
      </c>
      <c r="D853" s="553">
        <f t="shared" ca="1" si="309"/>
        <v>2.0680979970497102</v>
      </c>
      <c r="E853" s="553">
        <f t="shared" ca="1" si="310"/>
        <v>7.8630300530946631</v>
      </c>
      <c r="F853" s="553">
        <f t="shared" ca="1" si="311"/>
        <v>2.5381878973683953</v>
      </c>
      <c r="G853" s="553">
        <f t="shared" ca="1" si="312"/>
        <v>16.579290932526995</v>
      </c>
      <c r="H853" s="553">
        <f t="shared" ca="1" si="313"/>
        <v>2.4074922706735444</v>
      </c>
      <c r="I853" s="553">
        <f t="shared" ca="1" si="314"/>
        <v>3.1535385752719227</v>
      </c>
      <c r="J853" s="553">
        <f t="shared" ca="1" si="315"/>
        <v>2.7083171848472736</v>
      </c>
      <c r="K853" s="553">
        <f t="shared" ca="1" si="316"/>
        <v>15.545644708568238</v>
      </c>
      <c r="L853" s="553">
        <f t="shared" ca="1" si="317"/>
        <v>3.6946884715981962</v>
      </c>
      <c r="M853" s="553">
        <f t="shared" ca="1" si="317"/>
        <v>6.8492171072414081</v>
      </c>
      <c r="N853" s="553">
        <f t="shared" ca="1" si="317"/>
        <v>2.7089618926986465</v>
      </c>
      <c r="O853" s="553">
        <f t="shared" ca="1" si="317"/>
        <v>5.7918059613392039</v>
      </c>
      <c r="P853" s="553">
        <f t="shared" ca="1" si="317"/>
        <v>3.0397230817091025</v>
      </c>
      <c r="Q853" s="554">
        <f t="shared" ca="1" si="300"/>
        <v>-1.9677469663138769E-2</v>
      </c>
      <c r="R853" s="554">
        <f t="shared" ca="1" si="301"/>
        <v>5.3248421557262677</v>
      </c>
      <c r="S853" s="554">
        <f t="shared" ca="1" si="302"/>
        <v>14.171798661853451</v>
      </c>
      <c r="T853" s="554">
        <f t="shared" ca="1" si="303"/>
        <v>0.44522139042464914</v>
      </c>
      <c r="U853" s="554">
        <f t="shared" ca="1" si="304"/>
        <v>11.850956236970042</v>
      </c>
      <c r="V853" s="555">
        <f t="shared" ca="1" si="305"/>
        <v>4.140255214542762</v>
      </c>
      <c r="W853" s="555">
        <f t="shared" ca="1" si="306"/>
        <v>2.7520828796301013</v>
      </c>
      <c r="X853" s="556">
        <f t="shared" ca="1" si="318"/>
        <v>6.376298614530846</v>
      </c>
      <c r="Y853" s="557">
        <f t="shared" ca="1" si="307"/>
        <v>0.87864997907723641</v>
      </c>
    </row>
    <row r="854" spans="1:25" x14ac:dyDescent="0.25">
      <c r="A854" s="558" t="s">
        <v>1420</v>
      </c>
      <c r="B854" s="553">
        <f t="shared" si="299"/>
        <v>-10</v>
      </c>
      <c r="C854" s="553">
        <f t="shared" ca="1" si="308"/>
        <v>3.941361041450715</v>
      </c>
      <c r="D854" s="553">
        <f t="shared" ca="1" si="309"/>
        <v>2.2357617033896502</v>
      </c>
      <c r="E854" s="553">
        <f t="shared" ca="1" si="310"/>
        <v>5.376471142773398</v>
      </c>
      <c r="F854" s="553">
        <f t="shared" ca="1" si="311"/>
        <v>2.9243776006535818</v>
      </c>
      <c r="G854" s="553">
        <f t="shared" ca="1" si="312"/>
        <v>11.217806420451986</v>
      </c>
      <c r="H854" s="553">
        <f t="shared" ca="1" si="313"/>
        <v>3.675287245120038</v>
      </c>
      <c r="I854" s="553">
        <f t="shared" ca="1" si="314"/>
        <v>11.086656373311801</v>
      </c>
      <c r="J854" s="553">
        <f t="shared" ca="1" si="315"/>
        <v>2.4521217706196166</v>
      </c>
      <c r="K854" s="553">
        <f t="shared" ca="1" si="316"/>
        <v>15.876067735052409</v>
      </c>
      <c r="L854" s="553">
        <f t="shared" ca="1" si="317"/>
        <v>3.1459192342332116</v>
      </c>
      <c r="M854" s="553">
        <f t="shared" ca="1" si="317"/>
        <v>5.6330723337905049</v>
      </c>
      <c r="N854" s="553">
        <f t="shared" ca="1" si="317"/>
        <v>1.4929341786744925</v>
      </c>
      <c r="O854" s="553">
        <f t="shared" ca="1" si="317"/>
        <v>5.3652493564900796</v>
      </c>
      <c r="P854" s="553">
        <f t="shared" ca="1" si="317"/>
        <v>2.322052473200066</v>
      </c>
      <c r="Q854" s="554">
        <f t="shared" ca="1" si="300"/>
        <v>1.7055993380610648</v>
      </c>
      <c r="R854" s="554">
        <f t="shared" ca="1" si="301"/>
        <v>2.4520935421198162</v>
      </c>
      <c r="S854" s="554">
        <f t="shared" ca="1" si="302"/>
        <v>7.5425191753319476</v>
      </c>
      <c r="T854" s="554">
        <f t="shared" ca="1" si="303"/>
        <v>8.6345346026921845</v>
      </c>
      <c r="U854" s="554">
        <f t="shared" ca="1" si="304"/>
        <v>12.730148500819197</v>
      </c>
      <c r="V854" s="555">
        <f t="shared" ca="1" si="305"/>
        <v>4.1401381551160128</v>
      </c>
      <c r="W854" s="555">
        <f t="shared" ca="1" si="306"/>
        <v>3.0431968832900136</v>
      </c>
      <c r="X854" s="556">
        <f t="shared" ca="1" si="318"/>
        <v>6.2272266087399188</v>
      </c>
      <c r="Y854" s="557">
        <f t="shared" ca="1" si="307"/>
        <v>0.86734689127371478</v>
      </c>
    </row>
    <row r="855" spans="1:25" x14ac:dyDescent="0.25">
      <c r="A855" s="558" t="s">
        <v>1421</v>
      </c>
      <c r="B855" s="553">
        <f t="shared" si="299"/>
        <v>-10</v>
      </c>
      <c r="C855" s="553">
        <f t="shared" ca="1" si="308"/>
        <v>3.9094162153946588</v>
      </c>
      <c r="D855" s="553">
        <f t="shared" ca="1" si="309"/>
        <v>1.949536719045283</v>
      </c>
      <c r="E855" s="553">
        <f t="shared" ca="1" si="310"/>
        <v>6.4658292626919778</v>
      </c>
      <c r="F855" s="553">
        <f t="shared" ca="1" si="311"/>
        <v>2.1373701638536606</v>
      </c>
      <c r="G855" s="553">
        <f t="shared" ca="1" si="312"/>
        <v>15.726977309423869</v>
      </c>
      <c r="H855" s="553">
        <f t="shared" ca="1" si="313"/>
        <v>2.3373712733827205</v>
      </c>
      <c r="I855" s="553">
        <f t="shared" ca="1" si="314"/>
        <v>8.9870634883471094</v>
      </c>
      <c r="J855" s="553">
        <f t="shared" ca="1" si="315"/>
        <v>3.5975914682655525</v>
      </c>
      <c r="K855" s="553">
        <f t="shared" ca="1" si="316"/>
        <v>10.019982132546525</v>
      </c>
      <c r="L855" s="553">
        <f t="shared" ca="1" si="317"/>
        <v>2.1714547716533179</v>
      </c>
      <c r="M855" s="553">
        <f t="shared" ca="1" si="317"/>
        <v>5.3547526446097766</v>
      </c>
      <c r="N855" s="553">
        <f t="shared" ca="1" si="317"/>
        <v>1.9863585869771261</v>
      </c>
      <c r="O855" s="553">
        <f t="shared" ca="1" si="317"/>
        <v>4.4893975942548048</v>
      </c>
      <c r="P855" s="553">
        <f t="shared" ca="1" si="317"/>
        <v>2.2952530519086944</v>
      </c>
      <c r="Q855" s="554">
        <f t="shared" ca="1" si="300"/>
        <v>1.9598794963493757</v>
      </c>
      <c r="R855" s="554">
        <f t="shared" ca="1" si="301"/>
        <v>4.3284590988383176</v>
      </c>
      <c r="S855" s="554">
        <f t="shared" ca="1" si="302"/>
        <v>13.389606036041149</v>
      </c>
      <c r="T855" s="554">
        <f t="shared" ca="1" si="303"/>
        <v>5.3894720200815573</v>
      </c>
      <c r="U855" s="554">
        <f t="shared" ca="1" si="304"/>
        <v>7.8485273608932076</v>
      </c>
      <c r="V855" s="555">
        <f t="shared" ca="1" si="305"/>
        <v>3.3683940576326505</v>
      </c>
      <c r="W855" s="555">
        <f t="shared" ca="1" si="306"/>
        <v>2.1941445423461103</v>
      </c>
      <c r="X855" s="556">
        <f t="shared" ca="1" si="318"/>
        <v>7.3160786492030603</v>
      </c>
      <c r="Y855" s="557">
        <f t="shared" ca="1" si="307"/>
        <v>0.93457480644794066</v>
      </c>
    </row>
    <row r="856" spans="1:25" x14ac:dyDescent="0.25">
      <c r="A856" s="558" t="s">
        <v>1422</v>
      </c>
      <c r="B856" s="553">
        <f t="shared" si="299"/>
        <v>-10</v>
      </c>
      <c r="C856" s="553">
        <f t="shared" ca="1" si="308"/>
        <v>2.293251477612817</v>
      </c>
      <c r="D856" s="553">
        <f t="shared" ca="1" si="309"/>
        <v>2.3317312434020301</v>
      </c>
      <c r="E856" s="553">
        <f t="shared" ca="1" si="310"/>
        <v>5.1110223577607385</v>
      </c>
      <c r="F856" s="553">
        <f t="shared" ca="1" si="311"/>
        <v>1.8177432665606852</v>
      </c>
      <c r="G856" s="553">
        <f t="shared" ca="1" si="312"/>
        <v>7.6876081120123114</v>
      </c>
      <c r="H856" s="553">
        <f t="shared" ca="1" si="313"/>
        <v>2.7737834311314322</v>
      </c>
      <c r="I856" s="553">
        <f t="shared" ca="1" si="314"/>
        <v>5.4238061174522398</v>
      </c>
      <c r="J856" s="553">
        <f t="shared" ca="1" si="315"/>
        <v>1.9046888578880803</v>
      </c>
      <c r="K856" s="553">
        <f t="shared" ca="1" si="316"/>
        <v>7.6925565438803929</v>
      </c>
      <c r="L856" s="553">
        <f t="shared" ca="1" si="317"/>
        <v>2.7444282265519089</v>
      </c>
      <c r="M856" s="553">
        <f t="shared" ca="1" si="317"/>
        <v>7.1385285875099029</v>
      </c>
      <c r="N856" s="553">
        <f t="shared" ca="1" si="317"/>
        <v>3.0275123279443727</v>
      </c>
      <c r="O856" s="553">
        <f t="shared" ca="1" si="317"/>
        <v>4.7404312901095427</v>
      </c>
      <c r="P856" s="553">
        <f t="shared" ca="1" si="317"/>
        <v>3.5260180383847901</v>
      </c>
      <c r="Q856" s="554">
        <f t="shared" ca="1" si="300"/>
        <v>-3.8479765789213083E-2</v>
      </c>
      <c r="R856" s="554">
        <f t="shared" ca="1" si="301"/>
        <v>3.2932790912000534</v>
      </c>
      <c r="S856" s="554">
        <f t="shared" ca="1" si="302"/>
        <v>4.9138246808808788</v>
      </c>
      <c r="T856" s="554">
        <f t="shared" ca="1" si="303"/>
        <v>3.5191172595641595</v>
      </c>
      <c r="U856" s="554">
        <f t="shared" ca="1" si="304"/>
        <v>4.948128317328484</v>
      </c>
      <c r="V856" s="555">
        <f t="shared" ca="1" si="305"/>
        <v>4.1110162595655302</v>
      </c>
      <c r="W856" s="555">
        <f t="shared" ca="1" si="306"/>
        <v>1.2144132517247526</v>
      </c>
      <c r="X856" s="556">
        <f t="shared" ca="1" si="318"/>
        <v>-1.012014676796996</v>
      </c>
      <c r="Y856" s="557">
        <f t="shared" ca="1" si="307"/>
        <v>6.3713951110328168E-2</v>
      </c>
    </row>
    <row r="857" spans="1:25" x14ac:dyDescent="0.25">
      <c r="A857" s="558" t="s">
        <v>1423</v>
      </c>
      <c r="B857" s="553">
        <f t="shared" si="299"/>
        <v>-10</v>
      </c>
      <c r="C857" s="553">
        <f t="shared" ca="1" si="308"/>
        <v>2.9947955537382169</v>
      </c>
      <c r="D857" s="553">
        <f t="shared" ca="1" si="309"/>
        <v>1.996652230047127</v>
      </c>
      <c r="E857" s="553">
        <f t="shared" ca="1" si="310"/>
        <v>6.3635168164155287</v>
      </c>
      <c r="F857" s="553">
        <f t="shared" ca="1" si="311"/>
        <v>2.3417363490260135</v>
      </c>
      <c r="G857" s="553">
        <f t="shared" ca="1" si="312"/>
        <v>12.001447471473931</v>
      </c>
      <c r="H857" s="553">
        <f t="shared" ca="1" si="313"/>
        <v>2.7521927953044933</v>
      </c>
      <c r="I857" s="553">
        <f t="shared" ca="1" si="314"/>
        <v>7.4326599529515764</v>
      </c>
      <c r="J857" s="553">
        <f t="shared" ca="1" si="315"/>
        <v>2.1764351249868872</v>
      </c>
      <c r="K857" s="553">
        <f t="shared" ca="1" si="316"/>
        <v>3.3036638123260631</v>
      </c>
      <c r="L857" s="553">
        <f t="shared" ca="1" si="317"/>
        <v>2.9919526588151983</v>
      </c>
      <c r="M857" s="553">
        <f t="shared" ca="1" si="317"/>
        <v>7.716775168168609</v>
      </c>
      <c r="N857" s="553">
        <f t="shared" ca="1" si="317"/>
        <v>3.1610648791341238</v>
      </c>
      <c r="O857" s="553">
        <f t="shared" ca="1" si="317"/>
        <v>6.2868490472543073</v>
      </c>
      <c r="P857" s="553">
        <f t="shared" ca="1" si="317"/>
        <v>2.945047728750803</v>
      </c>
      <c r="Q857" s="554">
        <f t="shared" ca="1" si="300"/>
        <v>0.99814332369108993</v>
      </c>
      <c r="R857" s="554">
        <f t="shared" ca="1" si="301"/>
        <v>4.0217804673895152</v>
      </c>
      <c r="S857" s="554">
        <f t="shared" ca="1" si="302"/>
        <v>9.2492546761694374</v>
      </c>
      <c r="T857" s="554">
        <f t="shared" ca="1" si="303"/>
        <v>5.2562248279646893</v>
      </c>
      <c r="U857" s="554">
        <f t="shared" ca="1" si="304"/>
        <v>0.31171115351086476</v>
      </c>
      <c r="V857" s="555">
        <f t="shared" ca="1" si="305"/>
        <v>4.5557102890344847</v>
      </c>
      <c r="W857" s="555">
        <f t="shared" ca="1" si="306"/>
        <v>3.3418013185035043</v>
      </c>
      <c r="X857" s="556">
        <f t="shared" ca="1" si="318"/>
        <v>2.2582424024765722</v>
      </c>
      <c r="Y857" s="557">
        <f t="shared" ca="1" si="307"/>
        <v>0.36975023277047642</v>
      </c>
    </row>
    <row r="858" spans="1:25" x14ac:dyDescent="0.25">
      <c r="A858" s="558" t="s">
        <v>1424</v>
      </c>
      <c r="B858" s="553">
        <f t="shared" si="299"/>
        <v>-10</v>
      </c>
      <c r="C858" s="553">
        <f t="shared" ca="1" si="308"/>
        <v>2.5636657265802976</v>
      </c>
      <c r="D858" s="553">
        <f t="shared" ca="1" si="309"/>
        <v>1.56262645384284</v>
      </c>
      <c r="E858" s="553">
        <f t="shared" ca="1" si="310"/>
        <v>7.9751696562254288</v>
      </c>
      <c r="F858" s="553">
        <f t="shared" ca="1" si="311"/>
        <v>1.9074582998859029</v>
      </c>
      <c r="G858" s="553">
        <f t="shared" ca="1" si="312"/>
        <v>8.3523758397635834</v>
      </c>
      <c r="H858" s="553">
        <f t="shared" ca="1" si="313"/>
        <v>2.1524004292467862</v>
      </c>
      <c r="I858" s="553">
        <f t="shared" ca="1" si="314"/>
        <v>10.063977475043554</v>
      </c>
      <c r="J858" s="553">
        <f t="shared" ca="1" si="315"/>
        <v>2.9906173578566171</v>
      </c>
      <c r="K858" s="553">
        <f t="shared" ca="1" si="316"/>
        <v>10.297809516930629</v>
      </c>
      <c r="L858" s="553">
        <f t="shared" ca="1" si="317"/>
        <v>3.5892872785130638</v>
      </c>
      <c r="M858" s="553">
        <f t="shared" ca="1" si="317"/>
        <v>6.7434468362249014</v>
      </c>
      <c r="N858" s="553">
        <f t="shared" ca="1" si="317"/>
        <v>1.7336749355291698</v>
      </c>
      <c r="O858" s="553">
        <f t="shared" ca="1" si="317"/>
        <v>5.6346121383461618</v>
      </c>
      <c r="P858" s="553">
        <f t="shared" ca="1" si="317"/>
        <v>3.2289105532006968</v>
      </c>
      <c r="Q858" s="554">
        <f t="shared" ca="1" si="300"/>
        <v>1.0010392727374575</v>
      </c>
      <c r="R858" s="554">
        <f t="shared" ca="1" si="301"/>
        <v>6.067711356339526</v>
      </c>
      <c r="S858" s="554">
        <f t="shared" ca="1" si="302"/>
        <v>6.1999754105167977</v>
      </c>
      <c r="T858" s="554">
        <f t="shared" ca="1" si="303"/>
        <v>7.0733601171869367</v>
      </c>
      <c r="U858" s="554">
        <f t="shared" ca="1" si="304"/>
        <v>6.7085222384175651</v>
      </c>
      <c r="V858" s="555">
        <f t="shared" ca="1" si="305"/>
        <v>5.009771900695732</v>
      </c>
      <c r="W858" s="555">
        <f t="shared" ca="1" si="306"/>
        <v>2.4057015851454651</v>
      </c>
      <c r="X858" s="556">
        <f t="shared" ca="1" si="318"/>
        <v>4.771844801721377</v>
      </c>
      <c r="Y858" s="557">
        <f t="shared" ca="1" si="307"/>
        <v>0.72023486680512816</v>
      </c>
    </row>
    <row r="859" spans="1:25" x14ac:dyDescent="0.25">
      <c r="A859" s="558" t="s">
        <v>1425</v>
      </c>
      <c r="B859" s="553">
        <f t="shared" si="299"/>
        <v>-10</v>
      </c>
      <c r="C859" s="553">
        <f t="shared" ca="1" si="308"/>
        <v>2.0520316634771905</v>
      </c>
      <c r="D859" s="553">
        <f t="shared" ca="1" si="309"/>
        <v>1.561449385401259</v>
      </c>
      <c r="E859" s="553">
        <f t="shared" ca="1" si="310"/>
        <v>4.4971837757799449</v>
      </c>
      <c r="F859" s="553">
        <f t="shared" ca="1" si="311"/>
        <v>1.5457207096188967</v>
      </c>
      <c r="G859" s="553">
        <f t="shared" ca="1" si="312"/>
        <v>10.088810864865732</v>
      </c>
      <c r="H859" s="553">
        <f t="shared" ca="1" si="313"/>
        <v>3.11996205829651</v>
      </c>
      <c r="I859" s="553">
        <f t="shared" ca="1" si="314"/>
        <v>11.5466760942949</v>
      </c>
      <c r="J859" s="553">
        <f t="shared" ca="1" si="315"/>
        <v>3.2200329123159861</v>
      </c>
      <c r="K859" s="553">
        <f t="shared" ca="1" si="316"/>
        <v>6.5860040148836489</v>
      </c>
      <c r="L859" s="553">
        <f t="shared" ca="1" si="317"/>
        <v>3.0952147273176576</v>
      </c>
      <c r="M859" s="553">
        <f t="shared" ca="1" si="317"/>
        <v>3.3828841983246849</v>
      </c>
      <c r="N859" s="553">
        <f t="shared" ca="1" si="317"/>
        <v>2.3890878897536267</v>
      </c>
      <c r="O859" s="553">
        <f t="shared" ca="1" si="317"/>
        <v>5.5508092821791593</v>
      </c>
      <c r="P859" s="553">
        <f t="shared" ca="1" si="317"/>
        <v>2.97543634771288</v>
      </c>
      <c r="Q859" s="554">
        <f t="shared" ca="1" si="300"/>
        <v>0.49058227807593147</v>
      </c>
      <c r="R859" s="554">
        <f t="shared" ca="1" si="301"/>
        <v>2.9514630661610481</v>
      </c>
      <c r="S859" s="554">
        <f t="shared" ca="1" si="302"/>
        <v>6.9688488065692216</v>
      </c>
      <c r="T859" s="554">
        <f t="shared" ca="1" si="303"/>
        <v>8.3266431819789144</v>
      </c>
      <c r="U859" s="554">
        <f t="shared" ca="1" si="304"/>
        <v>3.4907892875659914</v>
      </c>
      <c r="V859" s="555">
        <f t="shared" ca="1" si="305"/>
        <v>0.99379630857105816</v>
      </c>
      <c r="W859" s="555">
        <f t="shared" ca="1" si="306"/>
        <v>2.5753729344662792</v>
      </c>
      <c r="X859" s="556">
        <f t="shared" ca="1" si="318"/>
        <v>1.2045202443956775</v>
      </c>
      <c r="Y859" s="557">
        <f t="shared" ca="1" si="307"/>
        <v>0.2368313977199297</v>
      </c>
    </row>
    <row r="860" spans="1:25" x14ac:dyDescent="0.25">
      <c r="A860" s="558" t="s">
        <v>1426</v>
      </c>
      <c r="B860" s="553">
        <f t="shared" si="299"/>
        <v>-10</v>
      </c>
      <c r="C860" s="553">
        <f t="shared" ca="1" si="308"/>
        <v>3.9889016319103159</v>
      </c>
      <c r="D860" s="553">
        <f t="shared" ca="1" si="309"/>
        <v>1.3260365487757002</v>
      </c>
      <c r="E860" s="553">
        <f t="shared" ca="1" si="310"/>
        <v>5.596852158773987</v>
      </c>
      <c r="F860" s="553">
        <f t="shared" ca="1" si="311"/>
        <v>2.9870901600406841</v>
      </c>
      <c r="G860" s="553">
        <f t="shared" ca="1" si="312"/>
        <v>12.266585914393248</v>
      </c>
      <c r="H860" s="553">
        <f t="shared" ca="1" si="313"/>
        <v>2.3143639742549054</v>
      </c>
      <c r="I860" s="553">
        <f t="shared" ca="1" si="314"/>
        <v>7.5530525257771792</v>
      </c>
      <c r="J860" s="553">
        <f t="shared" ca="1" si="315"/>
        <v>2.6625660394098771</v>
      </c>
      <c r="K860" s="553">
        <f t="shared" ca="1" si="316"/>
        <v>6.7470553984209145</v>
      </c>
      <c r="L860" s="553">
        <f t="shared" ca="1" si="317"/>
        <v>3.6765984867058061</v>
      </c>
      <c r="M860" s="553">
        <f t="shared" ca="1" si="317"/>
        <v>5.9107407775373941</v>
      </c>
      <c r="N860" s="553">
        <f t="shared" ca="1" si="317"/>
        <v>2.7478027554439644</v>
      </c>
      <c r="O860" s="553">
        <f t="shared" ca="1" si="317"/>
        <v>5.9252344375864503</v>
      </c>
      <c r="P860" s="553">
        <f t="shared" ca="1" si="317"/>
        <v>2.5248087550605689</v>
      </c>
      <c r="Q860" s="554">
        <f t="shared" ca="1" si="300"/>
        <v>2.6628650831346157</v>
      </c>
      <c r="R860" s="554">
        <f t="shared" ca="1" si="301"/>
        <v>2.6097619987333029</v>
      </c>
      <c r="S860" s="554">
        <f t="shared" ca="1" si="302"/>
        <v>9.9522219401383438</v>
      </c>
      <c r="T860" s="554">
        <f t="shared" ca="1" si="303"/>
        <v>4.8904864863673021</v>
      </c>
      <c r="U860" s="554">
        <f t="shared" ca="1" si="304"/>
        <v>3.0704569117151084</v>
      </c>
      <c r="V860" s="555">
        <f t="shared" ca="1" si="305"/>
        <v>3.1629380220934298</v>
      </c>
      <c r="W860" s="555">
        <f t="shared" ca="1" si="306"/>
        <v>3.4004256825258814</v>
      </c>
      <c r="X860" s="556">
        <f t="shared" ca="1" si="318"/>
        <v>3.4476141416544035</v>
      </c>
      <c r="Y860" s="557">
        <f t="shared" ca="1" si="307"/>
        <v>0.54020028107757101</v>
      </c>
    </row>
    <row r="861" spans="1:25" x14ac:dyDescent="0.25">
      <c r="A861" s="558" t="s">
        <v>1427</v>
      </c>
      <c r="B861" s="553">
        <f t="shared" si="299"/>
        <v>-10</v>
      </c>
      <c r="C861" s="553">
        <f t="shared" ca="1" si="308"/>
        <v>2.1159654363541716</v>
      </c>
      <c r="D861" s="553">
        <f t="shared" ca="1" si="309"/>
        <v>2.5640841223367374</v>
      </c>
      <c r="E861" s="553">
        <f t="shared" ca="1" si="310"/>
        <v>2.5243140244488158</v>
      </c>
      <c r="F861" s="553">
        <f t="shared" ca="1" si="311"/>
        <v>2.9183298848688488</v>
      </c>
      <c r="G861" s="553">
        <f t="shared" ca="1" si="312"/>
        <v>12.925202360572088</v>
      </c>
      <c r="H861" s="553">
        <f t="shared" ca="1" si="313"/>
        <v>2.9213085677283752</v>
      </c>
      <c r="I861" s="553">
        <f t="shared" ca="1" si="314"/>
        <v>9.5471704157315287</v>
      </c>
      <c r="J861" s="553">
        <f t="shared" ca="1" si="315"/>
        <v>4.2919391373575166</v>
      </c>
      <c r="K861" s="553">
        <f t="shared" ca="1" si="316"/>
        <v>6.8699086929667574</v>
      </c>
      <c r="L861" s="553">
        <f t="shared" ca="1" si="317"/>
        <v>2.3344947528205791</v>
      </c>
      <c r="M861" s="553">
        <f t="shared" ca="1" si="317"/>
        <v>5.602889354197778</v>
      </c>
      <c r="N861" s="553">
        <f t="shared" ca="1" si="317"/>
        <v>3.156906849929161</v>
      </c>
      <c r="O861" s="553">
        <f t="shared" ca="1" si="317"/>
        <v>4.2516582091837618</v>
      </c>
      <c r="P861" s="553">
        <f t="shared" ca="1" si="317"/>
        <v>2.2156828949082787</v>
      </c>
      <c r="Q861" s="554">
        <f t="shared" ca="1" si="300"/>
        <v>-0.44811868598256588</v>
      </c>
      <c r="R861" s="554">
        <f t="shared" ca="1" si="301"/>
        <v>-0.394015860420033</v>
      </c>
      <c r="S861" s="554">
        <f t="shared" ca="1" si="302"/>
        <v>10.003893792843712</v>
      </c>
      <c r="T861" s="554">
        <f t="shared" ca="1" si="303"/>
        <v>5.255231278374012</v>
      </c>
      <c r="U861" s="554">
        <f t="shared" ca="1" si="304"/>
        <v>4.5354139401461779</v>
      </c>
      <c r="V861" s="555">
        <f t="shared" ca="1" si="305"/>
        <v>2.445982504268617</v>
      </c>
      <c r="W861" s="555">
        <f t="shared" ca="1" si="306"/>
        <v>2.0359753142754831</v>
      </c>
      <c r="X861" s="556">
        <f t="shared" ca="1" si="318"/>
        <v>-0.78178969816245925</v>
      </c>
      <c r="Y861" s="557">
        <f t="shared" ca="1" si="307"/>
        <v>7.487421248026227E-2</v>
      </c>
    </row>
    <row r="862" spans="1:25" x14ac:dyDescent="0.25">
      <c r="A862" s="558" t="s">
        <v>1428</v>
      </c>
      <c r="B862" s="553">
        <f t="shared" si="299"/>
        <v>-10</v>
      </c>
      <c r="C862" s="553">
        <f t="shared" ca="1" si="308"/>
        <v>2.2319226657857367</v>
      </c>
      <c r="D862" s="553">
        <f t="shared" ca="1" si="309"/>
        <v>2.1445366263637515</v>
      </c>
      <c r="E862" s="553">
        <f t="shared" ca="1" si="310"/>
        <v>3.8479112449766117</v>
      </c>
      <c r="F862" s="553">
        <f t="shared" ca="1" si="311"/>
        <v>1.8122452105608926</v>
      </c>
      <c r="G862" s="553">
        <f t="shared" ca="1" si="312"/>
        <v>8.1487375428781395</v>
      </c>
      <c r="H862" s="553">
        <f t="shared" ca="1" si="313"/>
        <v>3.2102518512457991</v>
      </c>
      <c r="I862" s="553">
        <f t="shared" ca="1" si="314"/>
        <v>13.465618799489608</v>
      </c>
      <c r="J862" s="553">
        <f t="shared" ca="1" si="315"/>
        <v>1.9684385736912575</v>
      </c>
      <c r="K862" s="553">
        <f t="shared" ca="1" si="316"/>
        <v>13.070898654277032</v>
      </c>
      <c r="L862" s="553">
        <f t="shared" ca="1" si="317"/>
        <v>1.8453620114025522</v>
      </c>
      <c r="M862" s="553">
        <f t="shared" ca="1" si="317"/>
        <v>5.411368072016864</v>
      </c>
      <c r="N862" s="553">
        <f t="shared" ca="1" si="317"/>
        <v>3.2651886005327402</v>
      </c>
      <c r="O862" s="553">
        <f t="shared" ca="1" si="317"/>
        <v>2.8325664256686318</v>
      </c>
      <c r="P862" s="553">
        <f t="shared" ca="1" si="317"/>
        <v>2.1703609214335855</v>
      </c>
      <c r="Q862" s="554">
        <f t="shared" ca="1" si="300"/>
        <v>8.7386039421985195E-2</v>
      </c>
      <c r="R862" s="554">
        <f t="shared" ca="1" si="301"/>
        <v>2.0356660344157191</v>
      </c>
      <c r="S862" s="554">
        <f t="shared" ca="1" si="302"/>
        <v>4.9384856916323407</v>
      </c>
      <c r="T862" s="554">
        <f t="shared" ca="1" si="303"/>
        <v>11.497180225798351</v>
      </c>
      <c r="U862" s="554">
        <f t="shared" ca="1" si="304"/>
        <v>11.225536642874481</v>
      </c>
      <c r="V862" s="555">
        <f t="shared" ca="1" si="305"/>
        <v>2.1461794714841238</v>
      </c>
      <c r="W862" s="555">
        <f t="shared" ca="1" si="306"/>
        <v>0.66220550423504632</v>
      </c>
      <c r="X862" s="556">
        <f t="shared" ca="1" si="318"/>
        <v>2.9903512664380081</v>
      </c>
      <c r="Y862" s="557">
        <f t="shared" ca="1" si="307"/>
        <v>0.4738059311905905</v>
      </c>
    </row>
    <row r="863" spans="1:25" x14ac:dyDescent="0.25">
      <c r="A863" s="558" t="s">
        <v>1429</v>
      </c>
      <c r="B863" s="553">
        <f t="shared" si="299"/>
        <v>-10</v>
      </c>
      <c r="C863" s="553">
        <f t="shared" ca="1" si="308"/>
        <v>3.8773888437877222</v>
      </c>
      <c r="D863" s="553">
        <f t="shared" ca="1" si="309"/>
        <v>1.090686480890956</v>
      </c>
      <c r="E863" s="553">
        <f t="shared" ca="1" si="310"/>
        <v>11.590146788132675</v>
      </c>
      <c r="F863" s="553">
        <f t="shared" ca="1" si="311"/>
        <v>2.2641826120800066</v>
      </c>
      <c r="G863" s="553">
        <f t="shared" ca="1" si="312"/>
        <v>11.224016283007845</v>
      </c>
      <c r="H863" s="553">
        <f t="shared" ca="1" si="313"/>
        <v>3.365389951602078</v>
      </c>
      <c r="I863" s="553">
        <f t="shared" ca="1" si="314"/>
        <v>11.510710454721664</v>
      </c>
      <c r="J863" s="553">
        <f t="shared" ca="1" si="315"/>
        <v>4.10692084082884</v>
      </c>
      <c r="K863" s="553">
        <f t="shared" ca="1" si="316"/>
        <v>12.887753678771013</v>
      </c>
      <c r="L863" s="553">
        <f t="shared" ca="1" si="317"/>
        <v>2.9362858576184867</v>
      </c>
      <c r="M863" s="553">
        <f t="shared" ca="1" si="317"/>
        <v>5.5555256408495062</v>
      </c>
      <c r="N863" s="553">
        <f t="shared" ca="1" si="317"/>
        <v>1.9552308629876489</v>
      </c>
      <c r="O863" s="553">
        <f t="shared" ca="1" si="317"/>
        <v>5.1150567690239086</v>
      </c>
      <c r="P863" s="553">
        <f t="shared" ca="1" si="317"/>
        <v>2.7502701728319101</v>
      </c>
      <c r="Q863" s="554">
        <f t="shared" ca="1" si="300"/>
        <v>2.786702362896766</v>
      </c>
      <c r="R863" s="554">
        <f t="shared" ca="1" si="301"/>
        <v>9.3259641760526684</v>
      </c>
      <c r="S863" s="554">
        <f t="shared" ca="1" si="302"/>
        <v>7.8586263314057678</v>
      </c>
      <c r="T863" s="554">
        <f t="shared" ca="1" si="303"/>
        <v>7.4037896138928243</v>
      </c>
      <c r="U863" s="554">
        <f t="shared" ca="1" si="304"/>
        <v>9.9514678211525265</v>
      </c>
      <c r="V863" s="555">
        <f t="shared" ca="1" si="305"/>
        <v>3.6002947778618575</v>
      </c>
      <c r="W863" s="555">
        <f t="shared" ca="1" si="306"/>
        <v>2.3647865961919985</v>
      </c>
      <c r="X863" s="556">
        <f t="shared" ca="1" si="318"/>
        <v>9.9548122143821764</v>
      </c>
      <c r="Y863" s="557">
        <f t="shared" ca="1" si="307"/>
        <v>0.99328979815410001</v>
      </c>
    </row>
    <row r="864" spans="1:25" x14ac:dyDescent="0.25">
      <c r="A864" s="558" t="s">
        <v>1430</v>
      </c>
      <c r="B864" s="553">
        <f t="shared" si="299"/>
        <v>-10</v>
      </c>
      <c r="C864" s="553">
        <f t="shared" ca="1" si="308"/>
        <v>1.8105842854776151</v>
      </c>
      <c r="D864" s="553">
        <f t="shared" ca="1" si="309"/>
        <v>1.8055685520115237</v>
      </c>
      <c r="E864" s="553">
        <f t="shared" ca="1" si="310"/>
        <v>5.5826554608523171</v>
      </c>
      <c r="F864" s="553">
        <f t="shared" ca="1" si="311"/>
        <v>2.6259173075305937</v>
      </c>
      <c r="G864" s="553">
        <f t="shared" ca="1" si="312"/>
        <v>7.233316831057274</v>
      </c>
      <c r="H864" s="553">
        <f t="shared" ca="1" si="313"/>
        <v>2.3595509904653058</v>
      </c>
      <c r="I864" s="553">
        <f t="shared" ca="1" si="314"/>
        <v>12.462860649516365</v>
      </c>
      <c r="J864" s="553">
        <f t="shared" ca="1" si="315"/>
        <v>2.6861778942673498</v>
      </c>
      <c r="K864" s="553">
        <f t="shared" ca="1" si="316"/>
        <v>15.898549095940812</v>
      </c>
      <c r="L864" s="553">
        <f t="shared" ca="1" si="317"/>
        <v>2.4943237881671374</v>
      </c>
      <c r="M864" s="553">
        <f t="shared" ca="1" si="317"/>
        <v>6.9139370493575356</v>
      </c>
      <c r="N864" s="553">
        <f t="shared" ca="1" si="317"/>
        <v>1.798370897471486</v>
      </c>
      <c r="O864" s="553">
        <f t="shared" ca="1" si="317"/>
        <v>7.2943034123714607</v>
      </c>
      <c r="P864" s="553">
        <f t="shared" ca="1" si="317"/>
        <v>3.3206205127211854</v>
      </c>
      <c r="Q864" s="554">
        <f t="shared" ca="1" si="300"/>
        <v>5.0157334660914099E-3</v>
      </c>
      <c r="R864" s="554">
        <f t="shared" ca="1" si="301"/>
        <v>2.9567381533217234</v>
      </c>
      <c r="S864" s="554">
        <f t="shared" ca="1" si="302"/>
        <v>4.8737658405919682</v>
      </c>
      <c r="T864" s="554">
        <f t="shared" ca="1" si="303"/>
        <v>9.7766827552490163</v>
      </c>
      <c r="U864" s="554">
        <f t="shared" ca="1" si="304"/>
        <v>13.404225307773675</v>
      </c>
      <c r="V864" s="555">
        <f t="shared" ca="1" si="305"/>
        <v>5.1155661518860498</v>
      </c>
      <c r="W864" s="555">
        <f t="shared" ca="1" si="306"/>
        <v>3.9736828996502753</v>
      </c>
      <c r="X864" s="556">
        <f t="shared" ca="1" si="318"/>
        <v>4.9628755980398918</v>
      </c>
      <c r="Y864" s="557">
        <f t="shared" ca="1" si="307"/>
        <v>0.74317291750926184</v>
      </c>
    </row>
    <row r="865" spans="1:25" x14ac:dyDescent="0.25">
      <c r="A865" s="558" t="s">
        <v>1431</v>
      </c>
      <c r="B865" s="553">
        <f t="shared" si="299"/>
        <v>-10</v>
      </c>
      <c r="C865" s="553">
        <f t="shared" ca="1" si="308"/>
        <v>3.4138803462152039</v>
      </c>
      <c r="D865" s="553">
        <f t="shared" ca="1" si="309"/>
        <v>2.4791333803198805</v>
      </c>
      <c r="E865" s="553">
        <f t="shared" ca="1" si="310"/>
        <v>7.3334515645375973</v>
      </c>
      <c r="F865" s="553">
        <f t="shared" ca="1" si="311"/>
        <v>2.5253939766622779</v>
      </c>
      <c r="G865" s="553">
        <f t="shared" ca="1" si="312"/>
        <v>10.915900681309354</v>
      </c>
      <c r="H865" s="553">
        <f t="shared" ca="1" si="313"/>
        <v>3.4655917274092243</v>
      </c>
      <c r="I865" s="553">
        <f t="shared" ca="1" si="314"/>
        <v>13.826286702924182</v>
      </c>
      <c r="J865" s="553">
        <f t="shared" ca="1" si="315"/>
        <v>3.2131306374598321</v>
      </c>
      <c r="K865" s="553">
        <f t="shared" ca="1" si="316"/>
        <v>1.4350523258916892</v>
      </c>
      <c r="L865" s="553">
        <f t="shared" ca="1" si="317"/>
        <v>3.4676587590546974</v>
      </c>
      <c r="M865" s="553">
        <f t="shared" ca="1" si="317"/>
        <v>5.6487970847502833</v>
      </c>
      <c r="N865" s="553">
        <f t="shared" ca="1" si="317"/>
        <v>2.4721129220672915</v>
      </c>
      <c r="O865" s="553">
        <f t="shared" ca="1" si="317"/>
        <v>4.3731736903723402</v>
      </c>
      <c r="P865" s="553">
        <f t="shared" ca="1" si="317"/>
        <v>3.3662035276348083</v>
      </c>
      <c r="Q865" s="554">
        <f t="shared" ca="1" si="300"/>
        <v>0.93474696589532336</v>
      </c>
      <c r="R865" s="554">
        <f t="shared" ca="1" si="301"/>
        <v>4.8080575878753198</v>
      </c>
      <c r="S865" s="554">
        <f t="shared" ca="1" si="302"/>
        <v>7.4503089539001301</v>
      </c>
      <c r="T865" s="554">
        <f t="shared" ca="1" si="303"/>
        <v>10.61315606546435</v>
      </c>
      <c r="U865" s="554">
        <f t="shared" ca="1" si="304"/>
        <v>-2.032606433163008</v>
      </c>
      <c r="V865" s="555">
        <f t="shared" ca="1" si="305"/>
        <v>3.1766841626829918</v>
      </c>
      <c r="W865" s="555">
        <f t="shared" ca="1" si="306"/>
        <v>1.0069701627375318</v>
      </c>
      <c r="X865" s="556">
        <f t="shared" ca="1" si="318"/>
        <v>2.3645425039635786</v>
      </c>
      <c r="Y865" s="557">
        <f t="shared" ca="1" si="307"/>
        <v>0.38446490094405444</v>
      </c>
    </row>
    <row r="866" spans="1:25" x14ac:dyDescent="0.25">
      <c r="A866" s="558" t="s">
        <v>1432</v>
      </c>
      <c r="B866" s="553">
        <f t="shared" si="299"/>
        <v>-10</v>
      </c>
      <c r="C866" s="553">
        <f t="shared" ca="1" si="308"/>
        <v>2.2921774275406213</v>
      </c>
      <c r="D866" s="553">
        <f t="shared" ca="1" si="309"/>
        <v>2.1869410465818957</v>
      </c>
      <c r="E866" s="553">
        <f t="shared" ca="1" si="310"/>
        <v>5.2334330456573159</v>
      </c>
      <c r="F866" s="553">
        <f t="shared" ca="1" si="311"/>
        <v>2.8587157949445539</v>
      </c>
      <c r="G866" s="553">
        <f t="shared" ca="1" si="312"/>
        <v>10.860351709628578</v>
      </c>
      <c r="H866" s="553">
        <f t="shared" ca="1" si="313"/>
        <v>3.5519312959243532</v>
      </c>
      <c r="I866" s="553">
        <f t="shared" ca="1" si="314"/>
        <v>11.24640174473724</v>
      </c>
      <c r="J866" s="553">
        <f t="shared" ca="1" si="315"/>
        <v>4.264578173950909</v>
      </c>
      <c r="K866" s="553">
        <f t="shared" ca="1" si="316"/>
        <v>6.176825968352774</v>
      </c>
      <c r="L866" s="553">
        <f t="shared" ref="L866:P881" ca="1" si="319">L$17*(1+$C$10*NORMSINV(RAND()))</f>
        <v>1.9821168954400585</v>
      </c>
      <c r="M866" s="553">
        <f t="shared" ca="1" si="319"/>
        <v>6.6179432719289046</v>
      </c>
      <c r="N866" s="553">
        <f t="shared" ca="1" si="319"/>
        <v>2.063311062997963</v>
      </c>
      <c r="O866" s="553">
        <f t="shared" ca="1" si="319"/>
        <v>5.2938280944436356</v>
      </c>
      <c r="P866" s="553">
        <f t="shared" ca="1" si="319"/>
        <v>3.0199601910806084</v>
      </c>
      <c r="Q866" s="554">
        <f t="shared" ca="1" si="300"/>
        <v>0.10523638095872556</v>
      </c>
      <c r="R866" s="554">
        <f t="shared" ca="1" si="301"/>
        <v>2.3747172507127621</v>
      </c>
      <c r="S866" s="554">
        <f t="shared" ca="1" si="302"/>
        <v>7.3084204137042246</v>
      </c>
      <c r="T866" s="554">
        <f t="shared" ca="1" si="303"/>
        <v>6.9818235707863305</v>
      </c>
      <c r="U866" s="554">
        <f t="shared" ca="1" si="304"/>
        <v>4.1947090729127154</v>
      </c>
      <c r="V866" s="555">
        <f t="shared" ca="1" si="305"/>
        <v>4.5546322089309417</v>
      </c>
      <c r="W866" s="555">
        <f t="shared" ca="1" si="306"/>
        <v>2.2738679033630271</v>
      </c>
      <c r="X866" s="556">
        <f t="shared" ca="1" si="318"/>
        <v>1.2510307685511819</v>
      </c>
      <c r="Y866" s="557">
        <f t="shared" ca="1" si="307"/>
        <v>0.24209420778093982</v>
      </c>
    </row>
    <row r="867" spans="1:25" x14ac:dyDescent="0.25">
      <c r="A867" s="558" t="s">
        <v>1433</v>
      </c>
      <c r="B867" s="553">
        <f t="shared" si="299"/>
        <v>-10</v>
      </c>
      <c r="C867" s="553">
        <f t="shared" ca="1" si="308"/>
        <v>2.5347484609310191</v>
      </c>
      <c r="D867" s="553">
        <f t="shared" ca="1" si="309"/>
        <v>1.5584402026651143</v>
      </c>
      <c r="E867" s="553">
        <f t="shared" ca="1" si="310"/>
        <v>6.5857994696709135</v>
      </c>
      <c r="F867" s="553">
        <f t="shared" ca="1" si="311"/>
        <v>1.879699675197672</v>
      </c>
      <c r="G867" s="553">
        <f t="shared" ca="1" si="312"/>
        <v>6.8320025740395476</v>
      </c>
      <c r="H867" s="553">
        <f t="shared" ca="1" si="313"/>
        <v>3.9485306550128429</v>
      </c>
      <c r="I867" s="553">
        <f t="shared" ca="1" si="314"/>
        <v>9.7908399995515119</v>
      </c>
      <c r="J867" s="553">
        <f t="shared" ca="1" si="315"/>
        <v>3.6526981701226791</v>
      </c>
      <c r="K867" s="553">
        <f t="shared" ca="1" si="316"/>
        <v>9.7155663659473976</v>
      </c>
      <c r="L867" s="553">
        <f t="shared" ca="1" si="319"/>
        <v>3.0728050350988187</v>
      </c>
      <c r="M867" s="553">
        <f t="shared" ca="1" si="319"/>
        <v>6.1235993742891592</v>
      </c>
      <c r="N867" s="553">
        <f t="shared" ca="1" si="319"/>
        <v>1.8100908812835521</v>
      </c>
      <c r="O867" s="553">
        <f t="shared" ca="1" si="319"/>
        <v>4.19408709657454</v>
      </c>
      <c r="P867" s="553">
        <f t="shared" ca="1" si="319"/>
        <v>1.7598212973885734</v>
      </c>
      <c r="Q867" s="554">
        <f t="shared" ca="1" si="300"/>
        <v>0.97630825826590484</v>
      </c>
      <c r="R867" s="554">
        <f t="shared" ca="1" si="301"/>
        <v>4.706099794473241</v>
      </c>
      <c r="S867" s="554">
        <f t="shared" ca="1" si="302"/>
        <v>2.8834719190267046</v>
      </c>
      <c r="T867" s="554">
        <f t="shared" ca="1" si="303"/>
        <v>6.1381418294288324</v>
      </c>
      <c r="U867" s="554">
        <f t="shared" ca="1" si="304"/>
        <v>6.6427613308485789</v>
      </c>
      <c r="V867" s="555">
        <f t="shared" ca="1" si="305"/>
        <v>4.3135084930056067</v>
      </c>
      <c r="W867" s="555">
        <f t="shared" ca="1" si="306"/>
        <v>2.4342657991859666</v>
      </c>
      <c r="X867" s="556">
        <f t="shared" ca="1" si="318"/>
        <v>1.6014339331636904</v>
      </c>
      <c r="Y867" s="557">
        <f t="shared" ca="1" si="307"/>
        <v>0.28370115013782204</v>
      </c>
    </row>
    <row r="868" spans="1:25" x14ac:dyDescent="0.25">
      <c r="A868" s="558" t="s">
        <v>1434</v>
      </c>
      <c r="B868" s="553">
        <f t="shared" si="299"/>
        <v>-10</v>
      </c>
      <c r="C868" s="553">
        <f t="shared" ca="1" si="308"/>
        <v>2.4956828853910906</v>
      </c>
      <c r="D868" s="553">
        <f t="shared" ca="1" si="309"/>
        <v>1.924092440807696</v>
      </c>
      <c r="E868" s="553">
        <f t="shared" ca="1" si="310"/>
        <v>4.9537994339206186</v>
      </c>
      <c r="F868" s="553">
        <f t="shared" ca="1" si="311"/>
        <v>2.6960160864181422</v>
      </c>
      <c r="G868" s="553">
        <f t="shared" ca="1" si="312"/>
        <v>8.6380097317469673</v>
      </c>
      <c r="H868" s="553">
        <f t="shared" ca="1" si="313"/>
        <v>3.0856110162219546</v>
      </c>
      <c r="I868" s="553">
        <f t="shared" ca="1" si="314"/>
        <v>15.385937252255395</v>
      </c>
      <c r="J868" s="553">
        <f t="shared" ca="1" si="315"/>
        <v>2.8880492788048402</v>
      </c>
      <c r="K868" s="553">
        <f t="shared" ca="1" si="316"/>
        <v>4.5490803547615979</v>
      </c>
      <c r="L868" s="553">
        <f t="shared" ca="1" si="319"/>
        <v>3.1593514009545411</v>
      </c>
      <c r="M868" s="553">
        <f t="shared" ca="1" si="319"/>
        <v>6.5777922023078164</v>
      </c>
      <c r="N868" s="553">
        <f t="shared" ca="1" si="319"/>
        <v>1.9324445514388724</v>
      </c>
      <c r="O868" s="553">
        <f t="shared" ca="1" si="319"/>
        <v>6.8783914305998852</v>
      </c>
      <c r="P868" s="553">
        <f t="shared" ca="1" si="319"/>
        <v>1.7192663155532972</v>
      </c>
      <c r="Q868" s="554">
        <f t="shared" ca="1" si="300"/>
        <v>0.57159044458339459</v>
      </c>
      <c r="R868" s="554">
        <f t="shared" ca="1" si="301"/>
        <v>2.2577833475024764</v>
      </c>
      <c r="S868" s="554">
        <f t="shared" ca="1" si="302"/>
        <v>5.5523987155250127</v>
      </c>
      <c r="T868" s="554">
        <f t="shared" ca="1" si="303"/>
        <v>12.497887973450556</v>
      </c>
      <c r="U868" s="554">
        <f t="shared" ca="1" si="304"/>
        <v>1.3897289538070567</v>
      </c>
      <c r="V868" s="555">
        <f t="shared" ca="1" si="305"/>
        <v>4.6453476508689437</v>
      </c>
      <c r="W868" s="555">
        <f t="shared" ca="1" si="306"/>
        <v>5.1591251150465878</v>
      </c>
      <c r="X868" s="556">
        <f t="shared" ca="1" si="318"/>
        <v>2.6193001078423581</v>
      </c>
      <c r="Y868" s="557">
        <f t="shared" ca="1" si="307"/>
        <v>0.42037607276739369</v>
      </c>
    </row>
    <row r="869" spans="1:25" x14ac:dyDescent="0.25">
      <c r="A869" s="558" t="s">
        <v>1435</v>
      </c>
      <c r="B869" s="553">
        <f t="shared" si="299"/>
        <v>-10</v>
      </c>
      <c r="C869" s="553">
        <f t="shared" ca="1" si="308"/>
        <v>2.7652625654266805</v>
      </c>
      <c r="D869" s="553">
        <f t="shared" ca="1" si="309"/>
        <v>1.6051933235095572</v>
      </c>
      <c r="E869" s="553">
        <f t="shared" ca="1" si="310"/>
        <v>3.9454072927111712</v>
      </c>
      <c r="F869" s="553">
        <f t="shared" ca="1" si="311"/>
        <v>2.8606948371153957</v>
      </c>
      <c r="G869" s="553">
        <f t="shared" ca="1" si="312"/>
        <v>12.492677614842425</v>
      </c>
      <c r="H869" s="553">
        <f t="shared" ca="1" si="313"/>
        <v>2.9756832445638342</v>
      </c>
      <c r="I869" s="553">
        <f t="shared" ca="1" si="314"/>
        <v>8.0583681226740609</v>
      </c>
      <c r="J869" s="553">
        <f t="shared" ca="1" si="315"/>
        <v>2.2293638406422982</v>
      </c>
      <c r="K869" s="553">
        <f t="shared" ca="1" si="316"/>
        <v>16.184789109862624</v>
      </c>
      <c r="L869" s="553">
        <f t="shared" ca="1" si="319"/>
        <v>3.0629576232156568</v>
      </c>
      <c r="M869" s="553">
        <f t="shared" ca="1" si="319"/>
        <v>6.8150861828072395</v>
      </c>
      <c r="N869" s="553">
        <f t="shared" ca="1" si="319"/>
        <v>3.0864151341031585</v>
      </c>
      <c r="O869" s="553">
        <f t="shared" ca="1" si="319"/>
        <v>6.0218179334714321</v>
      </c>
      <c r="P869" s="553">
        <f t="shared" ca="1" si="319"/>
        <v>2.8539369812948983</v>
      </c>
      <c r="Q869" s="554">
        <f t="shared" ca="1" si="300"/>
        <v>1.1600692419171232</v>
      </c>
      <c r="R869" s="554">
        <f t="shared" ca="1" si="301"/>
        <v>1.0847124555957754</v>
      </c>
      <c r="S869" s="554">
        <f t="shared" ca="1" si="302"/>
        <v>9.5169943702785904</v>
      </c>
      <c r="T869" s="554">
        <f t="shared" ca="1" si="303"/>
        <v>5.8290042820317627</v>
      </c>
      <c r="U869" s="554">
        <f t="shared" ca="1" si="304"/>
        <v>13.121831486646968</v>
      </c>
      <c r="V869" s="555">
        <f t="shared" ca="1" si="305"/>
        <v>3.7286710487040811</v>
      </c>
      <c r="W869" s="555">
        <f t="shared" ca="1" si="306"/>
        <v>3.1678809521765339</v>
      </c>
      <c r="X869" s="556">
        <f t="shared" ca="1" si="318"/>
        <v>4.8240959090156963</v>
      </c>
      <c r="Y869" s="557">
        <f t="shared" ca="1" si="307"/>
        <v>0.72660649968472291</v>
      </c>
    </row>
    <row r="870" spans="1:25" x14ac:dyDescent="0.25">
      <c r="A870" s="558" t="s">
        <v>1436</v>
      </c>
      <c r="B870" s="553">
        <f t="shared" si="299"/>
        <v>-10</v>
      </c>
      <c r="C870" s="553">
        <f t="shared" ca="1" si="308"/>
        <v>1.5852308065248515</v>
      </c>
      <c r="D870" s="553">
        <f t="shared" ca="1" si="309"/>
        <v>0.94334355376148471</v>
      </c>
      <c r="E870" s="553">
        <f t="shared" ca="1" si="310"/>
        <v>6.4135130783975054</v>
      </c>
      <c r="F870" s="553">
        <f t="shared" ca="1" si="311"/>
        <v>2.7125127740486987</v>
      </c>
      <c r="G870" s="553">
        <f t="shared" ca="1" si="312"/>
        <v>11.54830223042187</v>
      </c>
      <c r="H870" s="553">
        <f t="shared" ca="1" si="313"/>
        <v>3.2126233219005229</v>
      </c>
      <c r="I870" s="553">
        <f t="shared" ca="1" si="314"/>
        <v>11.044624346436091</v>
      </c>
      <c r="J870" s="553">
        <f t="shared" ca="1" si="315"/>
        <v>3.6410127091175437</v>
      </c>
      <c r="K870" s="553">
        <f t="shared" ca="1" si="316"/>
        <v>9.5899467186570568</v>
      </c>
      <c r="L870" s="553">
        <f t="shared" ca="1" si="319"/>
        <v>3.3458244168839251</v>
      </c>
      <c r="M870" s="553">
        <f t="shared" ca="1" si="319"/>
        <v>3.6396066153026219</v>
      </c>
      <c r="N870" s="553">
        <f t="shared" ca="1" si="319"/>
        <v>2.6788618492676592</v>
      </c>
      <c r="O870" s="553">
        <f t="shared" ca="1" si="319"/>
        <v>5.6417799436564842</v>
      </c>
      <c r="P870" s="553">
        <f t="shared" ca="1" si="319"/>
        <v>2.364882822740491</v>
      </c>
      <c r="Q870" s="554">
        <f t="shared" ca="1" si="300"/>
        <v>0.64188725276336678</v>
      </c>
      <c r="R870" s="554">
        <f t="shared" ca="1" si="301"/>
        <v>3.7010003043488067</v>
      </c>
      <c r="S870" s="554">
        <f t="shared" ca="1" si="302"/>
        <v>8.3356789085213467</v>
      </c>
      <c r="T870" s="554">
        <f t="shared" ca="1" si="303"/>
        <v>7.4036116373185479</v>
      </c>
      <c r="U870" s="554">
        <f t="shared" ca="1" si="304"/>
        <v>6.2441223017731318</v>
      </c>
      <c r="V870" s="555">
        <f t="shared" ca="1" si="305"/>
        <v>0.96074476603496262</v>
      </c>
      <c r="W870" s="555">
        <f t="shared" ca="1" si="306"/>
        <v>3.2768971209159932</v>
      </c>
      <c r="X870" s="556">
        <f t="shared" ca="1" si="318"/>
        <v>3.1676795316873463</v>
      </c>
      <c r="Y870" s="557">
        <f t="shared" ca="1" si="307"/>
        <v>0.49956884820722225</v>
      </c>
    </row>
    <row r="871" spans="1:25" x14ac:dyDescent="0.25">
      <c r="A871" s="558" t="s">
        <v>1437</v>
      </c>
      <c r="B871" s="553">
        <f t="shared" si="299"/>
        <v>-10</v>
      </c>
      <c r="C871" s="553">
        <f t="shared" ca="1" si="308"/>
        <v>2.3381880832545718</v>
      </c>
      <c r="D871" s="553">
        <f t="shared" ca="1" si="309"/>
        <v>1.8217112218382776</v>
      </c>
      <c r="E871" s="553">
        <f t="shared" ca="1" si="310"/>
        <v>4.019582143931137</v>
      </c>
      <c r="F871" s="553">
        <f t="shared" ca="1" si="311"/>
        <v>2.1570740194446767</v>
      </c>
      <c r="G871" s="553">
        <f t="shared" ca="1" si="312"/>
        <v>11.885495578583017</v>
      </c>
      <c r="H871" s="553">
        <f t="shared" ca="1" si="313"/>
        <v>2.0400640265479169</v>
      </c>
      <c r="I871" s="553">
        <f t="shared" ca="1" si="314"/>
        <v>7.5088703281027156</v>
      </c>
      <c r="J871" s="553">
        <f t="shared" ca="1" si="315"/>
        <v>2.8642822307905345</v>
      </c>
      <c r="K871" s="553">
        <f t="shared" ca="1" si="316"/>
        <v>7.6931539695822053</v>
      </c>
      <c r="L871" s="553">
        <f t="shared" ca="1" si="319"/>
        <v>3.121339327501063</v>
      </c>
      <c r="M871" s="553">
        <f t="shared" ca="1" si="319"/>
        <v>4.6667020241389219</v>
      </c>
      <c r="N871" s="553">
        <f t="shared" ca="1" si="319"/>
        <v>2.7235465959368366</v>
      </c>
      <c r="O871" s="553">
        <f t="shared" ca="1" si="319"/>
        <v>5.4008098763739101</v>
      </c>
      <c r="P871" s="553">
        <f t="shared" ca="1" si="319"/>
        <v>2.1317079496103171</v>
      </c>
      <c r="Q871" s="554">
        <f t="shared" ca="1" si="300"/>
        <v>0.51647686141629423</v>
      </c>
      <c r="R871" s="554">
        <f t="shared" ca="1" si="301"/>
        <v>1.8625081244864603</v>
      </c>
      <c r="S871" s="554">
        <f t="shared" ca="1" si="302"/>
        <v>9.8454315520350999</v>
      </c>
      <c r="T871" s="554">
        <f t="shared" ca="1" si="303"/>
        <v>4.6445880973121811</v>
      </c>
      <c r="U871" s="554">
        <f t="shared" ca="1" si="304"/>
        <v>4.5718146420811419</v>
      </c>
      <c r="V871" s="555">
        <f t="shared" ca="1" si="305"/>
        <v>1.9431554282020853</v>
      </c>
      <c r="W871" s="555">
        <f t="shared" ca="1" si="306"/>
        <v>3.269101926763593</v>
      </c>
      <c r="X871" s="556">
        <f t="shared" ca="1" si="318"/>
        <v>1.2415300509847782</v>
      </c>
      <c r="Y871" s="557">
        <f t="shared" ca="1" si="307"/>
        <v>0.2410140448651491</v>
      </c>
    </row>
    <row r="872" spans="1:25" x14ac:dyDescent="0.25">
      <c r="A872" s="558" t="s">
        <v>1438</v>
      </c>
      <c r="B872" s="553">
        <f t="shared" si="299"/>
        <v>-10</v>
      </c>
      <c r="C872" s="553">
        <f t="shared" ca="1" si="308"/>
        <v>1.9665018818144375</v>
      </c>
      <c r="D872" s="553">
        <f t="shared" ca="1" si="309"/>
        <v>2.1629194370908591</v>
      </c>
      <c r="E872" s="553">
        <f t="shared" ca="1" si="310"/>
        <v>7.2922229379393935</v>
      </c>
      <c r="F872" s="553">
        <f t="shared" ca="1" si="311"/>
        <v>2.5072359624015883</v>
      </c>
      <c r="G872" s="553">
        <f t="shared" ca="1" si="312"/>
        <v>8.5637407459485022</v>
      </c>
      <c r="H872" s="553">
        <f t="shared" ca="1" si="313"/>
        <v>2.903698819399243</v>
      </c>
      <c r="I872" s="553">
        <f t="shared" ca="1" si="314"/>
        <v>9.8066988765393575</v>
      </c>
      <c r="J872" s="553">
        <f t="shared" ca="1" si="315"/>
        <v>3.2580141083774112</v>
      </c>
      <c r="K872" s="553">
        <f t="shared" ca="1" si="316"/>
        <v>7.2299876618991474</v>
      </c>
      <c r="L872" s="553">
        <f t="shared" ca="1" si="319"/>
        <v>4.3821054547998868</v>
      </c>
      <c r="M872" s="553">
        <f t="shared" ca="1" si="319"/>
        <v>5.6284749381365025</v>
      </c>
      <c r="N872" s="553">
        <f t="shared" ca="1" si="319"/>
        <v>1.9791882980072821</v>
      </c>
      <c r="O872" s="553">
        <f t="shared" ca="1" si="319"/>
        <v>4.4340306487695615</v>
      </c>
      <c r="P872" s="553">
        <f t="shared" ca="1" si="319"/>
        <v>2.6616787654230922</v>
      </c>
      <c r="Q872" s="554">
        <f t="shared" ca="1" si="300"/>
        <v>-0.19641755527642157</v>
      </c>
      <c r="R872" s="554">
        <f t="shared" ca="1" si="301"/>
        <v>4.7849869755378052</v>
      </c>
      <c r="S872" s="554">
        <f t="shared" ca="1" si="302"/>
        <v>5.6600419265492592</v>
      </c>
      <c r="T872" s="554">
        <f t="shared" ca="1" si="303"/>
        <v>6.5486847681619462</v>
      </c>
      <c r="U872" s="554">
        <f t="shared" ca="1" si="304"/>
        <v>2.8478822070992607</v>
      </c>
      <c r="V872" s="555">
        <f t="shared" ca="1" si="305"/>
        <v>3.6492866401292203</v>
      </c>
      <c r="W872" s="555">
        <f t="shared" ca="1" si="306"/>
        <v>1.7723518833464693</v>
      </c>
      <c r="X872" s="556">
        <f t="shared" ca="1" si="318"/>
        <v>0.74706213585411163</v>
      </c>
      <c r="Y872" s="557">
        <f t="shared" ca="1" si="307"/>
        <v>0.18855123029196613</v>
      </c>
    </row>
    <row r="873" spans="1:25" x14ac:dyDescent="0.25">
      <c r="A873" s="558" t="s">
        <v>1439</v>
      </c>
      <c r="B873" s="553">
        <f t="shared" si="299"/>
        <v>-10</v>
      </c>
      <c r="C873" s="553">
        <f t="shared" ca="1" si="308"/>
        <v>3.3529698740925951</v>
      </c>
      <c r="D873" s="553">
        <f t="shared" ca="1" si="309"/>
        <v>2.5338151257070893</v>
      </c>
      <c r="E873" s="553">
        <f t="shared" ca="1" si="310"/>
        <v>5.6795184987145531</v>
      </c>
      <c r="F873" s="553">
        <f t="shared" ca="1" si="311"/>
        <v>3.1589161404537185</v>
      </c>
      <c r="G873" s="553">
        <f t="shared" ca="1" si="312"/>
        <v>11.680033410435795</v>
      </c>
      <c r="H873" s="553">
        <f t="shared" ca="1" si="313"/>
        <v>3.3907631214484817</v>
      </c>
      <c r="I873" s="553">
        <f t="shared" ca="1" si="314"/>
        <v>10.146329185272693</v>
      </c>
      <c r="J873" s="553">
        <f t="shared" ca="1" si="315"/>
        <v>2.5196550511820055</v>
      </c>
      <c r="K873" s="553">
        <f t="shared" ca="1" si="316"/>
        <v>7.5406969309486991</v>
      </c>
      <c r="L873" s="553">
        <f t="shared" ca="1" si="319"/>
        <v>3.0476466155918334</v>
      </c>
      <c r="M873" s="553">
        <f t="shared" ca="1" si="319"/>
        <v>6.4467779826104508</v>
      </c>
      <c r="N873" s="553">
        <f t="shared" ca="1" si="319"/>
        <v>2.9534590868653661</v>
      </c>
      <c r="O873" s="553">
        <f t="shared" ca="1" si="319"/>
        <v>2.61468050590031</v>
      </c>
      <c r="P873" s="553">
        <f t="shared" ca="1" si="319"/>
        <v>2.6207929075725804</v>
      </c>
      <c r="Q873" s="554">
        <f t="shared" ca="1" si="300"/>
        <v>0.81915474838550573</v>
      </c>
      <c r="R873" s="554">
        <f t="shared" ca="1" si="301"/>
        <v>2.5206023582608346</v>
      </c>
      <c r="S873" s="554">
        <f t="shared" ca="1" si="302"/>
        <v>8.2892702889873142</v>
      </c>
      <c r="T873" s="554">
        <f t="shared" ca="1" si="303"/>
        <v>7.6266741340906874</v>
      </c>
      <c r="U873" s="554">
        <f t="shared" ca="1" si="304"/>
        <v>4.4930503153568662</v>
      </c>
      <c r="V873" s="555">
        <f t="shared" ca="1" si="305"/>
        <v>3.4933188957450847</v>
      </c>
      <c r="W873" s="555">
        <f t="shared" ca="1" si="306"/>
        <v>-6.1124016722704511E-3</v>
      </c>
      <c r="X873" s="556">
        <f t="shared" ca="1" si="318"/>
        <v>2.0232548736835447</v>
      </c>
      <c r="Y873" s="557">
        <f t="shared" ca="1" si="307"/>
        <v>0.33791744147119251</v>
      </c>
    </row>
    <row r="874" spans="1:25" x14ac:dyDescent="0.25">
      <c r="A874" s="558" t="s">
        <v>1440</v>
      </c>
      <c r="B874" s="553">
        <f t="shared" si="299"/>
        <v>-10</v>
      </c>
      <c r="C874" s="553">
        <f t="shared" ca="1" si="308"/>
        <v>3.6397377864800475</v>
      </c>
      <c r="D874" s="553">
        <f t="shared" ca="1" si="309"/>
        <v>2.0609858916320478</v>
      </c>
      <c r="E874" s="553">
        <f t="shared" ca="1" si="310"/>
        <v>5.7817454978075826</v>
      </c>
      <c r="F874" s="553">
        <f t="shared" ca="1" si="311"/>
        <v>2.8061691266191877</v>
      </c>
      <c r="G874" s="553">
        <f t="shared" ca="1" si="312"/>
        <v>8.2014917902267364</v>
      </c>
      <c r="H874" s="553">
        <f t="shared" ca="1" si="313"/>
        <v>2.575726638897367</v>
      </c>
      <c r="I874" s="553">
        <f t="shared" ca="1" si="314"/>
        <v>9.2831631164040331</v>
      </c>
      <c r="J874" s="553">
        <f t="shared" ca="1" si="315"/>
        <v>3.6179714221476811</v>
      </c>
      <c r="K874" s="553">
        <f t="shared" ca="1" si="316"/>
        <v>6.9512619606614052</v>
      </c>
      <c r="L874" s="553">
        <f t="shared" ca="1" si="319"/>
        <v>2.90556796004108</v>
      </c>
      <c r="M874" s="553">
        <f t="shared" ca="1" si="319"/>
        <v>4.2996607360122203</v>
      </c>
      <c r="N874" s="553">
        <f t="shared" ca="1" si="319"/>
        <v>2.3114908942174019</v>
      </c>
      <c r="O874" s="553">
        <f t="shared" ca="1" si="319"/>
        <v>6.3993142714529903</v>
      </c>
      <c r="P874" s="553">
        <f t="shared" ca="1" si="319"/>
        <v>2.2804601015547803</v>
      </c>
      <c r="Q874" s="554">
        <f t="shared" ca="1" si="300"/>
        <v>1.5787518948479997</v>
      </c>
      <c r="R874" s="554">
        <f t="shared" ca="1" si="301"/>
        <v>2.9755763711883949</v>
      </c>
      <c r="S874" s="554">
        <f t="shared" ca="1" si="302"/>
        <v>5.6257651513293698</v>
      </c>
      <c r="T874" s="554">
        <f t="shared" ca="1" si="303"/>
        <v>5.6651916942563521</v>
      </c>
      <c r="U874" s="554">
        <f t="shared" ca="1" si="304"/>
        <v>4.0456940006203252</v>
      </c>
      <c r="V874" s="555">
        <f t="shared" ca="1" si="305"/>
        <v>1.9881698417948184</v>
      </c>
      <c r="W874" s="555">
        <f t="shared" ca="1" si="306"/>
        <v>4.11885416989821</v>
      </c>
      <c r="X874" s="556">
        <f t="shared" ca="1" si="318"/>
        <v>1.0788908000287769</v>
      </c>
      <c r="Y874" s="557">
        <f t="shared" ca="1" si="307"/>
        <v>0.22293558168838992</v>
      </c>
    </row>
    <row r="875" spans="1:25" x14ac:dyDescent="0.25">
      <c r="A875" s="558" t="s">
        <v>1441</v>
      </c>
      <c r="B875" s="553">
        <f t="shared" si="299"/>
        <v>-10</v>
      </c>
      <c r="C875" s="553">
        <f t="shared" ca="1" si="308"/>
        <v>3.2565630450613403</v>
      </c>
      <c r="D875" s="553">
        <f t="shared" ca="1" si="309"/>
        <v>2.2321133434565863</v>
      </c>
      <c r="E875" s="553">
        <f t="shared" ca="1" si="310"/>
        <v>5.8942883101538168</v>
      </c>
      <c r="F875" s="553">
        <f t="shared" ca="1" si="311"/>
        <v>2.256737653767428</v>
      </c>
      <c r="G875" s="553">
        <f t="shared" ca="1" si="312"/>
        <v>5.9159278075638504</v>
      </c>
      <c r="H875" s="553">
        <f t="shared" ca="1" si="313"/>
        <v>3.7373225686095779</v>
      </c>
      <c r="I875" s="553">
        <f t="shared" ca="1" si="314"/>
        <v>15.391305728062882</v>
      </c>
      <c r="J875" s="553">
        <f t="shared" ca="1" si="315"/>
        <v>3.2211567645051904</v>
      </c>
      <c r="K875" s="553">
        <f t="shared" ca="1" si="316"/>
        <v>9.7208998619465135</v>
      </c>
      <c r="L875" s="553">
        <f t="shared" ca="1" si="319"/>
        <v>3.0512356232735049</v>
      </c>
      <c r="M875" s="553">
        <f t="shared" ca="1" si="319"/>
        <v>7.1269420127482608</v>
      </c>
      <c r="N875" s="553">
        <f t="shared" ca="1" si="319"/>
        <v>2.4900139762499967</v>
      </c>
      <c r="O875" s="553">
        <f t="shared" ca="1" si="319"/>
        <v>6.5325268062933741</v>
      </c>
      <c r="P875" s="553">
        <f t="shared" ca="1" si="319"/>
        <v>2.3268737915841196</v>
      </c>
      <c r="Q875" s="554">
        <f t="shared" ca="1" si="300"/>
        <v>1.024449701604754</v>
      </c>
      <c r="R875" s="554">
        <f t="shared" ca="1" si="301"/>
        <v>3.6375506563863889</v>
      </c>
      <c r="S875" s="554">
        <f t="shared" ca="1" si="302"/>
        <v>2.1786052389542725</v>
      </c>
      <c r="T875" s="554">
        <f t="shared" ca="1" si="303"/>
        <v>12.170148963557692</v>
      </c>
      <c r="U875" s="554">
        <f t="shared" ca="1" si="304"/>
        <v>6.6696642386730085</v>
      </c>
      <c r="V875" s="555">
        <f t="shared" ca="1" si="305"/>
        <v>4.6369280364982641</v>
      </c>
      <c r="W875" s="555">
        <f t="shared" ca="1" si="306"/>
        <v>4.2056530147092541</v>
      </c>
      <c r="X875" s="556">
        <f t="shared" ca="1" si="318"/>
        <v>3.5309788832274371</v>
      </c>
      <c r="Y875" s="557">
        <f t="shared" ca="1" si="307"/>
        <v>0.55223877605930038</v>
      </c>
    </row>
    <row r="876" spans="1:25" x14ac:dyDescent="0.25">
      <c r="A876" s="558" t="s">
        <v>1442</v>
      </c>
      <c r="B876" s="553">
        <f t="shared" si="299"/>
        <v>-10</v>
      </c>
      <c r="C876" s="553">
        <f t="shared" ca="1" si="308"/>
        <v>3.4115664133184538</v>
      </c>
      <c r="D876" s="553">
        <f t="shared" ca="1" si="309"/>
        <v>2.1757315784944278</v>
      </c>
      <c r="E876" s="553">
        <f t="shared" ca="1" si="310"/>
        <v>1.5999520524920317</v>
      </c>
      <c r="F876" s="553">
        <f t="shared" ca="1" si="311"/>
        <v>2.1513966637793707</v>
      </c>
      <c r="G876" s="553">
        <f t="shared" ca="1" si="312"/>
        <v>11.236283331304326</v>
      </c>
      <c r="H876" s="553">
        <f t="shared" ca="1" si="313"/>
        <v>2.3586419959959337</v>
      </c>
      <c r="I876" s="553">
        <f t="shared" ca="1" si="314"/>
        <v>10.408246684550889</v>
      </c>
      <c r="J876" s="553">
        <f t="shared" ca="1" si="315"/>
        <v>2.8514847383829447</v>
      </c>
      <c r="K876" s="553">
        <f t="shared" ca="1" si="316"/>
        <v>9.2918051117836526</v>
      </c>
      <c r="L876" s="553">
        <f t="shared" ca="1" si="319"/>
        <v>4.1216159339097818</v>
      </c>
      <c r="M876" s="553">
        <f t="shared" ca="1" si="319"/>
        <v>3.6367231844627899</v>
      </c>
      <c r="N876" s="553">
        <f t="shared" ca="1" si="319"/>
        <v>3.4015641088187527</v>
      </c>
      <c r="O876" s="553">
        <f t="shared" ca="1" si="319"/>
        <v>5.906369894199182</v>
      </c>
      <c r="P876" s="553">
        <f t="shared" ca="1" si="319"/>
        <v>2.3017828547538262</v>
      </c>
      <c r="Q876" s="554">
        <f t="shared" ca="1" si="300"/>
        <v>1.235834834824026</v>
      </c>
      <c r="R876" s="554">
        <f t="shared" ca="1" si="301"/>
        <v>-0.55144461128733901</v>
      </c>
      <c r="S876" s="554">
        <f t="shared" ca="1" si="302"/>
        <v>8.8776413353083932</v>
      </c>
      <c r="T876" s="554">
        <f t="shared" ca="1" si="303"/>
        <v>7.5567619461679438</v>
      </c>
      <c r="U876" s="554">
        <f t="shared" ca="1" si="304"/>
        <v>5.1701891778738709</v>
      </c>
      <c r="V876" s="555">
        <f t="shared" ca="1" si="305"/>
        <v>0.23515907564403715</v>
      </c>
      <c r="W876" s="555">
        <f t="shared" ca="1" si="306"/>
        <v>3.6045870394453559</v>
      </c>
      <c r="X876" s="556">
        <f t="shared" ca="1" si="318"/>
        <v>0.7880951958896425</v>
      </c>
      <c r="Y876" s="557">
        <f t="shared" ca="1" si="307"/>
        <v>0.19261679911031482</v>
      </c>
    </row>
    <row r="877" spans="1:25" x14ac:dyDescent="0.25">
      <c r="A877" s="558" t="s">
        <v>1443</v>
      </c>
      <c r="B877" s="553">
        <f t="shared" si="299"/>
        <v>-10</v>
      </c>
      <c r="C877" s="553">
        <f t="shared" ca="1" si="308"/>
        <v>2.6072915704255815</v>
      </c>
      <c r="D877" s="553">
        <f t="shared" ca="1" si="309"/>
        <v>2.0370593347340611</v>
      </c>
      <c r="E877" s="553">
        <f t="shared" ca="1" si="310"/>
        <v>5.551306402846361</v>
      </c>
      <c r="F877" s="553">
        <f t="shared" ca="1" si="311"/>
        <v>2.044899720753556</v>
      </c>
      <c r="G877" s="553">
        <f t="shared" ca="1" si="312"/>
        <v>1.5257694155774548</v>
      </c>
      <c r="H877" s="553">
        <f t="shared" ca="1" si="313"/>
        <v>2.6757474708415701</v>
      </c>
      <c r="I877" s="553">
        <f t="shared" ca="1" si="314"/>
        <v>15.188178065243726</v>
      </c>
      <c r="J877" s="553">
        <f t="shared" ca="1" si="315"/>
        <v>4.1444390745149216</v>
      </c>
      <c r="K877" s="553">
        <f t="shared" ca="1" si="316"/>
        <v>12.590097710955362</v>
      </c>
      <c r="L877" s="553">
        <f t="shared" ca="1" si="319"/>
        <v>3.2518738789630506</v>
      </c>
      <c r="M877" s="553">
        <f t="shared" ca="1" si="319"/>
        <v>5.9081353061864696</v>
      </c>
      <c r="N877" s="553">
        <f t="shared" ca="1" si="319"/>
        <v>1.888365939521794</v>
      </c>
      <c r="O877" s="553">
        <f t="shared" ca="1" si="319"/>
        <v>3.0660069362473092</v>
      </c>
      <c r="P877" s="553">
        <f t="shared" ca="1" si="319"/>
        <v>2.6884276084211969</v>
      </c>
      <c r="Q877" s="554">
        <f t="shared" ca="1" si="300"/>
        <v>0.57023223569152037</v>
      </c>
      <c r="R877" s="554">
        <f t="shared" ca="1" si="301"/>
        <v>3.506406682092805</v>
      </c>
      <c r="S877" s="554">
        <f t="shared" ca="1" si="302"/>
        <v>-1.1499780552641152</v>
      </c>
      <c r="T877" s="554">
        <f t="shared" ca="1" si="303"/>
        <v>11.043738990728805</v>
      </c>
      <c r="U877" s="554">
        <f t="shared" ca="1" si="304"/>
        <v>9.3382238319923125</v>
      </c>
      <c r="V877" s="555">
        <f t="shared" ca="1" si="305"/>
        <v>4.0197693666646757</v>
      </c>
      <c r="W877" s="555">
        <f t="shared" ca="1" si="306"/>
        <v>0.37757932782611237</v>
      </c>
      <c r="X877" s="556">
        <f t="shared" ca="1" si="318"/>
        <v>0.82790452177300899</v>
      </c>
      <c r="Y877" s="557">
        <f t="shared" ca="1" si="307"/>
        <v>0.19661190149772709</v>
      </c>
    </row>
    <row r="878" spans="1:25" x14ac:dyDescent="0.25">
      <c r="A878" s="558" t="s">
        <v>1444</v>
      </c>
      <c r="B878" s="553">
        <f t="shared" si="299"/>
        <v>-10</v>
      </c>
      <c r="C878" s="553">
        <f t="shared" ca="1" si="308"/>
        <v>2.6454260438078285</v>
      </c>
      <c r="D878" s="553">
        <f t="shared" ca="1" si="309"/>
        <v>2.3483854013147196</v>
      </c>
      <c r="E878" s="553">
        <f t="shared" ca="1" si="310"/>
        <v>4.6542200143453227</v>
      </c>
      <c r="F878" s="553">
        <f t="shared" ca="1" si="311"/>
        <v>2.3213540498163625</v>
      </c>
      <c r="G878" s="553">
        <f t="shared" ca="1" si="312"/>
        <v>11.535495064851462</v>
      </c>
      <c r="H878" s="553">
        <f t="shared" ca="1" si="313"/>
        <v>2.5685590915593037</v>
      </c>
      <c r="I878" s="553">
        <f t="shared" ca="1" si="314"/>
        <v>10.758565991869673</v>
      </c>
      <c r="J878" s="553">
        <f t="shared" ca="1" si="315"/>
        <v>1.2956770507784654</v>
      </c>
      <c r="K878" s="553">
        <f t="shared" ca="1" si="316"/>
        <v>9.4839384359474561</v>
      </c>
      <c r="L878" s="553">
        <f t="shared" ca="1" si="319"/>
        <v>2.7854172470546752</v>
      </c>
      <c r="M878" s="553">
        <f t="shared" ca="1" si="319"/>
        <v>6.8331595706175916</v>
      </c>
      <c r="N878" s="553">
        <f t="shared" ca="1" si="319"/>
        <v>3.1514131822627309</v>
      </c>
      <c r="O878" s="553">
        <f t="shared" ca="1" si="319"/>
        <v>4.4877603042870611</v>
      </c>
      <c r="P878" s="553">
        <f t="shared" ca="1" si="319"/>
        <v>2.0517480937382766</v>
      </c>
      <c r="Q878" s="554">
        <f t="shared" ca="1" si="300"/>
        <v>0.29704064249310891</v>
      </c>
      <c r="R878" s="554">
        <f t="shared" ca="1" si="301"/>
        <v>2.3328659645289602</v>
      </c>
      <c r="S878" s="554">
        <f t="shared" ca="1" si="302"/>
        <v>8.9669359732921592</v>
      </c>
      <c r="T878" s="554">
        <f t="shared" ca="1" si="303"/>
        <v>9.462888941091208</v>
      </c>
      <c r="U878" s="554">
        <f t="shared" ca="1" si="304"/>
        <v>6.6985211888927809</v>
      </c>
      <c r="V878" s="555">
        <f t="shared" ca="1" si="305"/>
        <v>3.6817463883548607</v>
      </c>
      <c r="W878" s="555">
        <f t="shared" ca="1" si="306"/>
        <v>2.4360122105487845</v>
      </c>
      <c r="X878" s="556">
        <f t="shared" ca="1" si="318"/>
        <v>3.8687251962325284</v>
      </c>
      <c r="Y878" s="557">
        <f t="shared" ca="1" si="307"/>
        <v>0.60040962841387668</v>
      </c>
    </row>
    <row r="879" spans="1:25" x14ac:dyDescent="0.25">
      <c r="A879" s="558" t="s">
        <v>1445</v>
      </c>
      <c r="B879" s="553">
        <f t="shared" si="299"/>
        <v>-10</v>
      </c>
      <c r="C879" s="553">
        <f t="shared" ca="1" si="308"/>
        <v>2.3172826896983802</v>
      </c>
      <c r="D879" s="553">
        <f t="shared" ca="1" si="309"/>
        <v>1.8145690535060806</v>
      </c>
      <c r="E879" s="553">
        <f t="shared" ca="1" si="310"/>
        <v>3.2893058571929306</v>
      </c>
      <c r="F879" s="553">
        <f t="shared" ca="1" si="311"/>
        <v>2.6382291904315931</v>
      </c>
      <c r="G879" s="553">
        <f t="shared" ca="1" si="312"/>
        <v>12.084596849297458</v>
      </c>
      <c r="H879" s="553">
        <f t="shared" ca="1" si="313"/>
        <v>2.1673579112228891</v>
      </c>
      <c r="I879" s="553">
        <f t="shared" ca="1" si="314"/>
        <v>6.5161251967237233</v>
      </c>
      <c r="J879" s="553">
        <f t="shared" ca="1" si="315"/>
        <v>2.6565387269543392</v>
      </c>
      <c r="K879" s="553">
        <f t="shared" ca="1" si="316"/>
        <v>14.797599021511473</v>
      </c>
      <c r="L879" s="553">
        <f t="shared" ca="1" si="319"/>
        <v>2.5451615394652065</v>
      </c>
      <c r="M879" s="553">
        <f t="shared" ca="1" si="319"/>
        <v>5.314781574632323</v>
      </c>
      <c r="N879" s="553">
        <f t="shared" ca="1" si="319"/>
        <v>2.4514096302069146</v>
      </c>
      <c r="O879" s="553">
        <f t="shared" ca="1" si="319"/>
        <v>4.0597861823344035</v>
      </c>
      <c r="P879" s="553">
        <f t="shared" ca="1" si="319"/>
        <v>2.3162044217094766</v>
      </c>
      <c r="Q879" s="554">
        <f t="shared" ca="1" si="300"/>
        <v>0.5027136361922997</v>
      </c>
      <c r="R879" s="554">
        <f t="shared" ca="1" si="301"/>
        <v>0.65107666676133746</v>
      </c>
      <c r="S879" s="554">
        <f t="shared" ca="1" si="302"/>
        <v>9.9172389380745685</v>
      </c>
      <c r="T879" s="554">
        <f t="shared" ca="1" si="303"/>
        <v>3.859586469769384</v>
      </c>
      <c r="U879" s="554">
        <f t="shared" ca="1" si="304"/>
        <v>12.252437482046266</v>
      </c>
      <c r="V879" s="555">
        <f t="shared" ca="1" si="305"/>
        <v>2.8633719444254084</v>
      </c>
      <c r="W879" s="555">
        <f t="shared" ca="1" si="306"/>
        <v>1.7435817606249269</v>
      </c>
      <c r="X879" s="556">
        <f t="shared" ca="1" si="318"/>
        <v>2.6085230167549973</v>
      </c>
      <c r="Y879" s="557">
        <f t="shared" ca="1" si="307"/>
        <v>0.41884111371541893</v>
      </c>
    </row>
    <row r="880" spans="1:25" x14ac:dyDescent="0.25">
      <c r="A880" s="558" t="s">
        <v>1446</v>
      </c>
      <c r="B880" s="553">
        <f t="shared" si="299"/>
        <v>-10</v>
      </c>
      <c r="C880" s="553">
        <f t="shared" ca="1" si="308"/>
        <v>3.6631159437965097</v>
      </c>
      <c r="D880" s="553">
        <f t="shared" ca="1" si="309"/>
        <v>2.4448771041722139</v>
      </c>
      <c r="E880" s="553">
        <f t="shared" ca="1" si="310"/>
        <v>8.0807363104181782</v>
      </c>
      <c r="F880" s="553">
        <f t="shared" ca="1" si="311"/>
        <v>2.604581561126226</v>
      </c>
      <c r="G880" s="553">
        <f t="shared" ca="1" si="312"/>
        <v>12.815906803205204</v>
      </c>
      <c r="H880" s="553">
        <f t="shared" ca="1" si="313"/>
        <v>2.417389522143103</v>
      </c>
      <c r="I880" s="553">
        <f t="shared" ca="1" si="314"/>
        <v>9.0030609170044595</v>
      </c>
      <c r="J880" s="553">
        <f t="shared" ca="1" si="315"/>
        <v>3.1178259966806534</v>
      </c>
      <c r="K880" s="553">
        <f t="shared" ca="1" si="316"/>
        <v>16.238306628574236</v>
      </c>
      <c r="L880" s="553">
        <f t="shared" ca="1" si="319"/>
        <v>2.3829018812578155</v>
      </c>
      <c r="M880" s="553">
        <f t="shared" ca="1" si="319"/>
        <v>7.2354521512135133</v>
      </c>
      <c r="N880" s="553">
        <f t="shared" ca="1" si="319"/>
        <v>2.5222156927211081</v>
      </c>
      <c r="O880" s="553">
        <f t="shared" ca="1" si="319"/>
        <v>4.8576217464170064</v>
      </c>
      <c r="P880" s="553">
        <f t="shared" ca="1" si="319"/>
        <v>1.7298211947544071</v>
      </c>
      <c r="Q880" s="554">
        <f t="shared" ca="1" si="300"/>
        <v>1.2182388396242958</v>
      </c>
      <c r="R880" s="554">
        <f t="shared" ca="1" si="301"/>
        <v>5.4761547492919522</v>
      </c>
      <c r="S880" s="554">
        <f t="shared" ca="1" si="302"/>
        <v>10.398517281062102</v>
      </c>
      <c r="T880" s="554">
        <f t="shared" ca="1" si="303"/>
        <v>5.8852349203238061</v>
      </c>
      <c r="U880" s="554">
        <f t="shared" ca="1" si="304"/>
        <v>13.85540474731642</v>
      </c>
      <c r="V880" s="555">
        <f t="shared" ca="1" si="305"/>
        <v>4.7132364584924051</v>
      </c>
      <c r="W880" s="555">
        <f t="shared" ca="1" si="306"/>
        <v>3.1278005516625993</v>
      </c>
      <c r="X880" s="556">
        <f t="shared" ca="1" si="318"/>
        <v>8.6455961865424236</v>
      </c>
      <c r="Y880" s="557">
        <f t="shared" ca="1" si="307"/>
        <v>0.97699408406878274</v>
      </c>
    </row>
    <row r="881" spans="1:25" x14ac:dyDescent="0.25">
      <c r="A881" s="558" t="s">
        <v>1447</v>
      </c>
      <c r="B881" s="553">
        <f t="shared" si="299"/>
        <v>-10</v>
      </c>
      <c r="C881" s="553">
        <f t="shared" ca="1" si="308"/>
        <v>2.8170041583272916</v>
      </c>
      <c r="D881" s="553">
        <f t="shared" ca="1" si="309"/>
        <v>1.3445030030795209</v>
      </c>
      <c r="E881" s="553">
        <f t="shared" ca="1" si="310"/>
        <v>3.3488258263233313</v>
      </c>
      <c r="F881" s="553">
        <f t="shared" ca="1" si="311"/>
        <v>1.7031934648031377</v>
      </c>
      <c r="G881" s="553">
        <f t="shared" ca="1" si="312"/>
        <v>7.0701038289874063</v>
      </c>
      <c r="H881" s="553">
        <f t="shared" ca="1" si="313"/>
        <v>3.4243242355949208</v>
      </c>
      <c r="I881" s="553">
        <f t="shared" ca="1" si="314"/>
        <v>13.819020353096587</v>
      </c>
      <c r="J881" s="553">
        <f t="shared" ca="1" si="315"/>
        <v>3.0041913500930262</v>
      </c>
      <c r="K881" s="553">
        <f t="shared" ca="1" si="316"/>
        <v>9.0814755377056748</v>
      </c>
      <c r="L881" s="553">
        <f t="shared" ca="1" si="319"/>
        <v>1.3127896190434072</v>
      </c>
      <c r="M881" s="553">
        <f t="shared" ca="1" si="319"/>
        <v>4.4760882145581338</v>
      </c>
      <c r="N881" s="553">
        <f t="shared" ca="1" si="319"/>
        <v>3.2926025649128614</v>
      </c>
      <c r="O881" s="553">
        <f t="shared" ca="1" si="319"/>
        <v>6.3577453973132592</v>
      </c>
      <c r="P881" s="553">
        <f t="shared" ca="1" si="319"/>
        <v>2.908436001941971</v>
      </c>
      <c r="Q881" s="554">
        <f t="shared" ca="1" si="300"/>
        <v>1.4725011552477707</v>
      </c>
      <c r="R881" s="554">
        <f t="shared" ca="1" si="301"/>
        <v>1.6456323615201935</v>
      </c>
      <c r="S881" s="554">
        <f t="shared" ca="1" si="302"/>
        <v>3.6457795933924855</v>
      </c>
      <c r="T881" s="554">
        <f t="shared" ca="1" si="303"/>
        <v>10.81482900300356</v>
      </c>
      <c r="U881" s="554">
        <f t="shared" ca="1" si="304"/>
        <v>7.7686859186622677</v>
      </c>
      <c r="V881" s="555">
        <f t="shared" ca="1" si="305"/>
        <v>1.1834856496452724</v>
      </c>
      <c r="W881" s="555">
        <f t="shared" ca="1" si="306"/>
        <v>3.4493093953712881</v>
      </c>
      <c r="X881" s="556">
        <f t="shared" ca="1" si="318"/>
        <v>2.1068580206983807</v>
      </c>
      <c r="Y881" s="557">
        <f t="shared" ca="1" si="307"/>
        <v>0.34912447558402637</v>
      </c>
    </row>
    <row r="882" spans="1:25" x14ac:dyDescent="0.25">
      <c r="A882" s="558" t="s">
        <v>1448</v>
      </c>
      <c r="B882" s="553">
        <f t="shared" si="299"/>
        <v>-10</v>
      </c>
      <c r="C882" s="553">
        <f t="shared" ca="1" si="308"/>
        <v>3.5216546903995982</v>
      </c>
      <c r="D882" s="553">
        <f t="shared" ca="1" si="309"/>
        <v>2.0808803236617135</v>
      </c>
      <c r="E882" s="553">
        <f t="shared" ca="1" si="310"/>
        <v>1.7467882845591274</v>
      </c>
      <c r="F882" s="553">
        <f t="shared" ca="1" si="311"/>
        <v>1.9130184282251332</v>
      </c>
      <c r="G882" s="553">
        <f t="shared" ca="1" si="312"/>
        <v>9.8751011533139756</v>
      </c>
      <c r="H882" s="553">
        <f t="shared" ca="1" si="313"/>
        <v>2.5071103465138518</v>
      </c>
      <c r="I882" s="553">
        <f t="shared" ca="1" si="314"/>
        <v>11.349104551345535</v>
      </c>
      <c r="J882" s="553">
        <f t="shared" ca="1" si="315"/>
        <v>3.0634979677440519</v>
      </c>
      <c r="K882" s="553">
        <f t="shared" ca="1" si="316"/>
        <v>11.462703546478972</v>
      </c>
      <c r="L882" s="553">
        <f t="shared" ref="L882:P897" ca="1" si="320">L$17*(1+$C$10*NORMSINV(RAND()))</f>
        <v>2.6885438762030289</v>
      </c>
      <c r="M882" s="553">
        <f t="shared" ca="1" si="320"/>
        <v>4.5124869384734811</v>
      </c>
      <c r="N882" s="553">
        <f t="shared" ca="1" si="320"/>
        <v>2.3049300849598509</v>
      </c>
      <c r="O882" s="553">
        <f t="shared" ca="1" si="320"/>
        <v>5.2582057349053528</v>
      </c>
      <c r="P882" s="553">
        <f t="shared" ca="1" si="320"/>
        <v>1.9594343633114655</v>
      </c>
      <c r="Q882" s="554">
        <f t="shared" ca="1" si="300"/>
        <v>1.4407743667378847</v>
      </c>
      <c r="R882" s="554">
        <f t="shared" ca="1" si="301"/>
        <v>-0.16623014366600586</v>
      </c>
      <c r="S882" s="554">
        <f t="shared" ca="1" si="302"/>
        <v>7.3679908068001243</v>
      </c>
      <c r="T882" s="554">
        <f t="shared" ca="1" si="303"/>
        <v>8.2856065836014832</v>
      </c>
      <c r="U882" s="554">
        <f t="shared" ca="1" si="304"/>
        <v>8.7741596702759423</v>
      </c>
      <c r="V882" s="555">
        <f t="shared" ca="1" si="305"/>
        <v>2.2075568535136303</v>
      </c>
      <c r="W882" s="555">
        <f t="shared" ca="1" si="306"/>
        <v>3.2987713715938876</v>
      </c>
      <c r="X882" s="556">
        <f t="shared" ca="1" si="318"/>
        <v>2.3580448736804804</v>
      </c>
      <c r="Y882" s="557">
        <f t="shared" ca="1" si="307"/>
        <v>0.38356042376983768</v>
      </c>
    </row>
    <row r="883" spans="1:25" x14ac:dyDescent="0.25">
      <c r="A883" s="558" t="s">
        <v>1449</v>
      </c>
      <c r="B883" s="553">
        <f t="shared" si="299"/>
        <v>-10</v>
      </c>
      <c r="C883" s="553">
        <f t="shared" ca="1" si="308"/>
        <v>2.2780736232174887</v>
      </c>
      <c r="D883" s="553">
        <f t="shared" ca="1" si="309"/>
        <v>1.5654038486560125</v>
      </c>
      <c r="E883" s="553">
        <f t="shared" ca="1" si="310"/>
        <v>5.8829400031033359</v>
      </c>
      <c r="F883" s="553">
        <f t="shared" ca="1" si="311"/>
        <v>2.7332565427814401</v>
      </c>
      <c r="G883" s="553">
        <f t="shared" ca="1" si="312"/>
        <v>12.98593839575441</v>
      </c>
      <c r="H883" s="553">
        <f t="shared" ca="1" si="313"/>
        <v>3.6197315830643824</v>
      </c>
      <c r="I883" s="553">
        <f t="shared" ca="1" si="314"/>
        <v>5.587288662685463</v>
      </c>
      <c r="J883" s="553">
        <f t="shared" ca="1" si="315"/>
        <v>3.5585832581900108</v>
      </c>
      <c r="K883" s="553">
        <f t="shared" ca="1" si="316"/>
        <v>8.5123682561880489</v>
      </c>
      <c r="L883" s="553">
        <f t="shared" ca="1" si="320"/>
        <v>2.3429853103339857</v>
      </c>
      <c r="M883" s="553">
        <f t="shared" ca="1" si="320"/>
        <v>4.3412470697560197</v>
      </c>
      <c r="N883" s="553">
        <f t="shared" ca="1" si="320"/>
        <v>2.9839015328080833</v>
      </c>
      <c r="O883" s="553">
        <f t="shared" ca="1" si="320"/>
        <v>6.7088370806921551</v>
      </c>
      <c r="P883" s="553">
        <f t="shared" ca="1" si="320"/>
        <v>3.2637937323288235</v>
      </c>
      <c r="Q883" s="554">
        <f t="shared" ca="1" si="300"/>
        <v>0.71266977456147629</v>
      </c>
      <c r="R883" s="554">
        <f t="shared" ca="1" si="301"/>
        <v>3.1496834603218957</v>
      </c>
      <c r="S883" s="554">
        <f t="shared" ca="1" si="302"/>
        <v>9.3662068126900273</v>
      </c>
      <c r="T883" s="554">
        <f t="shared" ca="1" si="303"/>
        <v>2.0287054044954522</v>
      </c>
      <c r="U883" s="554">
        <f t="shared" ca="1" si="304"/>
        <v>6.1693829458540632</v>
      </c>
      <c r="V883" s="555">
        <f t="shared" ca="1" si="305"/>
        <v>1.3573455369479364</v>
      </c>
      <c r="W883" s="555">
        <f t="shared" ca="1" si="306"/>
        <v>3.4450433483633316</v>
      </c>
      <c r="X883" s="556">
        <f t="shared" ca="1" si="318"/>
        <v>1.3122702029796507</v>
      </c>
      <c r="Y883" s="557">
        <f t="shared" ca="1" si="307"/>
        <v>0.24911925704604398</v>
      </c>
    </row>
    <row r="884" spans="1:25" x14ac:dyDescent="0.25">
      <c r="A884" s="558" t="s">
        <v>1450</v>
      </c>
      <c r="B884" s="553">
        <f t="shared" si="299"/>
        <v>-10</v>
      </c>
      <c r="C884" s="553">
        <f t="shared" ca="1" si="308"/>
        <v>3.8924052146933423</v>
      </c>
      <c r="D884" s="553">
        <f t="shared" ca="1" si="309"/>
        <v>1.8479302539881077</v>
      </c>
      <c r="E884" s="553">
        <f t="shared" ca="1" si="310"/>
        <v>8.4540340848215028</v>
      </c>
      <c r="F884" s="553">
        <f t="shared" ca="1" si="311"/>
        <v>3.0447703594690112</v>
      </c>
      <c r="G884" s="553">
        <f t="shared" ca="1" si="312"/>
        <v>14.292698366815412</v>
      </c>
      <c r="H884" s="553">
        <f t="shared" ca="1" si="313"/>
        <v>2.6484579705469775</v>
      </c>
      <c r="I884" s="553">
        <f t="shared" ca="1" si="314"/>
        <v>4.2961391121485049</v>
      </c>
      <c r="J884" s="553">
        <f t="shared" ca="1" si="315"/>
        <v>2.9744874947229243</v>
      </c>
      <c r="K884" s="553">
        <f t="shared" ca="1" si="316"/>
        <v>10.232460973687802</v>
      </c>
      <c r="L884" s="553">
        <f t="shared" ca="1" si="320"/>
        <v>3.2003574240558699</v>
      </c>
      <c r="M884" s="553">
        <f t="shared" ca="1" si="320"/>
        <v>5.4571484850958694</v>
      </c>
      <c r="N884" s="553">
        <f t="shared" ca="1" si="320"/>
        <v>2.447688585373851</v>
      </c>
      <c r="O884" s="553">
        <f t="shared" ca="1" si="320"/>
        <v>6.3653539800025669</v>
      </c>
      <c r="P884" s="553">
        <f t="shared" ca="1" si="320"/>
        <v>2.6668251974553456</v>
      </c>
      <c r="Q884" s="554">
        <f t="shared" ca="1" si="300"/>
        <v>2.0444749607052346</v>
      </c>
      <c r="R884" s="554">
        <f t="shared" ca="1" si="301"/>
        <v>5.409263725352492</v>
      </c>
      <c r="S884" s="554">
        <f t="shared" ca="1" si="302"/>
        <v>11.644240396268433</v>
      </c>
      <c r="T884" s="554">
        <f t="shared" ca="1" si="303"/>
        <v>1.3216516174255806</v>
      </c>
      <c r="U884" s="554">
        <f t="shared" ca="1" si="304"/>
        <v>7.0321035496319322</v>
      </c>
      <c r="V884" s="555">
        <f t="shared" ca="1" si="305"/>
        <v>3.0094598997220183</v>
      </c>
      <c r="W884" s="555">
        <f t="shared" ca="1" si="306"/>
        <v>3.6985287825472213</v>
      </c>
      <c r="X884" s="556">
        <f t="shared" ca="1" si="318"/>
        <v>5.4695375886105033</v>
      </c>
      <c r="Y884" s="557">
        <f t="shared" ca="1" si="307"/>
        <v>0.79893008160671908</v>
      </c>
    </row>
    <row r="885" spans="1:25" x14ac:dyDescent="0.25">
      <c r="A885" s="558" t="s">
        <v>1451</v>
      </c>
      <c r="B885" s="553">
        <f t="shared" si="299"/>
        <v>-10</v>
      </c>
      <c r="C885" s="553">
        <f t="shared" ca="1" si="308"/>
        <v>3.6813348524447962</v>
      </c>
      <c r="D885" s="553">
        <f t="shared" ca="1" si="309"/>
        <v>2.3686106520827646</v>
      </c>
      <c r="E885" s="553">
        <f t="shared" ca="1" si="310"/>
        <v>6.9963162461603865</v>
      </c>
      <c r="F885" s="553">
        <f t="shared" ca="1" si="311"/>
        <v>2.6214741064779594</v>
      </c>
      <c r="G885" s="553">
        <f t="shared" ca="1" si="312"/>
        <v>8.8221980894695058</v>
      </c>
      <c r="H885" s="553">
        <f t="shared" ca="1" si="313"/>
        <v>3.4126998564350757</v>
      </c>
      <c r="I885" s="553">
        <f t="shared" ca="1" si="314"/>
        <v>10.423058685845755</v>
      </c>
      <c r="J885" s="553">
        <f t="shared" ca="1" si="315"/>
        <v>2.2610498884566139</v>
      </c>
      <c r="K885" s="553">
        <f t="shared" ca="1" si="316"/>
        <v>13.178762160224762</v>
      </c>
      <c r="L885" s="553">
        <f t="shared" ca="1" si="320"/>
        <v>2.983680955609965</v>
      </c>
      <c r="M885" s="553">
        <f t="shared" ca="1" si="320"/>
        <v>6.0667397726385186</v>
      </c>
      <c r="N885" s="553">
        <f t="shared" ca="1" si="320"/>
        <v>2.6424994057217965</v>
      </c>
      <c r="O885" s="553">
        <f t="shared" ca="1" si="320"/>
        <v>4.86122219587486</v>
      </c>
      <c r="P885" s="553">
        <f t="shared" ca="1" si="320"/>
        <v>2.5818102241106948</v>
      </c>
      <c r="Q885" s="554">
        <f t="shared" ca="1" si="300"/>
        <v>1.3127242003620316</v>
      </c>
      <c r="R885" s="554">
        <f t="shared" ca="1" si="301"/>
        <v>4.3748421396824266</v>
      </c>
      <c r="S885" s="554">
        <f t="shared" ca="1" si="302"/>
        <v>5.4094982330344301</v>
      </c>
      <c r="T885" s="554">
        <f t="shared" ca="1" si="303"/>
        <v>8.1620087973891415</v>
      </c>
      <c r="U885" s="554">
        <f t="shared" ca="1" si="304"/>
        <v>10.195081204614798</v>
      </c>
      <c r="V885" s="555">
        <f t="shared" ca="1" si="305"/>
        <v>3.4242403669167221</v>
      </c>
      <c r="W885" s="555">
        <f t="shared" ca="1" si="306"/>
        <v>2.2794119717641652</v>
      </c>
      <c r="X885" s="556">
        <f t="shared" ca="1" si="318"/>
        <v>4.6792958418247075</v>
      </c>
      <c r="Y885" s="557">
        <f t="shared" ca="1" si="307"/>
        <v>0.70877546920591883</v>
      </c>
    </row>
    <row r="886" spans="1:25" x14ac:dyDescent="0.25">
      <c r="A886" s="558" t="s">
        <v>1452</v>
      </c>
      <c r="B886" s="553">
        <f t="shared" si="299"/>
        <v>-10</v>
      </c>
      <c r="C886" s="553">
        <f t="shared" ca="1" si="308"/>
        <v>3.2615141476491347</v>
      </c>
      <c r="D886" s="553">
        <f t="shared" ca="1" si="309"/>
        <v>1.7738415129176182</v>
      </c>
      <c r="E886" s="553">
        <f t="shared" ca="1" si="310"/>
        <v>5.1212425898779017</v>
      </c>
      <c r="F886" s="553">
        <f t="shared" ca="1" si="311"/>
        <v>2.7619374323806789</v>
      </c>
      <c r="G886" s="553">
        <f t="shared" ca="1" si="312"/>
        <v>11.50324569061093</v>
      </c>
      <c r="H886" s="553">
        <f t="shared" ca="1" si="313"/>
        <v>3.2651152631185485</v>
      </c>
      <c r="I886" s="553">
        <f t="shared" ca="1" si="314"/>
        <v>9.9403790772150966</v>
      </c>
      <c r="J886" s="553">
        <f t="shared" ca="1" si="315"/>
        <v>3.7918361135280296</v>
      </c>
      <c r="K886" s="553">
        <f t="shared" ca="1" si="316"/>
        <v>10.946264013923638</v>
      </c>
      <c r="L886" s="553">
        <f t="shared" ca="1" si="320"/>
        <v>2.6310477649298147</v>
      </c>
      <c r="M886" s="553">
        <f t="shared" ca="1" si="320"/>
        <v>7.3386751310516818</v>
      </c>
      <c r="N886" s="553">
        <f t="shared" ca="1" si="320"/>
        <v>3.5825593437009715</v>
      </c>
      <c r="O886" s="553">
        <f t="shared" ca="1" si="320"/>
        <v>4.8212148692378651</v>
      </c>
      <c r="P886" s="553">
        <f t="shared" ca="1" si="320"/>
        <v>2.7108948313364003</v>
      </c>
      <c r="Q886" s="554">
        <f t="shared" ca="1" si="300"/>
        <v>1.4876726347315166</v>
      </c>
      <c r="R886" s="554">
        <f t="shared" ca="1" si="301"/>
        <v>2.3593051574972228</v>
      </c>
      <c r="S886" s="554">
        <f t="shared" ca="1" si="302"/>
        <v>8.238130427492381</v>
      </c>
      <c r="T886" s="554">
        <f t="shared" ca="1" si="303"/>
        <v>6.148542963687067</v>
      </c>
      <c r="U886" s="554">
        <f t="shared" ca="1" si="304"/>
        <v>8.3152162489938242</v>
      </c>
      <c r="V886" s="555">
        <f t="shared" ca="1" si="305"/>
        <v>3.7561157873507103</v>
      </c>
      <c r="W886" s="555">
        <f t="shared" ca="1" si="306"/>
        <v>2.1103200379014648</v>
      </c>
      <c r="X886" s="556">
        <f t="shared" ca="1" si="318"/>
        <v>3.5883988516278293</v>
      </c>
      <c r="Y886" s="557">
        <f t="shared" ca="1" si="307"/>
        <v>0.56050343086054955</v>
      </c>
    </row>
    <row r="887" spans="1:25" x14ac:dyDescent="0.25">
      <c r="A887" s="558" t="s">
        <v>1453</v>
      </c>
      <c r="B887" s="553">
        <f t="shared" si="299"/>
        <v>-10</v>
      </c>
      <c r="C887" s="553">
        <f t="shared" ca="1" si="308"/>
        <v>2.7008407806809895</v>
      </c>
      <c r="D887" s="553">
        <f t="shared" ca="1" si="309"/>
        <v>2.0366341565866724</v>
      </c>
      <c r="E887" s="553">
        <f t="shared" ca="1" si="310"/>
        <v>6.416344159941799</v>
      </c>
      <c r="F887" s="553">
        <f t="shared" ca="1" si="311"/>
        <v>1.2059815541800103</v>
      </c>
      <c r="G887" s="553">
        <f t="shared" ca="1" si="312"/>
        <v>7.9104143496329362</v>
      </c>
      <c r="H887" s="553">
        <f t="shared" ca="1" si="313"/>
        <v>2.4930052672050911</v>
      </c>
      <c r="I887" s="553">
        <f t="shared" ca="1" si="314"/>
        <v>5.9862763769836134</v>
      </c>
      <c r="J887" s="553">
        <f t="shared" ca="1" si="315"/>
        <v>2.1235631938834456</v>
      </c>
      <c r="K887" s="553">
        <f t="shared" ca="1" si="316"/>
        <v>14.095368871534033</v>
      </c>
      <c r="L887" s="553">
        <f t="shared" ca="1" si="320"/>
        <v>3.1511139606838423</v>
      </c>
      <c r="M887" s="553">
        <f t="shared" ca="1" si="320"/>
        <v>6.4413577424301902</v>
      </c>
      <c r="N887" s="553">
        <f t="shared" ca="1" si="320"/>
        <v>2.6473314915571695</v>
      </c>
      <c r="O887" s="553">
        <f t="shared" ca="1" si="320"/>
        <v>5.6333446213637508</v>
      </c>
      <c r="P887" s="553">
        <f t="shared" ca="1" si="320"/>
        <v>1.9357532882325494</v>
      </c>
      <c r="Q887" s="554">
        <f t="shared" ca="1" si="300"/>
        <v>0.66420662409431719</v>
      </c>
      <c r="R887" s="554">
        <f t="shared" ca="1" si="301"/>
        <v>5.2103626057617891</v>
      </c>
      <c r="S887" s="554">
        <f t="shared" ca="1" si="302"/>
        <v>5.4174090824278451</v>
      </c>
      <c r="T887" s="554">
        <f t="shared" ca="1" si="303"/>
        <v>3.8627131831001678</v>
      </c>
      <c r="U887" s="554">
        <f t="shared" ca="1" si="304"/>
        <v>10.944254910850191</v>
      </c>
      <c r="V887" s="555">
        <f t="shared" ca="1" si="305"/>
        <v>3.7940262508730207</v>
      </c>
      <c r="W887" s="555">
        <f t="shared" ca="1" si="306"/>
        <v>3.6975913331312014</v>
      </c>
      <c r="X887" s="556">
        <f t="shared" ca="1" si="318"/>
        <v>3.5781139096060084</v>
      </c>
      <c r="Y887" s="557">
        <f t="shared" ca="1" si="307"/>
        <v>0.5590249141124547</v>
      </c>
    </row>
    <row r="888" spans="1:25" x14ac:dyDescent="0.25">
      <c r="A888" s="558" t="s">
        <v>1454</v>
      </c>
      <c r="B888" s="553">
        <f t="shared" si="299"/>
        <v>-10</v>
      </c>
      <c r="C888" s="553">
        <f t="shared" ca="1" si="308"/>
        <v>3.7676066926270093</v>
      </c>
      <c r="D888" s="553">
        <f t="shared" ca="1" si="309"/>
        <v>1.5823650021468136</v>
      </c>
      <c r="E888" s="553">
        <f t="shared" ca="1" si="310"/>
        <v>6.0975371617779048</v>
      </c>
      <c r="F888" s="553">
        <f t="shared" ca="1" si="311"/>
        <v>2.4652385429173971</v>
      </c>
      <c r="G888" s="553">
        <f t="shared" ca="1" si="312"/>
        <v>12.121461102995969</v>
      </c>
      <c r="H888" s="553">
        <f t="shared" ca="1" si="313"/>
        <v>3.7893553087709981</v>
      </c>
      <c r="I888" s="553">
        <f t="shared" ca="1" si="314"/>
        <v>13.980967491454164</v>
      </c>
      <c r="J888" s="553">
        <f t="shared" ca="1" si="315"/>
        <v>3.3100448460526781</v>
      </c>
      <c r="K888" s="553">
        <f t="shared" ca="1" si="316"/>
        <v>10.915042540972612</v>
      </c>
      <c r="L888" s="553">
        <f t="shared" ca="1" si="320"/>
        <v>3.1362730571103912</v>
      </c>
      <c r="M888" s="553">
        <f t="shared" ca="1" si="320"/>
        <v>6.2401503468405695</v>
      </c>
      <c r="N888" s="553">
        <f t="shared" ca="1" si="320"/>
        <v>2.6776117069755956</v>
      </c>
      <c r="O888" s="553">
        <f t="shared" ca="1" si="320"/>
        <v>5.0517789100872523</v>
      </c>
      <c r="P888" s="553">
        <f t="shared" ca="1" si="320"/>
        <v>2.74702546041383</v>
      </c>
      <c r="Q888" s="554">
        <f t="shared" ca="1" si="300"/>
        <v>2.1852416904801957</v>
      </c>
      <c r="R888" s="554">
        <f t="shared" ca="1" si="301"/>
        <v>3.6322986188605078</v>
      </c>
      <c r="S888" s="554">
        <f t="shared" ca="1" si="302"/>
        <v>8.3321057942249706</v>
      </c>
      <c r="T888" s="554">
        <f t="shared" ca="1" si="303"/>
        <v>10.670922645401486</v>
      </c>
      <c r="U888" s="554">
        <f t="shared" ca="1" si="304"/>
        <v>7.778769483862221</v>
      </c>
      <c r="V888" s="555">
        <f t="shared" ca="1" si="305"/>
        <v>3.5625386398649739</v>
      </c>
      <c r="W888" s="555">
        <f t="shared" ca="1" si="306"/>
        <v>2.3047534496734223</v>
      </c>
      <c r="X888" s="556">
        <f t="shared" ca="1" si="318"/>
        <v>6.6758996949842029</v>
      </c>
      <c r="Y888" s="557">
        <f t="shared" ca="1" si="307"/>
        <v>0.89927844507227817</v>
      </c>
    </row>
    <row r="889" spans="1:25" x14ac:dyDescent="0.25">
      <c r="A889" s="558" t="s">
        <v>1455</v>
      </c>
      <c r="B889" s="553">
        <f t="shared" si="299"/>
        <v>-10</v>
      </c>
      <c r="C889" s="553">
        <f t="shared" ca="1" si="308"/>
        <v>2.9270739651700386</v>
      </c>
      <c r="D889" s="553">
        <f t="shared" ca="1" si="309"/>
        <v>2.2143634458824724</v>
      </c>
      <c r="E889" s="553">
        <f t="shared" ca="1" si="310"/>
        <v>3.5558603786234557</v>
      </c>
      <c r="F889" s="553">
        <f t="shared" ca="1" si="311"/>
        <v>2.2346296146447115</v>
      </c>
      <c r="G889" s="553">
        <f t="shared" ca="1" si="312"/>
        <v>12.860182485912425</v>
      </c>
      <c r="H889" s="553">
        <f t="shared" ca="1" si="313"/>
        <v>3.740155960678738</v>
      </c>
      <c r="I889" s="553">
        <f t="shared" ca="1" si="314"/>
        <v>7.7579903707513704</v>
      </c>
      <c r="J889" s="553">
        <f t="shared" ca="1" si="315"/>
        <v>3.2044291857250951</v>
      </c>
      <c r="K889" s="553">
        <f t="shared" ca="1" si="316"/>
        <v>7.8523184914555166</v>
      </c>
      <c r="L889" s="553">
        <f t="shared" ca="1" si="320"/>
        <v>2.8577637877410003</v>
      </c>
      <c r="M889" s="553">
        <f t="shared" ca="1" si="320"/>
        <v>7.3063953506379473</v>
      </c>
      <c r="N889" s="553">
        <f t="shared" ca="1" si="320"/>
        <v>2.486258441284952</v>
      </c>
      <c r="O889" s="553">
        <f t="shared" ca="1" si="320"/>
        <v>5.4188624009832349</v>
      </c>
      <c r="P889" s="553">
        <f t="shared" ca="1" si="320"/>
        <v>1.9007245915303803</v>
      </c>
      <c r="Q889" s="554">
        <f t="shared" ca="1" si="300"/>
        <v>0.71271051928756624</v>
      </c>
      <c r="R889" s="554">
        <f t="shared" ca="1" si="301"/>
        <v>1.3212307639787442</v>
      </c>
      <c r="S889" s="554">
        <f t="shared" ca="1" si="302"/>
        <v>9.120026525233687</v>
      </c>
      <c r="T889" s="554">
        <f t="shared" ca="1" si="303"/>
        <v>4.5535611850262754</v>
      </c>
      <c r="U889" s="554">
        <f t="shared" ca="1" si="304"/>
        <v>4.9945547037145168</v>
      </c>
      <c r="V889" s="555">
        <f t="shared" ca="1" si="305"/>
        <v>4.8201369093529953</v>
      </c>
      <c r="W889" s="555">
        <f t="shared" ca="1" si="306"/>
        <v>3.5181378094528544</v>
      </c>
      <c r="X889" s="556">
        <f t="shared" ca="1" si="318"/>
        <v>1.5883409762984311</v>
      </c>
      <c r="Y889" s="557">
        <f t="shared" ca="1" si="307"/>
        <v>0.28208693756912973</v>
      </c>
    </row>
    <row r="890" spans="1:25" x14ac:dyDescent="0.25">
      <c r="A890" s="558" t="s">
        <v>1456</v>
      </c>
      <c r="B890" s="553">
        <f t="shared" si="299"/>
        <v>-10</v>
      </c>
      <c r="C890" s="553">
        <f t="shared" ca="1" si="308"/>
        <v>3.9801944422948443</v>
      </c>
      <c r="D890" s="553">
        <f t="shared" ca="1" si="309"/>
        <v>2.3136476337790608</v>
      </c>
      <c r="E890" s="553">
        <f t="shared" ca="1" si="310"/>
        <v>5.0163693570652477</v>
      </c>
      <c r="F890" s="553">
        <f t="shared" ca="1" si="311"/>
        <v>3.3078785232615378</v>
      </c>
      <c r="G890" s="553">
        <f t="shared" ca="1" si="312"/>
        <v>8.0018847552403294</v>
      </c>
      <c r="H890" s="553">
        <f t="shared" ca="1" si="313"/>
        <v>3.7812019509622807</v>
      </c>
      <c r="I890" s="553">
        <f t="shared" ca="1" si="314"/>
        <v>9.8484042145768882</v>
      </c>
      <c r="J890" s="553">
        <f t="shared" ca="1" si="315"/>
        <v>2.841112147485382</v>
      </c>
      <c r="K890" s="553">
        <f t="shared" ca="1" si="316"/>
        <v>5.0179990628789382</v>
      </c>
      <c r="L890" s="553">
        <f t="shared" ca="1" si="320"/>
        <v>3.1938040197707149</v>
      </c>
      <c r="M890" s="553">
        <f t="shared" ca="1" si="320"/>
        <v>7.6743674175711103</v>
      </c>
      <c r="N890" s="553">
        <f t="shared" ca="1" si="320"/>
        <v>2.6583887765015737</v>
      </c>
      <c r="O890" s="553">
        <f t="shared" ca="1" si="320"/>
        <v>5.7476107069367242</v>
      </c>
      <c r="P890" s="553">
        <f t="shared" ca="1" si="320"/>
        <v>2.8166692009855647</v>
      </c>
      <c r="Q890" s="554">
        <f t="shared" ca="1" si="300"/>
        <v>1.6665468085157835</v>
      </c>
      <c r="R890" s="554">
        <f t="shared" ca="1" si="301"/>
        <v>1.7084908338037099</v>
      </c>
      <c r="S890" s="554">
        <f t="shared" ca="1" si="302"/>
        <v>4.2206828042780486</v>
      </c>
      <c r="T890" s="554">
        <f t="shared" ca="1" si="303"/>
        <v>7.0072920670915062</v>
      </c>
      <c r="U890" s="554">
        <f t="shared" ca="1" si="304"/>
        <v>1.8241950431082232</v>
      </c>
      <c r="V890" s="555">
        <f t="shared" ca="1" si="305"/>
        <v>5.0159786410695366</v>
      </c>
      <c r="W890" s="555">
        <f t="shared" ca="1" si="306"/>
        <v>2.9309415059511594</v>
      </c>
      <c r="X890" s="556">
        <f t="shared" ca="1" si="318"/>
        <v>-1.4828072362872646E-2</v>
      </c>
      <c r="Y890" s="557">
        <f t="shared" ca="1" si="307"/>
        <v>0.12283923896724946</v>
      </c>
    </row>
    <row r="891" spans="1:25" x14ac:dyDescent="0.25">
      <c r="A891" s="558" t="s">
        <v>1457</v>
      </c>
      <c r="B891" s="553">
        <f t="shared" si="299"/>
        <v>-10</v>
      </c>
      <c r="C891" s="553">
        <f t="shared" ca="1" si="308"/>
        <v>2.4635937708685112</v>
      </c>
      <c r="D891" s="553">
        <f t="shared" ca="1" si="309"/>
        <v>1.8373730056209945</v>
      </c>
      <c r="E891" s="553">
        <f t="shared" ca="1" si="310"/>
        <v>5.4929769468480716</v>
      </c>
      <c r="F891" s="553">
        <f t="shared" ca="1" si="311"/>
        <v>3.5053827904279089</v>
      </c>
      <c r="G891" s="553">
        <f t="shared" ca="1" si="312"/>
        <v>6.6365179450564753</v>
      </c>
      <c r="H891" s="553">
        <f t="shared" ca="1" si="313"/>
        <v>3.095499132652936</v>
      </c>
      <c r="I891" s="553">
        <f t="shared" ca="1" si="314"/>
        <v>9.627519308717492</v>
      </c>
      <c r="J891" s="553">
        <f t="shared" ca="1" si="315"/>
        <v>3.757009105142386</v>
      </c>
      <c r="K891" s="553">
        <f t="shared" ca="1" si="316"/>
        <v>9.5186040758135437</v>
      </c>
      <c r="L891" s="553">
        <f t="shared" ca="1" si="320"/>
        <v>3.0284535788766562</v>
      </c>
      <c r="M891" s="553">
        <f t="shared" ca="1" si="320"/>
        <v>5.1918923678690776</v>
      </c>
      <c r="N891" s="553">
        <f t="shared" ca="1" si="320"/>
        <v>2.5115803490227733</v>
      </c>
      <c r="O891" s="553">
        <f t="shared" ca="1" si="320"/>
        <v>4.8311000608260182</v>
      </c>
      <c r="P891" s="553">
        <f t="shared" ca="1" si="320"/>
        <v>2.5312552450393899</v>
      </c>
      <c r="Q891" s="554">
        <f t="shared" ca="1" si="300"/>
        <v>0.62622076524751669</v>
      </c>
      <c r="R891" s="554">
        <f t="shared" ca="1" si="301"/>
        <v>1.9875941564201627</v>
      </c>
      <c r="S891" s="554">
        <f t="shared" ca="1" si="302"/>
        <v>3.5410188124035393</v>
      </c>
      <c r="T891" s="554">
        <f t="shared" ca="1" si="303"/>
        <v>5.8705102035751064</v>
      </c>
      <c r="U891" s="554">
        <f t="shared" ca="1" si="304"/>
        <v>6.4901504969368879</v>
      </c>
      <c r="V891" s="555">
        <f t="shared" ca="1" si="305"/>
        <v>2.6803120188463043</v>
      </c>
      <c r="W891" s="555">
        <f t="shared" ca="1" si="306"/>
        <v>2.2998448157866282</v>
      </c>
      <c r="X891" s="556">
        <f t="shared" ca="1" si="318"/>
        <v>-0.69776787214172309</v>
      </c>
      <c r="Y891" s="557">
        <f t="shared" ca="1" si="307"/>
        <v>7.9299397786696785E-2</v>
      </c>
    </row>
    <row r="892" spans="1:25" x14ac:dyDescent="0.25">
      <c r="A892" s="558" t="s">
        <v>1458</v>
      </c>
      <c r="B892" s="553">
        <f t="shared" si="299"/>
        <v>-10</v>
      </c>
      <c r="C892" s="553">
        <f t="shared" ca="1" si="308"/>
        <v>2.1744525596032456</v>
      </c>
      <c r="D892" s="553">
        <f t="shared" ca="1" si="309"/>
        <v>2.1000437458321093</v>
      </c>
      <c r="E892" s="553">
        <f t="shared" ca="1" si="310"/>
        <v>7.4862125007823117</v>
      </c>
      <c r="F892" s="553">
        <f t="shared" ca="1" si="311"/>
        <v>2.2080361390124894</v>
      </c>
      <c r="G892" s="553">
        <f t="shared" ca="1" si="312"/>
        <v>12.673125250797471</v>
      </c>
      <c r="H892" s="553">
        <f t="shared" ca="1" si="313"/>
        <v>2.4173674200979618</v>
      </c>
      <c r="I892" s="553">
        <f t="shared" ca="1" si="314"/>
        <v>11.106728608939754</v>
      </c>
      <c r="J892" s="553">
        <f t="shared" ca="1" si="315"/>
        <v>2.2094092647876504</v>
      </c>
      <c r="K892" s="553">
        <f t="shared" ca="1" si="316"/>
        <v>11.390063428698102</v>
      </c>
      <c r="L892" s="553">
        <f t="shared" ca="1" si="320"/>
        <v>3.1312342335808028</v>
      </c>
      <c r="M892" s="553">
        <f t="shared" ca="1" si="320"/>
        <v>8.0515671599547005</v>
      </c>
      <c r="N892" s="553">
        <f t="shared" ca="1" si="320"/>
        <v>3.2312080741761511</v>
      </c>
      <c r="O892" s="553">
        <f t="shared" ca="1" si="320"/>
        <v>4.5055970142033601</v>
      </c>
      <c r="P892" s="553">
        <f t="shared" ca="1" si="320"/>
        <v>1.796642983332819</v>
      </c>
      <c r="Q892" s="554">
        <f t="shared" ca="1" si="300"/>
        <v>7.4408813771136284E-2</v>
      </c>
      <c r="R892" s="554">
        <f t="shared" ca="1" si="301"/>
        <v>5.2781763617698223</v>
      </c>
      <c r="S892" s="554">
        <f t="shared" ca="1" si="302"/>
        <v>10.255757830699508</v>
      </c>
      <c r="T892" s="554">
        <f t="shared" ca="1" si="303"/>
        <v>8.8973193441521037</v>
      </c>
      <c r="U892" s="554">
        <f t="shared" ca="1" si="304"/>
        <v>8.2588291951173005</v>
      </c>
      <c r="V892" s="555">
        <f t="shared" ca="1" si="305"/>
        <v>4.8203590857785494</v>
      </c>
      <c r="W892" s="555">
        <f t="shared" ca="1" si="306"/>
        <v>2.7089540308705411</v>
      </c>
      <c r="X892" s="556">
        <f t="shared" ca="1" si="318"/>
        <v>6.8708401344456362</v>
      </c>
      <c r="Y892" s="557">
        <f t="shared" ca="1" si="307"/>
        <v>0.91125034600072907</v>
      </c>
    </row>
    <row r="893" spans="1:25" x14ac:dyDescent="0.25">
      <c r="A893" s="558" t="s">
        <v>1459</v>
      </c>
      <c r="B893" s="553">
        <f t="shared" si="299"/>
        <v>-10</v>
      </c>
      <c r="C893" s="553">
        <f t="shared" ca="1" si="308"/>
        <v>3.3147284144144962</v>
      </c>
      <c r="D893" s="553">
        <f t="shared" ca="1" si="309"/>
        <v>2.2217339387209263</v>
      </c>
      <c r="E893" s="553">
        <f t="shared" ca="1" si="310"/>
        <v>4.9852074108331559</v>
      </c>
      <c r="F893" s="553">
        <f t="shared" ca="1" si="311"/>
        <v>2.1330635218960485</v>
      </c>
      <c r="G893" s="553">
        <f t="shared" ca="1" si="312"/>
        <v>5.1475426170548388</v>
      </c>
      <c r="H893" s="553">
        <f t="shared" ca="1" si="313"/>
        <v>3.5341277282956272</v>
      </c>
      <c r="I893" s="553">
        <f t="shared" ca="1" si="314"/>
        <v>10.569865885541098</v>
      </c>
      <c r="J893" s="553">
        <f t="shared" ca="1" si="315"/>
        <v>3.6235395868466247</v>
      </c>
      <c r="K893" s="553">
        <f t="shared" ca="1" si="316"/>
        <v>14.565933709175038</v>
      </c>
      <c r="L893" s="553">
        <f t="shared" ca="1" si="320"/>
        <v>2.7432421413526189</v>
      </c>
      <c r="M893" s="553">
        <f t="shared" ca="1" si="320"/>
        <v>5.324947878570276</v>
      </c>
      <c r="N893" s="553">
        <f t="shared" ca="1" si="320"/>
        <v>3.2316740649827946</v>
      </c>
      <c r="O893" s="553">
        <f t="shared" ca="1" si="320"/>
        <v>4.3502614345841568</v>
      </c>
      <c r="P893" s="553">
        <f t="shared" ca="1" si="320"/>
        <v>2.6581995854725529</v>
      </c>
      <c r="Q893" s="554">
        <f t="shared" ca="1" si="300"/>
        <v>1.0929944756935699</v>
      </c>
      <c r="R893" s="554">
        <f t="shared" ca="1" si="301"/>
        <v>2.8521438889371074</v>
      </c>
      <c r="S893" s="554">
        <f t="shared" ca="1" si="302"/>
        <v>1.6134148887592117</v>
      </c>
      <c r="T893" s="554">
        <f t="shared" ca="1" si="303"/>
        <v>6.9463262986944736</v>
      </c>
      <c r="U893" s="554">
        <f t="shared" ca="1" si="304"/>
        <v>11.822691567822419</v>
      </c>
      <c r="V893" s="555">
        <f t="shared" ca="1" si="305"/>
        <v>2.0932738135874813</v>
      </c>
      <c r="W893" s="555">
        <f t="shared" ca="1" si="306"/>
        <v>1.692061849111604</v>
      </c>
      <c r="X893" s="556">
        <f t="shared" ca="1" si="318"/>
        <v>1.1487011770965143</v>
      </c>
      <c r="Y893" s="557">
        <f t="shared" ca="1" si="307"/>
        <v>0.23059923593963924</v>
      </c>
    </row>
    <row r="894" spans="1:25" x14ac:dyDescent="0.25">
      <c r="A894" s="558" t="s">
        <v>1460</v>
      </c>
      <c r="B894" s="553">
        <f t="shared" si="299"/>
        <v>-10</v>
      </c>
      <c r="C894" s="553">
        <f t="shared" ca="1" si="308"/>
        <v>1.3346119314305955</v>
      </c>
      <c r="D894" s="553">
        <f t="shared" ca="1" si="309"/>
        <v>2.6855017168368356</v>
      </c>
      <c r="E894" s="553">
        <f t="shared" ca="1" si="310"/>
        <v>6.8919359622721679</v>
      </c>
      <c r="F894" s="553">
        <f t="shared" ca="1" si="311"/>
        <v>2.3597420732066934</v>
      </c>
      <c r="G894" s="553">
        <f t="shared" ca="1" si="312"/>
        <v>12.016924906263199</v>
      </c>
      <c r="H894" s="553">
        <f t="shared" ca="1" si="313"/>
        <v>4.0553283718246025</v>
      </c>
      <c r="I894" s="553">
        <f t="shared" ca="1" si="314"/>
        <v>9.9886857939433096</v>
      </c>
      <c r="J894" s="553">
        <f t="shared" ca="1" si="315"/>
        <v>3.1036337636480882</v>
      </c>
      <c r="K894" s="553">
        <f t="shared" ca="1" si="316"/>
        <v>11.765936428819249</v>
      </c>
      <c r="L894" s="553">
        <f t="shared" ca="1" si="320"/>
        <v>3.6151947759153717</v>
      </c>
      <c r="M894" s="553">
        <f t="shared" ca="1" si="320"/>
        <v>5.8050872410548724</v>
      </c>
      <c r="N894" s="553">
        <f t="shared" ca="1" si="320"/>
        <v>1.5866869166064157</v>
      </c>
      <c r="O894" s="553">
        <f t="shared" ca="1" si="320"/>
        <v>4.4798778811319684</v>
      </c>
      <c r="P894" s="553">
        <f t="shared" ca="1" si="320"/>
        <v>3.3932548354208585</v>
      </c>
      <c r="Q894" s="554">
        <f t="shared" ca="1" si="300"/>
        <v>-1.3508897854062401</v>
      </c>
      <c r="R894" s="554">
        <f t="shared" ca="1" si="301"/>
        <v>4.5321938890654749</v>
      </c>
      <c r="S894" s="554">
        <f t="shared" ca="1" si="302"/>
        <v>7.9615965344385966</v>
      </c>
      <c r="T894" s="554">
        <f t="shared" ca="1" si="303"/>
        <v>6.8850520302952214</v>
      </c>
      <c r="U894" s="554">
        <f t="shared" ca="1" si="304"/>
        <v>8.1507416529038768</v>
      </c>
      <c r="V894" s="555">
        <f t="shared" ca="1" si="305"/>
        <v>4.2184003244484565</v>
      </c>
      <c r="W894" s="555">
        <f t="shared" ca="1" si="306"/>
        <v>1.0866230457111099</v>
      </c>
      <c r="X894" s="556">
        <f t="shared" ca="1" si="318"/>
        <v>2.7208917267500681</v>
      </c>
      <c r="Y894" s="557">
        <f t="shared" ca="1" si="307"/>
        <v>0.43490195832887946</v>
      </c>
    </row>
    <row r="895" spans="1:25" x14ac:dyDescent="0.25">
      <c r="A895" s="558" t="s">
        <v>1461</v>
      </c>
      <c r="B895" s="553">
        <f t="shared" si="299"/>
        <v>-10</v>
      </c>
      <c r="C895" s="553">
        <f t="shared" ca="1" si="308"/>
        <v>3.134402989069299</v>
      </c>
      <c r="D895" s="553">
        <f t="shared" ca="1" si="309"/>
        <v>1.6480694257775459</v>
      </c>
      <c r="E895" s="553">
        <f t="shared" ca="1" si="310"/>
        <v>4.9117228083882418</v>
      </c>
      <c r="F895" s="553">
        <f t="shared" ca="1" si="311"/>
        <v>2.6856620333105479</v>
      </c>
      <c r="G895" s="553">
        <f t="shared" ca="1" si="312"/>
        <v>8.8125608209440394</v>
      </c>
      <c r="H895" s="553">
        <f t="shared" ca="1" si="313"/>
        <v>2.2844044162772175</v>
      </c>
      <c r="I895" s="553">
        <f t="shared" ca="1" si="314"/>
        <v>11.026332445713363</v>
      </c>
      <c r="J895" s="553">
        <f t="shared" ca="1" si="315"/>
        <v>2.3319827251336696</v>
      </c>
      <c r="K895" s="553">
        <f t="shared" ca="1" si="316"/>
        <v>9.5441084892155317</v>
      </c>
      <c r="L895" s="553">
        <f t="shared" ca="1" si="320"/>
        <v>3.1159643496073235</v>
      </c>
      <c r="M895" s="553">
        <f t="shared" ca="1" si="320"/>
        <v>7.9189276667699016</v>
      </c>
      <c r="N895" s="553">
        <f t="shared" ca="1" si="320"/>
        <v>2.7637433795668187</v>
      </c>
      <c r="O895" s="553">
        <f t="shared" ca="1" si="320"/>
        <v>5.0538275241531636</v>
      </c>
      <c r="P895" s="553">
        <f t="shared" ca="1" si="320"/>
        <v>2.3710257871352294</v>
      </c>
      <c r="Q895" s="554">
        <f t="shared" ca="1" si="300"/>
        <v>1.4863335632917531</v>
      </c>
      <c r="R895" s="554">
        <f t="shared" ca="1" si="301"/>
        <v>2.226060775077694</v>
      </c>
      <c r="S895" s="554">
        <f t="shared" ca="1" si="302"/>
        <v>6.5281564046668219</v>
      </c>
      <c r="T895" s="554">
        <f t="shared" ca="1" si="303"/>
        <v>8.6943497205796945</v>
      </c>
      <c r="U895" s="554">
        <f t="shared" ca="1" si="304"/>
        <v>6.4281441396082082</v>
      </c>
      <c r="V895" s="555">
        <f t="shared" ca="1" si="305"/>
        <v>5.1551842872030829</v>
      </c>
      <c r="W895" s="555">
        <f t="shared" ca="1" si="306"/>
        <v>2.6828017370179342</v>
      </c>
      <c r="X895" s="556">
        <f t="shared" ca="1" si="318"/>
        <v>3.5377666757124278</v>
      </c>
      <c r="Y895" s="557">
        <f t="shared" ca="1" si="307"/>
        <v>0.55321702098363512</v>
      </c>
    </row>
    <row r="896" spans="1:25" x14ac:dyDescent="0.25">
      <c r="A896" s="558" t="s">
        <v>1462</v>
      </c>
      <c r="B896" s="553">
        <f t="shared" si="299"/>
        <v>-10</v>
      </c>
      <c r="C896" s="553">
        <f t="shared" ca="1" si="308"/>
        <v>4.6539076463352727</v>
      </c>
      <c r="D896" s="553">
        <f t="shared" ca="1" si="309"/>
        <v>2.5356922945323301</v>
      </c>
      <c r="E896" s="553">
        <f t="shared" ca="1" si="310"/>
        <v>5.4793314147276986</v>
      </c>
      <c r="F896" s="553">
        <f t="shared" ca="1" si="311"/>
        <v>2.3144644253961211</v>
      </c>
      <c r="G896" s="553">
        <f t="shared" ca="1" si="312"/>
        <v>11.663878697061744</v>
      </c>
      <c r="H896" s="553">
        <f t="shared" ca="1" si="313"/>
        <v>3.161934659449309</v>
      </c>
      <c r="I896" s="553">
        <f t="shared" ca="1" si="314"/>
        <v>11.959572796848503</v>
      </c>
      <c r="J896" s="553">
        <f t="shared" ca="1" si="315"/>
        <v>2.89896964625787</v>
      </c>
      <c r="K896" s="553">
        <f t="shared" ca="1" si="316"/>
        <v>12.588994869366449</v>
      </c>
      <c r="L896" s="553">
        <f t="shared" ca="1" si="320"/>
        <v>3.0146002755397014</v>
      </c>
      <c r="M896" s="553">
        <f t="shared" ca="1" si="320"/>
        <v>7.1839050390619219</v>
      </c>
      <c r="N896" s="553">
        <f t="shared" ca="1" si="320"/>
        <v>2.8662563195928925</v>
      </c>
      <c r="O896" s="553">
        <f t="shared" ca="1" si="320"/>
        <v>4.7261206800345077</v>
      </c>
      <c r="P896" s="553">
        <f t="shared" ca="1" si="320"/>
        <v>2.6944954414414743</v>
      </c>
      <c r="Q896" s="554">
        <f t="shared" ca="1" si="300"/>
        <v>2.1182153518029425</v>
      </c>
      <c r="R896" s="554">
        <f t="shared" ca="1" si="301"/>
        <v>3.1648669893315775</v>
      </c>
      <c r="S896" s="554">
        <f t="shared" ca="1" si="302"/>
        <v>8.5019440376124358</v>
      </c>
      <c r="T896" s="554">
        <f t="shared" ca="1" si="303"/>
        <v>9.0606031505906337</v>
      </c>
      <c r="U896" s="554">
        <f t="shared" ca="1" si="304"/>
        <v>9.5743945938267476</v>
      </c>
      <c r="V896" s="555">
        <f t="shared" ca="1" si="305"/>
        <v>4.3176487194690294</v>
      </c>
      <c r="W896" s="555">
        <f t="shared" ca="1" si="306"/>
        <v>2.0316252385930333</v>
      </c>
      <c r="X896" s="556">
        <f t="shared" ca="1" si="318"/>
        <v>6.4795515720122765</v>
      </c>
      <c r="Y896" s="557">
        <f t="shared" ca="1" si="307"/>
        <v>0.88607081899011275</v>
      </c>
    </row>
    <row r="897" spans="1:25" x14ac:dyDescent="0.25">
      <c r="A897" s="558" t="s">
        <v>1463</v>
      </c>
      <c r="B897" s="553">
        <f t="shared" si="299"/>
        <v>-10</v>
      </c>
      <c r="C897" s="553">
        <f t="shared" ca="1" si="308"/>
        <v>3.2271789136719482</v>
      </c>
      <c r="D897" s="553">
        <f t="shared" ca="1" si="309"/>
        <v>1.8154177021332667</v>
      </c>
      <c r="E897" s="553">
        <f t="shared" ca="1" si="310"/>
        <v>5.3609947561073508</v>
      </c>
      <c r="F897" s="553">
        <f t="shared" ca="1" si="311"/>
        <v>2.1491069767312787</v>
      </c>
      <c r="G897" s="553">
        <f t="shared" ca="1" si="312"/>
        <v>15.785441442028116</v>
      </c>
      <c r="H897" s="553">
        <f t="shared" ca="1" si="313"/>
        <v>3.5944266818377604</v>
      </c>
      <c r="I897" s="553">
        <f t="shared" ca="1" si="314"/>
        <v>12.777855565527108</v>
      </c>
      <c r="J897" s="553">
        <f t="shared" ca="1" si="315"/>
        <v>3.3214356325829582</v>
      </c>
      <c r="K897" s="553">
        <f t="shared" ca="1" si="316"/>
        <v>9.2817845124694838</v>
      </c>
      <c r="L897" s="553">
        <f t="shared" ca="1" si="320"/>
        <v>2.5335027502310918</v>
      </c>
      <c r="M897" s="553">
        <f t="shared" ca="1" si="320"/>
        <v>5.1903613892879337</v>
      </c>
      <c r="N897" s="553">
        <f t="shared" ca="1" si="320"/>
        <v>2.141513766373857</v>
      </c>
      <c r="O897" s="553">
        <f t="shared" ca="1" si="320"/>
        <v>2.3734523873942242</v>
      </c>
      <c r="P897" s="553">
        <f t="shared" ca="1" si="320"/>
        <v>3.3268201635898551</v>
      </c>
      <c r="Q897" s="554">
        <f t="shared" ca="1" si="300"/>
        <v>1.4117612115386815</v>
      </c>
      <c r="R897" s="554">
        <f t="shared" ca="1" si="301"/>
        <v>3.2118877793760721</v>
      </c>
      <c r="S897" s="554">
        <f t="shared" ca="1" si="302"/>
        <v>12.191014760190356</v>
      </c>
      <c r="T897" s="554">
        <f t="shared" ca="1" si="303"/>
        <v>9.4564199329441507</v>
      </c>
      <c r="U897" s="554">
        <f t="shared" ca="1" si="304"/>
        <v>6.7482817622383919</v>
      </c>
      <c r="V897" s="555">
        <f t="shared" ca="1" si="305"/>
        <v>3.0488476229140766</v>
      </c>
      <c r="W897" s="555">
        <f t="shared" ca="1" si="306"/>
        <v>-0.95336777619563096</v>
      </c>
      <c r="X897" s="556">
        <f t="shared" ca="1" si="318"/>
        <v>6.1107446750360559</v>
      </c>
      <c r="Y897" s="557">
        <f t="shared" ca="1" si="307"/>
        <v>0.85802462114202993</v>
      </c>
    </row>
    <row r="898" spans="1:25" x14ac:dyDescent="0.25">
      <c r="A898" s="558" t="s">
        <v>1464</v>
      </c>
      <c r="B898" s="553">
        <f t="shared" si="299"/>
        <v>-10</v>
      </c>
      <c r="C898" s="553">
        <f t="shared" ca="1" si="308"/>
        <v>2.4855766903887155</v>
      </c>
      <c r="D898" s="553">
        <f t="shared" ca="1" si="309"/>
        <v>2.5219772823033564</v>
      </c>
      <c r="E898" s="553">
        <f t="shared" ca="1" si="310"/>
        <v>4.727481837973559</v>
      </c>
      <c r="F898" s="553">
        <f t="shared" ca="1" si="311"/>
        <v>2.6105374861717294</v>
      </c>
      <c r="G898" s="553">
        <f t="shared" ca="1" si="312"/>
        <v>13.078227476762374</v>
      </c>
      <c r="H898" s="553">
        <f t="shared" ca="1" si="313"/>
        <v>3.0635856810339126</v>
      </c>
      <c r="I898" s="553">
        <f t="shared" ca="1" si="314"/>
        <v>10.201883126313023</v>
      </c>
      <c r="J898" s="553">
        <f t="shared" ca="1" si="315"/>
        <v>3.2293956333714093</v>
      </c>
      <c r="K898" s="553">
        <f t="shared" ca="1" si="316"/>
        <v>9.7472697896170395</v>
      </c>
      <c r="L898" s="553">
        <f t="shared" ref="L898:P913" ca="1" si="321">L$17*(1+$C$10*NORMSINV(RAND()))</f>
        <v>1.8796387002870625</v>
      </c>
      <c r="M898" s="553">
        <f t="shared" ca="1" si="321"/>
        <v>7.7779625716832701</v>
      </c>
      <c r="N898" s="553">
        <f t="shared" ca="1" si="321"/>
        <v>2.6501385258995831</v>
      </c>
      <c r="O898" s="553">
        <f t="shared" ca="1" si="321"/>
        <v>5.5424488563540262</v>
      </c>
      <c r="P898" s="553">
        <f t="shared" ca="1" si="321"/>
        <v>2.5351685264432389</v>
      </c>
      <c r="Q898" s="554">
        <f t="shared" ca="1" si="300"/>
        <v>-3.6400591914640845E-2</v>
      </c>
      <c r="R898" s="554">
        <f t="shared" ca="1" si="301"/>
        <v>2.1169443518018296</v>
      </c>
      <c r="S898" s="554">
        <f t="shared" ca="1" si="302"/>
        <v>10.014641795728462</v>
      </c>
      <c r="T898" s="554">
        <f t="shared" ca="1" si="303"/>
        <v>6.9724874929416139</v>
      </c>
      <c r="U898" s="554">
        <f t="shared" ca="1" si="304"/>
        <v>7.8676310893299775</v>
      </c>
      <c r="V898" s="555">
        <f t="shared" ca="1" si="305"/>
        <v>5.1278240457836866</v>
      </c>
      <c r="W898" s="555">
        <f t="shared" ca="1" si="306"/>
        <v>3.0072803299107873</v>
      </c>
      <c r="X898" s="556">
        <f t="shared" ca="1" si="318"/>
        <v>3.8621174459961871</v>
      </c>
      <c r="Y898" s="557">
        <f t="shared" ca="1" si="307"/>
        <v>0.59947923531963898</v>
      </c>
    </row>
    <row r="899" spans="1:25" x14ac:dyDescent="0.25">
      <c r="A899" s="558" t="s">
        <v>1465</v>
      </c>
      <c r="B899" s="553">
        <f t="shared" si="299"/>
        <v>-10</v>
      </c>
      <c r="C899" s="553">
        <f t="shared" ca="1" si="308"/>
        <v>2.3090509965654453</v>
      </c>
      <c r="D899" s="553">
        <f t="shared" ca="1" si="309"/>
        <v>1.9377069853012245</v>
      </c>
      <c r="E899" s="553">
        <f t="shared" ca="1" si="310"/>
        <v>5.5124184671377243</v>
      </c>
      <c r="F899" s="553">
        <f t="shared" ca="1" si="311"/>
        <v>3.5353548946806859</v>
      </c>
      <c r="G899" s="553">
        <f t="shared" ca="1" si="312"/>
        <v>10.745096507671763</v>
      </c>
      <c r="H899" s="553">
        <f t="shared" ca="1" si="313"/>
        <v>3.1187344372319759</v>
      </c>
      <c r="I899" s="553">
        <f t="shared" ca="1" si="314"/>
        <v>14.260745954221024</v>
      </c>
      <c r="J899" s="553">
        <f t="shared" ca="1" si="315"/>
        <v>2.7404870152734859</v>
      </c>
      <c r="K899" s="553">
        <f t="shared" ca="1" si="316"/>
        <v>12.61604189492509</v>
      </c>
      <c r="L899" s="553">
        <f t="shared" ca="1" si="321"/>
        <v>1.9004695479033742</v>
      </c>
      <c r="M899" s="553">
        <f t="shared" ca="1" si="321"/>
        <v>8.6504408672412243</v>
      </c>
      <c r="N899" s="553">
        <f t="shared" ca="1" si="321"/>
        <v>2.5652439486806387</v>
      </c>
      <c r="O899" s="553">
        <f t="shared" ca="1" si="321"/>
        <v>5.1603650499211975</v>
      </c>
      <c r="P899" s="553">
        <f t="shared" ca="1" si="321"/>
        <v>2.0496957136159439</v>
      </c>
      <c r="Q899" s="554">
        <f t="shared" ca="1" si="300"/>
        <v>0.37134401126422079</v>
      </c>
      <c r="R899" s="554">
        <f t="shared" ca="1" si="301"/>
        <v>1.9770635724570385</v>
      </c>
      <c r="S899" s="554">
        <f t="shared" ca="1" si="302"/>
        <v>7.6263620704397868</v>
      </c>
      <c r="T899" s="554">
        <f t="shared" ca="1" si="303"/>
        <v>11.520258938947538</v>
      </c>
      <c r="U899" s="554">
        <f t="shared" ca="1" si="304"/>
        <v>10.715572347021716</v>
      </c>
      <c r="V899" s="555">
        <f t="shared" ca="1" si="305"/>
        <v>6.0851969185605856</v>
      </c>
      <c r="W899" s="555">
        <f t="shared" ca="1" si="306"/>
        <v>3.1106693363052536</v>
      </c>
      <c r="X899" s="556">
        <f t="shared" ca="1" si="318"/>
        <v>5.9446225865303113</v>
      </c>
      <c r="Y899" s="557">
        <f t="shared" ca="1" si="307"/>
        <v>0.84397865075585765</v>
      </c>
    </row>
    <row r="900" spans="1:25" x14ac:dyDescent="0.25">
      <c r="A900" s="558" t="s">
        <v>1466</v>
      </c>
      <c r="B900" s="553">
        <f t="shared" si="299"/>
        <v>-10</v>
      </c>
      <c r="C900" s="553">
        <f t="shared" ca="1" si="308"/>
        <v>3.0426717365406555</v>
      </c>
      <c r="D900" s="553">
        <f t="shared" ca="1" si="309"/>
        <v>1.9948069289146189</v>
      </c>
      <c r="E900" s="553">
        <f t="shared" ca="1" si="310"/>
        <v>9.2859096664259742</v>
      </c>
      <c r="F900" s="553">
        <f t="shared" ca="1" si="311"/>
        <v>2.261482738094355</v>
      </c>
      <c r="G900" s="553">
        <f t="shared" ca="1" si="312"/>
        <v>13.118982386759981</v>
      </c>
      <c r="H900" s="553">
        <f t="shared" ca="1" si="313"/>
        <v>3.8595282933995265</v>
      </c>
      <c r="I900" s="553">
        <f t="shared" ca="1" si="314"/>
        <v>12.726542630425861</v>
      </c>
      <c r="J900" s="553">
        <f t="shared" ca="1" si="315"/>
        <v>3.5976510698375801</v>
      </c>
      <c r="K900" s="553">
        <f t="shared" ca="1" si="316"/>
        <v>12.868499714502693</v>
      </c>
      <c r="L900" s="553">
        <f t="shared" ca="1" si="321"/>
        <v>3.1971542202534771</v>
      </c>
      <c r="M900" s="553">
        <f t="shared" ca="1" si="321"/>
        <v>3.7086505944732702</v>
      </c>
      <c r="N900" s="553">
        <f t="shared" ca="1" si="321"/>
        <v>2.4832016785416653</v>
      </c>
      <c r="O900" s="553">
        <f t="shared" ca="1" si="321"/>
        <v>4.4204267435904363</v>
      </c>
      <c r="P900" s="553">
        <f t="shared" ca="1" si="321"/>
        <v>1.9601870984982896</v>
      </c>
      <c r="Q900" s="554">
        <f t="shared" ca="1" si="300"/>
        <v>1.0478648076260366</v>
      </c>
      <c r="R900" s="554">
        <f t="shared" ca="1" si="301"/>
        <v>7.0244269283316196</v>
      </c>
      <c r="S900" s="554">
        <f t="shared" ca="1" si="302"/>
        <v>9.2594540933604552</v>
      </c>
      <c r="T900" s="554">
        <f t="shared" ca="1" si="303"/>
        <v>9.128891560588281</v>
      </c>
      <c r="U900" s="554">
        <f t="shared" ca="1" si="304"/>
        <v>9.6713454942492163</v>
      </c>
      <c r="V900" s="555">
        <f t="shared" ca="1" si="305"/>
        <v>1.2254489159316049</v>
      </c>
      <c r="W900" s="555">
        <f t="shared" ca="1" si="306"/>
        <v>2.4602396450921464</v>
      </c>
      <c r="X900" s="556">
        <f t="shared" ca="1" si="318"/>
        <v>7.8202597806425658</v>
      </c>
      <c r="Y900" s="557">
        <f t="shared" ca="1" si="307"/>
        <v>0.95491485609935434</v>
      </c>
    </row>
    <row r="901" spans="1:25" x14ac:dyDescent="0.25">
      <c r="A901" s="558" t="s">
        <v>1467</v>
      </c>
      <c r="B901" s="553">
        <f t="shared" si="299"/>
        <v>-10</v>
      </c>
      <c r="C901" s="553">
        <f t="shared" ca="1" si="308"/>
        <v>2.1606173688095267</v>
      </c>
      <c r="D901" s="553">
        <f t="shared" ca="1" si="309"/>
        <v>2.0599038049567264</v>
      </c>
      <c r="E901" s="553">
        <f t="shared" ca="1" si="310"/>
        <v>3.7160434844929395</v>
      </c>
      <c r="F901" s="553">
        <f t="shared" ca="1" si="311"/>
        <v>2.7781875482674612</v>
      </c>
      <c r="G901" s="553">
        <f t="shared" ca="1" si="312"/>
        <v>10.048404340345796</v>
      </c>
      <c r="H901" s="553">
        <f t="shared" ca="1" si="313"/>
        <v>3.5125445405055711</v>
      </c>
      <c r="I901" s="553">
        <f t="shared" ca="1" si="314"/>
        <v>12.079809448277254</v>
      </c>
      <c r="J901" s="553">
        <f t="shared" ca="1" si="315"/>
        <v>4.1952757932775047</v>
      </c>
      <c r="K901" s="553">
        <f t="shared" ca="1" si="316"/>
        <v>8.144717316354658</v>
      </c>
      <c r="L901" s="553">
        <f t="shared" ca="1" si="321"/>
        <v>2.3888494077311742</v>
      </c>
      <c r="M901" s="553">
        <f t="shared" ca="1" si="321"/>
        <v>7.3980115491945613</v>
      </c>
      <c r="N901" s="553">
        <f t="shared" ca="1" si="321"/>
        <v>2.6154255938389714</v>
      </c>
      <c r="O901" s="553">
        <f t="shared" ca="1" si="321"/>
        <v>5.2237072128782138</v>
      </c>
      <c r="P901" s="553">
        <f t="shared" ca="1" si="321"/>
        <v>2.2123020988078328</v>
      </c>
      <c r="Q901" s="554">
        <f t="shared" ca="1" si="300"/>
        <v>0.10071356385280028</v>
      </c>
      <c r="R901" s="554">
        <f t="shared" ca="1" si="301"/>
        <v>0.93785593622547836</v>
      </c>
      <c r="S901" s="554">
        <f t="shared" ca="1" si="302"/>
        <v>6.5358597998402246</v>
      </c>
      <c r="T901" s="554">
        <f t="shared" ca="1" si="303"/>
        <v>7.8845336549997498</v>
      </c>
      <c r="U901" s="554">
        <f t="shared" ca="1" si="304"/>
        <v>5.7558679086234843</v>
      </c>
      <c r="V901" s="555">
        <f t="shared" ca="1" si="305"/>
        <v>4.7825859553555894</v>
      </c>
      <c r="W901" s="555">
        <f t="shared" ca="1" si="306"/>
        <v>3.011405114070381</v>
      </c>
      <c r="X901" s="556">
        <f t="shared" ca="1" si="318"/>
        <v>1.0280102876294102</v>
      </c>
      <c r="Y901" s="557">
        <f t="shared" ca="1" si="307"/>
        <v>0.21744263326933044</v>
      </c>
    </row>
    <row r="902" spans="1:25" x14ac:dyDescent="0.25">
      <c r="A902" s="558" t="s">
        <v>1468</v>
      </c>
      <c r="B902" s="553">
        <f t="shared" si="299"/>
        <v>-10</v>
      </c>
      <c r="C902" s="553">
        <f t="shared" ca="1" si="308"/>
        <v>2.8689866239530279</v>
      </c>
      <c r="D902" s="553">
        <f t="shared" ca="1" si="309"/>
        <v>1.560961524883369</v>
      </c>
      <c r="E902" s="553">
        <f t="shared" ca="1" si="310"/>
        <v>7.9173294754640136</v>
      </c>
      <c r="F902" s="553">
        <f t="shared" ca="1" si="311"/>
        <v>1.8030838962788021</v>
      </c>
      <c r="G902" s="553">
        <f t="shared" ca="1" si="312"/>
        <v>6.7494079922917072</v>
      </c>
      <c r="H902" s="553">
        <f t="shared" ca="1" si="313"/>
        <v>2.8711803993370348</v>
      </c>
      <c r="I902" s="553">
        <f t="shared" ca="1" si="314"/>
        <v>11.924544321326987</v>
      </c>
      <c r="J902" s="553">
        <f t="shared" ca="1" si="315"/>
        <v>3.0268480774076787</v>
      </c>
      <c r="K902" s="553">
        <f t="shared" ca="1" si="316"/>
        <v>14.225301604596673</v>
      </c>
      <c r="L902" s="553">
        <f t="shared" ca="1" si="321"/>
        <v>2.4994083237808766</v>
      </c>
      <c r="M902" s="553">
        <f t="shared" ca="1" si="321"/>
        <v>3.3869079021279944</v>
      </c>
      <c r="N902" s="553">
        <f t="shared" ca="1" si="321"/>
        <v>2.1769459953970425</v>
      </c>
      <c r="O902" s="553">
        <f t="shared" ca="1" si="321"/>
        <v>4.8264891791768241</v>
      </c>
      <c r="P902" s="553">
        <f t="shared" ca="1" si="321"/>
        <v>2.3765355918753652</v>
      </c>
      <c r="Q902" s="554">
        <f t="shared" ca="1" si="300"/>
        <v>1.3080250990696589</v>
      </c>
      <c r="R902" s="554">
        <f t="shared" ca="1" si="301"/>
        <v>6.1142455791852113</v>
      </c>
      <c r="S902" s="554">
        <f t="shared" ca="1" si="302"/>
        <v>3.8782275929546723</v>
      </c>
      <c r="T902" s="554">
        <f t="shared" ca="1" si="303"/>
        <v>8.8976962439193095</v>
      </c>
      <c r="U902" s="554">
        <f t="shared" ca="1" si="304"/>
        <v>11.725893280815797</v>
      </c>
      <c r="V902" s="555">
        <f t="shared" ca="1" si="305"/>
        <v>1.2099619067309519</v>
      </c>
      <c r="W902" s="555">
        <f t="shared" ca="1" si="306"/>
        <v>2.4499535873014588</v>
      </c>
      <c r="X902" s="556">
        <f t="shared" ca="1" si="318"/>
        <v>5.2630036299238441</v>
      </c>
      <c r="Y902" s="557">
        <f t="shared" ca="1" si="307"/>
        <v>0.77713012835009065</v>
      </c>
    </row>
    <row r="903" spans="1:25" x14ac:dyDescent="0.25">
      <c r="A903" s="558" t="s">
        <v>1469</v>
      </c>
      <c r="B903" s="553">
        <f t="shared" si="299"/>
        <v>-10</v>
      </c>
      <c r="C903" s="553">
        <f t="shared" ca="1" si="308"/>
        <v>1.9672694539808409</v>
      </c>
      <c r="D903" s="553">
        <f t="shared" ca="1" si="309"/>
        <v>1.5871929149394002</v>
      </c>
      <c r="E903" s="553">
        <f t="shared" ca="1" si="310"/>
        <v>7.9373304443228321</v>
      </c>
      <c r="F903" s="553">
        <f t="shared" ca="1" si="311"/>
        <v>3.0818487669471706</v>
      </c>
      <c r="G903" s="553">
        <f t="shared" ca="1" si="312"/>
        <v>11.189405076107207</v>
      </c>
      <c r="H903" s="553">
        <f t="shared" ca="1" si="313"/>
        <v>2.8804907972279032</v>
      </c>
      <c r="I903" s="553">
        <f t="shared" ca="1" si="314"/>
        <v>11.399642079177594</v>
      </c>
      <c r="J903" s="553">
        <f t="shared" ca="1" si="315"/>
        <v>4.0090969647757611</v>
      </c>
      <c r="K903" s="553">
        <f t="shared" ca="1" si="316"/>
        <v>10.105381848102171</v>
      </c>
      <c r="L903" s="553">
        <f t="shared" ca="1" si="321"/>
        <v>2.8046900516730462</v>
      </c>
      <c r="M903" s="553">
        <f t="shared" ca="1" si="321"/>
        <v>4.5377523517228981</v>
      </c>
      <c r="N903" s="553">
        <f t="shared" ca="1" si="321"/>
        <v>3.0952779267716233</v>
      </c>
      <c r="O903" s="553">
        <f t="shared" ca="1" si="321"/>
        <v>4.8113354298833402</v>
      </c>
      <c r="P903" s="553">
        <f t="shared" ca="1" si="321"/>
        <v>2.3441702885557296</v>
      </c>
      <c r="Q903" s="554">
        <f t="shared" ca="1" si="300"/>
        <v>0.38007653904144068</v>
      </c>
      <c r="R903" s="554">
        <f t="shared" ca="1" si="301"/>
        <v>4.8554816773756615</v>
      </c>
      <c r="S903" s="554">
        <f t="shared" ca="1" si="302"/>
        <v>8.3089142788793033</v>
      </c>
      <c r="T903" s="554">
        <f t="shared" ca="1" si="303"/>
        <v>7.3905451144018333</v>
      </c>
      <c r="U903" s="554">
        <f t="shared" ca="1" si="304"/>
        <v>7.3006917964291249</v>
      </c>
      <c r="V903" s="555">
        <f t="shared" ca="1" si="305"/>
        <v>1.4424744249512749</v>
      </c>
      <c r="W903" s="555">
        <f t="shared" ca="1" si="306"/>
        <v>2.4671651413276106</v>
      </c>
      <c r="X903" s="556">
        <f t="shared" ca="1" si="318"/>
        <v>3.9807296289536431</v>
      </c>
      <c r="Y903" s="557">
        <f t="shared" ca="1" si="307"/>
        <v>0.61608948687708265</v>
      </c>
    </row>
    <row r="904" spans="1:25" x14ac:dyDescent="0.25">
      <c r="A904" s="558" t="s">
        <v>1470</v>
      </c>
      <c r="B904" s="553">
        <f t="shared" si="299"/>
        <v>-10</v>
      </c>
      <c r="C904" s="553">
        <f t="shared" ca="1" si="308"/>
        <v>3.7905020387155113</v>
      </c>
      <c r="D904" s="553">
        <f t="shared" ca="1" si="309"/>
        <v>2.1586250045371105</v>
      </c>
      <c r="E904" s="553">
        <f t="shared" ca="1" si="310"/>
        <v>6.3528101810250917</v>
      </c>
      <c r="F904" s="553">
        <f t="shared" ca="1" si="311"/>
        <v>2.5713763995125904</v>
      </c>
      <c r="G904" s="553">
        <f t="shared" ca="1" si="312"/>
        <v>8.8101738597668859</v>
      </c>
      <c r="H904" s="553">
        <f t="shared" ca="1" si="313"/>
        <v>2.7249242967370764</v>
      </c>
      <c r="I904" s="553">
        <f t="shared" ca="1" si="314"/>
        <v>12.408418831654245</v>
      </c>
      <c r="J904" s="553">
        <f t="shared" ca="1" si="315"/>
        <v>3.2588691810403052</v>
      </c>
      <c r="K904" s="553">
        <f t="shared" ca="1" si="316"/>
        <v>12.637944236758457</v>
      </c>
      <c r="L904" s="553">
        <f t="shared" ca="1" si="321"/>
        <v>2.8881217487461019</v>
      </c>
      <c r="M904" s="553">
        <f t="shared" ca="1" si="321"/>
        <v>4.4312250984405051</v>
      </c>
      <c r="N904" s="553">
        <f t="shared" ca="1" si="321"/>
        <v>2.3377747108908342</v>
      </c>
      <c r="O904" s="553">
        <f t="shared" ca="1" si="321"/>
        <v>4.2508124998206211</v>
      </c>
      <c r="P904" s="553">
        <f t="shared" ca="1" si="321"/>
        <v>3.0782564781745867</v>
      </c>
      <c r="Q904" s="554">
        <f t="shared" ca="1" si="300"/>
        <v>1.6318770341784008</v>
      </c>
      <c r="R904" s="554">
        <f t="shared" ca="1" si="301"/>
        <v>3.7814337815125012</v>
      </c>
      <c r="S904" s="554">
        <f t="shared" ca="1" si="302"/>
        <v>6.0852495630298096</v>
      </c>
      <c r="T904" s="554">
        <f t="shared" ca="1" si="303"/>
        <v>9.14954965061394</v>
      </c>
      <c r="U904" s="554">
        <f t="shared" ca="1" si="304"/>
        <v>9.7498224880123558</v>
      </c>
      <c r="V904" s="555">
        <f t="shared" ca="1" si="305"/>
        <v>2.0934503875496708</v>
      </c>
      <c r="W904" s="555">
        <f t="shared" ca="1" si="306"/>
        <v>1.1725560216460345</v>
      </c>
      <c r="X904" s="556">
        <f t="shared" ca="1" si="318"/>
        <v>4.5784326725298659</v>
      </c>
      <c r="Y904" s="557">
        <f t="shared" ca="1" si="307"/>
        <v>0.6960426926968809</v>
      </c>
    </row>
    <row r="905" spans="1:25" x14ac:dyDescent="0.25">
      <c r="A905" s="558" t="s">
        <v>1471</v>
      </c>
      <c r="B905" s="553">
        <f t="shared" si="299"/>
        <v>-10</v>
      </c>
      <c r="C905" s="553">
        <f t="shared" ca="1" si="308"/>
        <v>2.1638656251316033</v>
      </c>
      <c r="D905" s="553">
        <f t="shared" ca="1" si="309"/>
        <v>1.5332662082414981</v>
      </c>
      <c r="E905" s="553">
        <f t="shared" ca="1" si="310"/>
        <v>4.7398004044502189</v>
      </c>
      <c r="F905" s="553">
        <f t="shared" ca="1" si="311"/>
        <v>2.5001823201250692</v>
      </c>
      <c r="G905" s="553">
        <f t="shared" ca="1" si="312"/>
        <v>13.943325160745257</v>
      </c>
      <c r="H905" s="553">
        <f t="shared" ca="1" si="313"/>
        <v>2.2433200299692286</v>
      </c>
      <c r="I905" s="553">
        <f t="shared" ca="1" si="314"/>
        <v>4.012964818965874</v>
      </c>
      <c r="J905" s="553">
        <f t="shared" ca="1" si="315"/>
        <v>3.7022552265670283</v>
      </c>
      <c r="K905" s="553">
        <f t="shared" ca="1" si="316"/>
        <v>14.509024587442651</v>
      </c>
      <c r="L905" s="553">
        <f t="shared" ca="1" si="321"/>
        <v>2.9601639790989882</v>
      </c>
      <c r="M905" s="553">
        <f t="shared" ca="1" si="321"/>
        <v>7.8000610924751701</v>
      </c>
      <c r="N905" s="553">
        <f t="shared" ca="1" si="321"/>
        <v>2.7762807214442411</v>
      </c>
      <c r="O905" s="553">
        <f t="shared" ca="1" si="321"/>
        <v>4.6770708685270854</v>
      </c>
      <c r="P905" s="553">
        <f t="shared" ca="1" si="321"/>
        <v>3.0577880546128839</v>
      </c>
      <c r="Q905" s="554">
        <f t="shared" ca="1" si="300"/>
        <v>0.63059941689010524</v>
      </c>
      <c r="R905" s="554">
        <f t="shared" ca="1" si="301"/>
        <v>2.2396180843251496</v>
      </c>
      <c r="S905" s="554">
        <f t="shared" ca="1" si="302"/>
        <v>11.700005130776027</v>
      </c>
      <c r="T905" s="554">
        <f t="shared" ca="1" si="303"/>
        <v>0.31070959239884566</v>
      </c>
      <c r="U905" s="554">
        <f t="shared" ca="1" si="304"/>
        <v>11.548860608343663</v>
      </c>
      <c r="V905" s="555">
        <f t="shared" ca="1" si="305"/>
        <v>5.023780371030929</v>
      </c>
      <c r="W905" s="555">
        <f t="shared" ca="1" si="306"/>
        <v>1.6192828139142015</v>
      </c>
      <c r="X905" s="556">
        <f t="shared" ca="1" si="318"/>
        <v>3.4963771283862339</v>
      </c>
      <c r="Y905" s="557">
        <f t="shared" ca="1" si="307"/>
        <v>0.54724721627806017</v>
      </c>
    </row>
    <row r="906" spans="1:25" x14ac:dyDescent="0.25">
      <c r="A906" s="558" t="s">
        <v>1472</v>
      </c>
      <c r="B906" s="553">
        <f t="shared" si="299"/>
        <v>-10</v>
      </c>
      <c r="C906" s="553">
        <f t="shared" ca="1" si="308"/>
        <v>3.0347141202692445</v>
      </c>
      <c r="D906" s="553">
        <f t="shared" ca="1" si="309"/>
        <v>2.4808527450392881</v>
      </c>
      <c r="E906" s="553">
        <f t="shared" ca="1" si="310"/>
        <v>4.6836727928393138</v>
      </c>
      <c r="F906" s="553">
        <f t="shared" ca="1" si="311"/>
        <v>2.8940219187541549</v>
      </c>
      <c r="G906" s="553">
        <f t="shared" ca="1" si="312"/>
        <v>8.7008659281684846</v>
      </c>
      <c r="H906" s="553">
        <f t="shared" ca="1" si="313"/>
        <v>3.0722125143844412</v>
      </c>
      <c r="I906" s="553">
        <f t="shared" ca="1" si="314"/>
        <v>11.884243384539889</v>
      </c>
      <c r="J906" s="553">
        <f t="shared" ca="1" si="315"/>
        <v>2.6593030048824087</v>
      </c>
      <c r="K906" s="553">
        <f t="shared" ca="1" si="316"/>
        <v>11.245422081366353</v>
      </c>
      <c r="L906" s="553">
        <f t="shared" ca="1" si="321"/>
        <v>2.4784985169755402</v>
      </c>
      <c r="M906" s="553">
        <f t="shared" ca="1" si="321"/>
        <v>7.818887230833119</v>
      </c>
      <c r="N906" s="553">
        <f t="shared" ca="1" si="321"/>
        <v>2.3298050726099904</v>
      </c>
      <c r="O906" s="553">
        <f t="shared" ca="1" si="321"/>
        <v>3.8719836829588825</v>
      </c>
      <c r="P906" s="553">
        <f t="shared" ca="1" si="321"/>
        <v>3.1744572521456553</v>
      </c>
      <c r="Q906" s="554">
        <f t="shared" ca="1" si="300"/>
        <v>0.55386137522995638</v>
      </c>
      <c r="R906" s="554">
        <f t="shared" ca="1" si="301"/>
        <v>1.7896508740851589</v>
      </c>
      <c r="S906" s="554">
        <f t="shared" ca="1" si="302"/>
        <v>5.6286534137840434</v>
      </c>
      <c r="T906" s="554">
        <f t="shared" ca="1" si="303"/>
        <v>9.2249403796574807</v>
      </c>
      <c r="U906" s="554">
        <f t="shared" ca="1" si="304"/>
        <v>8.7669235643908134</v>
      </c>
      <c r="V906" s="555">
        <f t="shared" ca="1" si="305"/>
        <v>5.4890821582231286</v>
      </c>
      <c r="W906" s="555">
        <f t="shared" ca="1" si="306"/>
        <v>0.69752643081322718</v>
      </c>
      <c r="X906" s="556">
        <f t="shared" ca="1" si="318"/>
        <v>2.7068291487717069</v>
      </c>
      <c r="Y906" s="557">
        <f t="shared" ca="1" si="307"/>
        <v>0.43288553581560879</v>
      </c>
    </row>
    <row r="907" spans="1:25" x14ac:dyDescent="0.25">
      <c r="A907" s="558" t="s">
        <v>1473</v>
      </c>
      <c r="B907" s="553">
        <f t="shared" si="299"/>
        <v>-10</v>
      </c>
      <c r="C907" s="553">
        <f t="shared" ca="1" si="308"/>
        <v>2.6329558584512425</v>
      </c>
      <c r="D907" s="553">
        <f t="shared" ca="1" si="309"/>
        <v>2.4080405917478735</v>
      </c>
      <c r="E907" s="553">
        <f t="shared" ca="1" si="310"/>
        <v>9.8227243971050289</v>
      </c>
      <c r="F907" s="553">
        <f t="shared" ca="1" si="311"/>
        <v>2.6303338066041784</v>
      </c>
      <c r="G907" s="553">
        <f t="shared" ca="1" si="312"/>
        <v>9.2497110069839099</v>
      </c>
      <c r="H907" s="553">
        <f t="shared" ca="1" si="313"/>
        <v>2.7209800626838918</v>
      </c>
      <c r="I907" s="553">
        <f t="shared" ca="1" si="314"/>
        <v>3.3735923308054652</v>
      </c>
      <c r="J907" s="553">
        <f t="shared" ca="1" si="315"/>
        <v>2.4674462460263231</v>
      </c>
      <c r="K907" s="553">
        <f t="shared" ca="1" si="316"/>
        <v>14.94552466174158</v>
      </c>
      <c r="L907" s="553">
        <f t="shared" ca="1" si="321"/>
        <v>3.5516683797462405</v>
      </c>
      <c r="M907" s="553">
        <f t="shared" ca="1" si="321"/>
        <v>4.8833480191791461</v>
      </c>
      <c r="N907" s="553">
        <f t="shared" ca="1" si="321"/>
        <v>2.6213421095806657</v>
      </c>
      <c r="O907" s="553">
        <f t="shared" ca="1" si="321"/>
        <v>5.0241598130592937</v>
      </c>
      <c r="P907" s="553">
        <f t="shared" ca="1" si="321"/>
        <v>2.586135991238228</v>
      </c>
      <c r="Q907" s="554">
        <f t="shared" ca="1" si="300"/>
        <v>0.22491526670336892</v>
      </c>
      <c r="R907" s="554">
        <f t="shared" ca="1" si="301"/>
        <v>7.1923905905008505</v>
      </c>
      <c r="S907" s="554">
        <f t="shared" ca="1" si="302"/>
        <v>6.5287309443000181</v>
      </c>
      <c r="T907" s="554">
        <f t="shared" ca="1" si="303"/>
        <v>0.90614608477914205</v>
      </c>
      <c r="U907" s="554">
        <f t="shared" ca="1" si="304"/>
        <v>11.393856281995339</v>
      </c>
      <c r="V907" s="555">
        <f t="shared" ca="1" si="305"/>
        <v>2.2620059095984804</v>
      </c>
      <c r="W907" s="555">
        <f t="shared" ca="1" si="306"/>
        <v>2.4380238218210657</v>
      </c>
      <c r="X907" s="556">
        <f t="shared" ca="1" si="318"/>
        <v>3.3347306281383702</v>
      </c>
      <c r="Y907" s="557">
        <f t="shared" ca="1" si="307"/>
        <v>0.52384220558644523</v>
      </c>
    </row>
    <row r="908" spans="1:25" x14ac:dyDescent="0.25">
      <c r="A908" s="558" t="s">
        <v>1474</v>
      </c>
      <c r="B908" s="553">
        <f t="shared" si="299"/>
        <v>-10</v>
      </c>
      <c r="C908" s="553">
        <f t="shared" ca="1" si="308"/>
        <v>4.1095186632422251</v>
      </c>
      <c r="D908" s="553">
        <f t="shared" ca="1" si="309"/>
        <v>1.9237720231361521</v>
      </c>
      <c r="E908" s="553">
        <f t="shared" ca="1" si="310"/>
        <v>6.2744617109263299</v>
      </c>
      <c r="F908" s="553">
        <f t="shared" ca="1" si="311"/>
        <v>2.5986395414295749</v>
      </c>
      <c r="G908" s="553">
        <f t="shared" ca="1" si="312"/>
        <v>16.022008353535252</v>
      </c>
      <c r="H908" s="553">
        <f t="shared" ca="1" si="313"/>
        <v>3.1740062951601873</v>
      </c>
      <c r="I908" s="553">
        <f t="shared" ca="1" si="314"/>
        <v>10.426768101005486</v>
      </c>
      <c r="J908" s="553">
        <f t="shared" ca="1" si="315"/>
        <v>3.8051860103561124</v>
      </c>
      <c r="K908" s="553">
        <f t="shared" ca="1" si="316"/>
        <v>11.169518177964427</v>
      </c>
      <c r="L908" s="553">
        <f t="shared" ca="1" si="321"/>
        <v>3.1253440347002241</v>
      </c>
      <c r="M908" s="553">
        <f t="shared" ca="1" si="321"/>
        <v>6.6342414864354371</v>
      </c>
      <c r="N908" s="553">
        <f t="shared" ca="1" si="321"/>
        <v>2.3184796211011669</v>
      </c>
      <c r="O908" s="553">
        <f t="shared" ca="1" si="321"/>
        <v>5.6863868296765618</v>
      </c>
      <c r="P908" s="553">
        <f t="shared" ca="1" si="321"/>
        <v>1.8165128206608934</v>
      </c>
      <c r="Q908" s="554">
        <f t="shared" ca="1" si="300"/>
        <v>2.185746640106073</v>
      </c>
      <c r="R908" s="554">
        <f t="shared" ca="1" si="301"/>
        <v>3.675822169496755</v>
      </c>
      <c r="S908" s="554">
        <f t="shared" ca="1" si="302"/>
        <v>12.848002058375066</v>
      </c>
      <c r="T908" s="554">
        <f t="shared" ca="1" si="303"/>
        <v>6.6215820906493734</v>
      </c>
      <c r="U908" s="554">
        <f t="shared" ca="1" si="304"/>
        <v>8.044174143264204</v>
      </c>
      <c r="V908" s="555">
        <f t="shared" ca="1" si="305"/>
        <v>4.3157618653342702</v>
      </c>
      <c r="W908" s="555">
        <f t="shared" ca="1" si="306"/>
        <v>3.8698740090156685</v>
      </c>
      <c r="X908" s="556">
        <f t="shared" ca="1" si="318"/>
        <v>7.9703380422473238</v>
      </c>
      <c r="Y908" s="557">
        <f t="shared" ca="1" si="307"/>
        <v>0.95987129522470327</v>
      </c>
    </row>
    <row r="909" spans="1:25" x14ac:dyDescent="0.25">
      <c r="A909" s="558" t="s">
        <v>1475</v>
      </c>
      <c r="B909" s="553">
        <f t="shared" si="299"/>
        <v>-10</v>
      </c>
      <c r="C909" s="553">
        <f t="shared" ca="1" si="308"/>
        <v>3.4553396047806686</v>
      </c>
      <c r="D909" s="553">
        <f t="shared" ca="1" si="309"/>
        <v>2.1289154701796096</v>
      </c>
      <c r="E909" s="553">
        <f t="shared" ca="1" si="310"/>
        <v>4.6909312806810908</v>
      </c>
      <c r="F909" s="553">
        <f t="shared" ca="1" si="311"/>
        <v>2.5597117277661008</v>
      </c>
      <c r="G909" s="553">
        <f t="shared" ca="1" si="312"/>
        <v>8.8631557845974935</v>
      </c>
      <c r="H909" s="553">
        <f t="shared" ca="1" si="313"/>
        <v>2.8830748394285783</v>
      </c>
      <c r="I909" s="553">
        <f t="shared" ca="1" si="314"/>
        <v>7.2080701330216872</v>
      </c>
      <c r="J909" s="553">
        <f t="shared" ca="1" si="315"/>
        <v>2.0925759276656644</v>
      </c>
      <c r="K909" s="553">
        <f t="shared" ca="1" si="316"/>
        <v>5.1585756938180625</v>
      </c>
      <c r="L909" s="553">
        <f t="shared" ca="1" si="321"/>
        <v>2.6339894978040546</v>
      </c>
      <c r="M909" s="553">
        <f t="shared" ca="1" si="321"/>
        <v>7.0946724209730636</v>
      </c>
      <c r="N909" s="553">
        <f t="shared" ca="1" si="321"/>
        <v>2.9925998594189807</v>
      </c>
      <c r="O909" s="553">
        <f t="shared" ca="1" si="321"/>
        <v>5.1058696153400662</v>
      </c>
      <c r="P909" s="553">
        <f t="shared" ca="1" si="321"/>
        <v>2.1860908185057348</v>
      </c>
      <c r="Q909" s="554">
        <f t="shared" ca="1" si="300"/>
        <v>1.326424134601059</v>
      </c>
      <c r="R909" s="554">
        <f t="shared" ca="1" si="301"/>
        <v>2.13121955291499</v>
      </c>
      <c r="S909" s="554">
        <f t="shared" ca="1" si="302"/>
        <v>5.9800809451689148</v>
      </c>
      <c r="T909" s="554">
        <f t="shared" ca="1" si="303"/>
        <v>5.1154942053560228</v>
      </c>
      <c r="U909" s="554">
        <f t="shared" ca="1" si="304"/>
        <v>2.5245861960140079</v>
      </c>
      <c r="V909" s="555">
        <f t="shared" ca="1" si="305"/>
        <v>4.102072561554083</v>
      </c>
      <c r="W909" s="555">
        <f t="shared" ca="1" si="306"/>
        <v>2.9197787968343314</v>
      </c>
      <c r="X909" s="556">
        <f t="shared" ca="1" si="318"/>
        <v>9.7139800606525384E-2</v>
      </c>
      <c r="Y909" s="557">
        <f t="shared" ca="1" si="307"/>
        <v>0.13133459131648478</v>
      </c>
    </row>
    <row r="910" spans="1:25" x14ac:dyDescent="0.25">
      <c r="A910" s="558" t="s">
        <v>1476</v>
      </c>
      <c r="B910" s="553">
        <f t="shared" si="299"/>
        <v>-10</v>
      </c>
      <c r="C910" s="553">
        <f t="shared" ca="1" si="308"/>
        <v>3.3401407065139352</v>
      </c>
      <c r="D910" s="553">
        <f t="shared" ca="1" si="309"/>
        <v>2.0115689011079461</v>
      </c>
      <c r="E910" s="553">
        <f t="shared" ca="1" si="310"/>
        <v>6.5417861275818208</v>
      </c>
      <c r="F910" s="553">
        <f t="shared" ca="1" si="311"/>
        <v>2.7236646770783421</v>
      </c>
      <c r="G910" s="553">
        <f t="shared" ca="1" si="312"/>
        <v>4.5923908046056141</v>
      </c>
      <c r="H910" s="553">
        <f t="shared" ca="1" si="313"/>
        <v>2.4034612109549256</v>
      </c>
      <c r="I910" s="553">
        <f t="shared" ca="1" si="314"/>
        <v>16.042626221074013</v>
      </c>
      <c r="J910" s="553">
        <f t="shared" ca="1" si="315"/>
        <v>3.0258001717741374</v>
      </c>
      <c r="K910" s="553">
        <f t="shared" ca="1" si="316"/>
        <v>12.618866067924785</v>
      </c>
      <c r="L910" s="553">
        <f t="shared" ca="1" si="321"/>
        <v>3.2058960718373442</v>
      </c>
      <c r="M910" s="553">
        <f t="shared" ca="1" si="321"/>
        <v>5.7547048693516354</v>
      </c>
      <c r="N910" s="553">
        <f t="shared" ca="1" si="321"/>
        <v>2.5591858568076802</v>
      </c>
      <c r="O910" s="553">
        <f t="shared" ca="1" si="321"/>
        <v>6.2605799403570224</v>
      </c>
      <c r="P910" s="553">
        <f t="shared" ca="1" si="321"/>
        <v>3.4255185236339565</v>
      </c>
      <c r="Q910" s="554">
        <f t="shared" ca="1" si="300"/>
        <v>1.3285718054059892</v>
      </c>
      <c r="R910" s="554">
        <f t="shared" ca="1" si="301"/>
        <v>3.8181214505034786</v>
      </c>
      <c r="S910" s="554">
        <f t="shared" ca="1" si="302"/>
        <v>2.1889295936506885</v>
      </c>
      <c r="T910" s="554">
        <f t="shared" ca="1" si="303"/>
        <v>13.016826049299876</v>
      </c>
      <c r="U910" s="554">
        <f t="shared" ca="1" si="304"/>
        <v>9.4129699960874404</v>
      </c>
      <c r="V910" s="555">
        <f t="shared" ca="1" si="305"/>
        <v>3.1955190125439552</v>
      </c>
      <c r="W910" s="555">
        <f t="shared" ca="1" si="306"/>
        <v>2.8350614167230659</v>
      </c>
      <c r="X910" s="556">
        <f t="shared" ca="1" si="318"/>
        <v>4.4755626907520139</v>
      </c>
      <c r="Y910" s="557">
        <f t="shared" ca="1" si="307"/>
        <v>0.68280700859166599</v>
      </c>
    </row>
    <row r="911" spans="1:25" x14ac:dyDescent="0.25">
      <c r="A911" s="558" t="s">
        <v>1477</v>
      </c>
      <c r="B911" s="553">
        <f t="shared" si="299"/>
        <v>-10</v>
      </c>
      <c r="C911" s="553">
        <f t="shared" ca="1" si="308"/>
        <v>3.7069160922564111</v>
      </c>
      <c r="D911" s="553">
        <f t="shared" ca="1" si="309"/>
        <v>1.2889349057054473</v>
      </c>
      <c r="E911" s="553">
        <f t="shared" ca="1" si="310"/>
        <v>9.9311327679240087</v>
      </c>
      <c r="F911" s="553">
        <f t="shared" ca="1" si="311"/>
        <v>2.1259397981308616</v>
      </c>
      <c r="G911" s="553">
        <f t="shared" ca="1" si="312"/>
        <v>8.9637444353561975</v>
      </c>
      <c r="H911" s="553">
        <f t="shared" ca="1" si="313"/>
        <v>3.5088606453262337</v>
      </c>
      <c r="I911" s="553">
        <f t="shared" ca="1" si="314"/>
        <v>12.091191796910248</v>
      </c>
      <c r="J911" s="553">
        <f t="shared" ca="1" si="315"/>
        <v>3.2631211453974478</v>
      </c>
      <c r="K911" s="553">
        <f t="shared" ca="1" si="316"/>
        <v>15.463149478047168</v>
      </c>
      <c r="L911" s="553">
        <f t="shared" ca="1" si="321"/>
        <v>3.2477416451654406</v>
      </c>
      <c r="M911" s="553">
        <f t="shared" ca="1" si="321"/>
        <v>6.3379471785076813</v>
      </c>
      <c r="N911" s="553">
        <f t="shared" ca="1" si="321"/>
        <v>2.457609636003947</v>
      </c>
      <c r="O911" s="553">
        <f t="shared" ca="1" si="321"/>
        <v>3.2743228075772901</v>
      </c>
      <c r="P911" s="553">
        <f t="shared" ca="1" si="321"/>
        <v>3.3302645671891429</v>
      </c>
      <c r="Q911" s="554">
        <f t="shared" ca="1" si="300"/>
        <v>2.4179811865509637</v>
      </c>
      <c r="R911" s="554">
        <f t="shared" ca="1" si="301"/>
        <v>7.805192969793147</v>
      </c>
      <c r="S911" s="554">
        <f t="shared" ca="1" si="302"/>
        <v>5.4548837900299638</v>
      </c>
      <c r="T911" s="554">
        <f t="shared" ca="1" si="303"/>
        <v>8.8280706515127996</v>
      </c>
      <c r="U911" s="554">
        <f t="shared" ca="1" si="304"/>
        <v>12.215407832881727</v>
      </c>
      <c r="V911" s="555">
        <f t="shared" ca="1" si="305"/>
        <v>3.8803375425037343</v>
      </c>
      <c r="W911" s="555">
        <f t="shared" ca="1" si="306"/>
        <v>-5.594175961185277E-2</v>
      </c>
      <c r="X911" s="556">
        <f t="shared" ca="1" si="318"/>
        <v>8.3468068953788013</v>
      </c>
      <c r="Y911" s="557">
        <f t="shared" ca="1" si="307"/>
        <v>0.97037908236034176</v>
      </c>
    </row>
    <row r="912" spans="1:25" x14ac:dyDescent="0.25">
      <c r="A912" s="558" t="s">
        <v>1478</v>
      </c>
      <c r="B912" s="553">
        <f t="shared" si="299"/>
        <v>-10</v>
      </c>
      <c r="C912" s="553">
        <f t="shared" ca="1" si="308"/>
        <v>3.7785343346356588</v>
      </c>
      <c r="D912" s="553">
        <f t="shared" ca="1" si="309"/>
        <v>2.817393819422402</v>
      </c>
      <c r="E912" s="553">
        <f t="shared" ca="1" si="310"/>
        <v>5.0279355822284097</v>
      </c>
      <c r="F912" s="553">
        <f t="shared" ca="1" si="311"/>
        <v>2.6928096839991915</v>
      </c>
      <c r="G912" s="553">
        <f t="shared" ca="1" si="312"/>
        <v>16.470701129369125</v>
      </c>
      <c r="H912" s="553">
        <f t="shared" ca="1" si="313"/>
        <v>3.9788151267775933</v>
      </c>
      <c r="I912" s="553">
        <f t="shared" ca="1" si="314"/>
        <v>12.190763140169542</v>
      </c>
      <c r="J912" s="553">
        <f t="shared" ca="1" si="315"/>
        <v>2.7326829233925851</v>
      </c>
      <c r="K912" s="553">
        <f t="shared" ca="1" si="316"/>
        <v>10.880225130577493</v>
      </c>
      <c r="L912" s="553">
        <f t="shared" ca="1" si="321"/>
        <v>2.8873219389690279</v>
      </c>
      <c r="M912" s="553">
        <f t="shared" ca="1" si="321"/>
        <v>8.3647201842211238</v>
      </c>
      <c r="N912" s="553">
        <f t="shared" ca="1" si="321"/>
        <v>3.0609357400191595</v>
      </c>
      <c r="O912" s="553">
        <f t="shared" ca="1" si="321"/>
        <v>5.876975752473081</v>
      </c>
      <c r="P912" s="553">
        <f t="shared" ca="1" si="321"/>
        <v>3.1387969253286228</v>
      </c>
      <c r="Q912" s="554">
        <f t="shared" ca="1" si="300"/>
        <v>0.96114051521325683</v>
      </c>
      <c r="R912" s="554">
        <f t="shared" ca="1" si="301"/>
        <v>2.3351258982292182</v>
      </c>
      <c r="S912" s="554">
        <f t="shared" ca="1" si="302"/>
        <v>12.491886002591531</v>
      </c>
      <c r="T912" s="554">
        <f t="shared" ca="1" si="303"/>
        <v>9.4580802167769562</v>
      </c>
      <c r="U912" s="554">
        <f t="shared" ca="1" si="304"/>
        <v>7.9929031916084652</v>
      </c>
      <c r="V912" s="555">
        <f t="shared" ca="1" si="305"/>
        <v>5.3037844442019644</v>
      </c>
      <c r="W912" s="555">
        <f t="shared" ca="1" si="306"/>
        <v>2.7381788271444583</v>
      </c>
      <c r="X912" s="556">
        <f t="shared" ca="1" si="318"/>
        <v>7.1169757846935155</v>
      </c>
      <c r="Y912" s="557">
        <f t="shared" ca="1" si="307"/>
        <v>0.92481079423881996</v>
      </c>
    </row>
    <row r="913" spans="1:25" x14ac:dyDescent="0.25">
      <c r="A913" s="558" t="s">
        <v>1479</v>
      </c>
      <c r="B913" s="553">
        <f t="shared" ref="B913:B976" si="322">-$C$7</f>
        <v>-10</v>
      </c>
      <c r="C913" s="553">
        <f t="shared" ca="1" si="308"/>
        <v>3.4227720256181557</v>
      </c>
      <c r="D913" s="553">
        <f t="shared" ca="1" si="309"/>
        <v>2.0411542590708089</v>
      </c>
      <c r="E913" s="553">
        <f t="shared" ca="1" si="310"/>
        <v>5.3910502273436069</v>
      </c>
      <c r="F913" s="553">
        <f t="shared" ca="1" si="311"/>
        <v>2.5586614004457857</v>
      </c>
      <c r="G913" s="553">
        <f t="shared" ca="1" si="312"/>
        <v>12.640755416958427</v>
      </c>
      <c r="H913" s="553">
        <f t="shared" ca="1" si="313"/>
        <v>2.8567227248342952</v>
      </c>
      <c r="I913" s="553">
        <f t="shared" ca="1" si="314"/>
        <v>10.176842602982038</v>
      </c>
      <c r="J913" s="553">
        <f t="shared" ca="1" si="315"/>
        <v>3.3616896767835631</v>
      </c>
      <c r="K913" s="553">
        <f t="shared" ca="1" si="316"/>
        <v>4.8883858481214393</v>
      </c>
      <c r="L913" s="553">
        <f t="shared" ca="1" si="321"/>
        <v>2.5287007837347604</v>
      </c>
      <c r="M913" s="553">
        <f t="shared" ca="1" si="321"/>
        <v>6.0653764468821052</v>
      </c>
      <c r="N913" s="553">
        <f t="shared" ca="1" si="321"/>
        <v>2.5536331099345775</v>
      </c>
      <c r="O913" s="553">
        <f t="shared" ca="1" si="321"/>
        <v>4.8088072396407826</v>
      </c>
      <c r="P913" s="553">
        <f t="shared" ca="1" si="321"/>
        <v>2.8295822340284071</v>
      </c>
      <c r="Q913" s="554">
        <f t="shared" ref="Q913:Q976" ca="1" si="323">C913-D913</f>
        <v>1.3816177665473468</v>
      </c>
      <c r="R913" s="554">
        <f t="shared" ref="R913:R976" ca="1" si="324">E913-F913</f>
        <v>2.8323888268978212</v>
      </c>
      <c r="S913" s="554">
        <f t="shared" ref="S913:S976" ca="1" si="325">G913-H913</f>
        <v>9.7840326921241321</v>
      </c>
      <c r="T913" s="554">
        <f t="shared" ref="T913:T976" ca="1" si="326">I913-J913</f>
        <v>6.8151529261984756</v>
      </c>
      <c r="U913" s="554">
        <f t="shared" ref="U913:U976" ca="1" si="327">K913-L913</f>
        <v>2.3596850643866789</v>
      </c>
      <c r="V913" s="555">
        <f t="shared" ref="V913:V976" ca="1" si="328">M913-N913</f>
        <v>3.5117433369475277</v>
      </c>
      <c r="W913" s="555">
        <f t="shared" ref="W913:W976" ca="1" si="329">O913-P913</f>
        <v>1.9792250056123755</v>
      </c>
      <c r="X913" s="556">
        <f t="shared" ca="1" si="318"/>
        <v>2.8278120545069356</v>
      </c>
      <c r="Y913" s="557">
        <f t="shared" ref="Y913:Y976" ca="1" si="330">NORMDIST(X913,$H$7,$H$8,$C$13)</f>
        <v>0.4502848761949898</v>
      </c>
    </row>
    <row r="914" spans="1:25" x14ac:dyDescent="0.25">
      <c r="A914" s="558" t="s">
        <v>1480</v>
      </c>
      <c r="B914" s="553">
        <f t="shared" si="322"/>
        <v>-10</v>
      </c>
      <c r="C914" s="553">
        <f t="shared" ref="C914:C977" ca="1" si="331">C$17*(1+$C$8*NORMSINV(RAND()))</f>
        <v>4.9215020353655996</v>
      </c>
      <c r="D914" s="553">
        <f t="shared" ref="D914:D977" ca="1" si="332">D$17*(1+$C$10*NORMSINV(RAND()))</f>
        <v>2.4340654578071428</v>
      </c>
      <c r="E914" s="553">
        <f t="shared" ref="E914:E977" ca="1" si="333">E$17*(1+$C$8*NORMSINV(RAND()))</f>
        <v>5.3460674858565138</v>
      </c>
      <c r="F914" s="553">
        <f t="shared" ref="F914:F977" ca="1" si="334">F$17*(1+$C$10*NORMSINV(RAND()))</f>
        <v>2.4807700966716837</v>
      </c>
      <c r="G914" s="553">
        <f t="shared" ref="G914:G977" ca="1" si="335">G$17*(1+$C$8*NORMSINV(RAND()))</f>
        <v>5.8586555127376991</v>
      </c>
      <c r="H914" s="553">
        <f t="shared" ref="H914:H977" ca="1" si="336">H$17*(1+$C$10*NORMSINV(RAND()))</f>
        <v>2.2192938877032296</v>
      </c>
      <c r="I914" s="553">
        <f t="shared" ref="I914:I977" ca="1" si="337">I$17*(1+$C$8*NORMSINV(RAND()))</f>
        <v>14.090888200360659</v>
      </c>
      <c r="J914" s="553">
        <f t="shared" ref="J914:J977" ca="1" si="338">J$17*(1+$C$10*NORMSINV(RAND()))</f>
        <v>3.3903846918939688</v>
      </c>
      <c r="K914" s="553">
        <f t="shared" ref="K914:K977" ca="1" si="339">K$17*(1+$C$8*NORMSINV(RAND()))</f>
        <v>9.0417128436411609</v>
      </c>
      <c r="L914" s="553">
        <f t="shared" ref="L914:P929" ca="1" si="340">L$17*(1+$C$10*NORMSINV(RAND()))</f>
        <v>2.9722790593777684</v>
      </c>
      <c r="M914" s="553">
        <f t="shared" ca="1" si="340"/>
        <v>4.6720074689871209</v>
      </c>
      <c r="N914" s="553">
        <f t="shared" ca="1" si="340"/>
        <v>2.5527566396182566</v>
      </c>
      <c r="O914" s="553">
        <f t="shared" ca="1" si="340"/>
        <v>5.7255307909651778</v>
      </c>
      <c r="P914" s="553">
        <f t="shared" ca="1" si="340"/>
        <v>2.4442546897758097</v>
      </c>
      <c r="Q914" s="554">
        <f t="shared" ca="1" si="323"/>
        <v>2.4874365775584568</v>
      </c>
      <c r="R914" s="554">
        <f t="shared" ca="1" si="324"/>
        <v>2.8652973891848301</v>
      </c>
      <c r="S914" s="554">
        <f t="shared" ca="1" si="325"/>
        <v>3.6393616250344696</v>
      </c>
      <c r="T914" s="554">
        <f t="shared" ca="1" si="326"/>
        <v>10.70050350846669</v>
      </c>
      <c r="U914" s="554">
        <f t="shared" ca="1" si="327"/>
        <v>6.0694337842633921</v>
      </c>
      <c r="V914" s="555">
        <f t="shared" ca="1" si="328"/>
        <v>2.1192508293688643</v>
      </c>
      <c r="W914" s="555">
        <f t="shared" ca="1" si="329"/>
        <v>3.2812761011893681</v>
      </c>
      <c r="X914" s="556">
        <f t="shared" ref="X914:X977" ca="1" si="341">NPV($C$9,Q914:W914)-$C$7</f>
        <v>3.3025334058683118</v>
      </c>
      <c r="Y914" s="557">
        <f t="shared" ca="1" si="330"/>
        <v>0.51916787947335163</v>
      </c>
    </row>
    <row r="915" spans="1:25" x14ac:dyDescent="0.25">
      <c r="A915" s="558" t="s">
        <v>1481</v>
      </c>
      <c r="B915" s="553">
        <f t="shared" si="322"/>
        <v>-10</v>
      </c>
      <c r="C915" s="553">
        <f t="shared" ca="1" si="331"/>
        <v>4.7283721320323373</v>
      </c>
      <c r="D915" s="553">
        <f t="shared" ca="1" si="332"/>
        <v>1.7994700345222079</v>
      </c>
      <c r="E915" s="553">
        <f t="shared" ca="1" si="333"/>
        <v>5.5956673022704972</v>
      </c>
      <c r="F915" s="553">
        <f t="shared" ca="1" si="334"/>
        <v>2.4498956590329173</v>
      </c>
      <c r="G915" s="553">
        <f t="shared" ca="1" si="335"/>
        <v>10.87622866249421</v>
      </c>
      <c r="H915" s="553">
        <f t="shared" ca="1" si="336"/>
        <v>2.7777574017986617</v>
      </c>
      <c r="I915" s="553">
        <f t="shared" ca="1" si="337"/>
        <v>10.371642674085999</v>
      </c>
      <c r="J915" s="553">
        <f t="shared" ca="1" si="338"/>
        <v>3.0729615922497637</v>
      </c>
      <c r="K915" s="553">
        <f t="shared" ca="1" si="339"/>
        <v>5.6244314547685779</v>
      </c>
      <c r="L915" s="553">
        <f t="shared" ca="1" si="340"/>
        <v>3.2578024468855933</v>
      </c>
      <c r="M915" s="553">
        <f t="shared" ca="1" si="340"/>
        <v>7.380642849571748</v>
      </c>
      <c r="N915" s="553">
        <f t="shared" ca="1" si="340"/>
        <v>3.0866752268695463</v>
      </c>
      <c r="O915" s="553">
        <f t="shared" ca="1" si="340"/>
        <v>3.8735284410348214</v>
      </c>
      <c r="P915" s="553">
        <f t="shared" ca="1" si="340"/>
        <v>2.7590970360084843</v>
      </c>
      <c r="Q915" s="554">
        <f t="shared" ca="1" si="323"/>
        <v>2.9289020975101296</v>
      </c>
      <c r="R915" s="554">
        <f t="shared" ca="1" si="324"/>
        <v>3.14577164323758</v>
      </c>
      <c r="S915" s="554">
        <f t="shared" ca="1" si="325"/>
        <v>8.0984712606955487</v>
      </c>
      <c r="T915" s="554">
        <f t="shared" ca="1" si="326"/>
        <v>7.2986810818362358</v>
      </c>
      <c r="U915" s="554">
        <f t="shared" ca="1" si="327"/>
        <v>2.3666290078829846</v>
      </c>
      <c r="V915" s="555">
        <f t="shared" ca="1" si="328"/>
        <v>4.2939676227022012</v>
      </c>
      <c r="W915" s="555">
        <f t="shared" ca="1" si="329"/>
        <v>1.1144314050263371</v>
      </c>
      <c r="X915" s="556">
        <f t="shared" ca="1" si="341"/>
        <v>3.6272206330565204</v>
      </c>
      <c r="Y915" s="557">
        <f t="shared" ca="1" si="330"/>
        <v>0.56607650505477258</v>
      </c>
    </row>
    <row r="916" spans="1:25" x14ac:dyDescent="0.25">
      <c r="A916" s="558" t="s">
        <v>1482</v>
      </c>
      <c r="B916" s="553">
        <f t="shared" si="322"/>
        <v>-10</v>
      </c>
      <c r="C916" s="553">
        <f t="shared" ca="1" si="331"/>
        <v>1.5855572101031175</v>
      </c>
      <c r="D916" s="553">
        <f t="shared" ca="1" si="332"/>
        <v>1.6833261324782123</v>
      </c>
      <c r="E916" s="553">
        <f t="shared" ca="1" si="333"/>
        <v>9.913616936496414</v>
      </c>
      <c r="F916" s="553">
        <f t="shared" ca="1" si="334"/>
        <v>2.3524974896366824</v>
      </c>
      <c r="G916" s="553">
        <f t="shared" ca="1" si="335"/>
        <v>4.221196320274597</v>
      </c>
      <c r="H916" s="553">
        <f t="shared" ca="1" si="336"/>
        <v>2.4536775835931022</v>
      </c>
      <c r="I916" s="553">
        <f t="shared" ca="1" si="337"/>
        <v>5.4718836741331227</v>
      </c>
      <c r="J916" s="553">
        <f t="shared" ca="1" si="338"/>
        <v>2.192974652666293</v>
      </c>
      <c r="K916" s="553">
        <f t="shared" ca="1" si="339"/>
        <v>7.5816018187717766</v>
      </c>
      <c r="L916" s="553">
        <f t="shared" ca="1" si="340"/>
        <v>3.4277453647580076</v>
      </c>
      <c r="M916" s="553">
        <f t="shared" ca="1" si="340"/>
        <v>5.8844166490591805</v>
      </c>
      <c r="N916" s="553">
        <f t="shared" ca="1" si="340"/>
        <v>2.79794705003513</v>
      </c>
      <c r="O916" s="553">
        <f t="shared" ca="1" si="340"/>
        <v>4.7553364605138579</v>
      </c>
      <c r="P916" s="553">
        <f t="shared" ca="1" si="340"/>
        <v>3.1361320766769527</v>
      </c>
      <c r="Q916" s="554">
        <f t="shared" ca="1" si="323"/>
        <v>-9.7768922375094824E-2</v>
      </c>
      <c r="R916" s="554">
        <f t="shared" ca="1" si="324"/>
        <v>7.5611194468597311</v>
      </c>
      <c r="S916" s="554">
        <f t="shared" ca="1" si="325"/>
        <v>1.7675187366814948</v>
      </c>
      <c r="T916" s="554">
        <f t="shared" ca="1" si="326"/>
        <v>3.2789090214668297</v>
      </c>
      <c r="U916" s="554">
        <f t="shared" ca="1" si="327"/>
        <v>4.153856454013769</v>
      </c>
      <c r="V916" s="555">
        <f t="shared" ca="1" si="328"/>
        <v>3.0864695990240505</v>
      </c>
      <c r="W916" s="555">
        <f t="shared" ca="1" si="329"/>
        <v>1.6192043838369052</v>
      </c>
      <c r="X916" s="556">
        <f t="shared" ca="1" si="341"/>
        <v>-0.48128102292108466</v>
      </c>
      <c r="Y916" s="557">
        <f t="shared" ca="1" si="330"/>
        <v>9.1610362641739745E-2</v>
      </c>
    </row>
    <row r="917" spans="1:25" x14ac:dyDescent="0.25">
      <c r="A917" s="558" t="s">
        <v>1483</v>
      </c>
      <c r="B917" s="553">
        <f t="shared" si="322"/>
        <v>-10</v>
      </c>
      <c r="C917" s="553">
        <f t="shared" ca="1" si="331"/>
        <v>2.635555819508268</v>
      </c>
      <c r="D917" s="553">
        <f t="shared" ca="1" si="332"/>
        <v>1.1540495217427764</v>
      </c>
      <c r="E917" s="553">
        <f t="shared" ca="1" si="333"/>
        <v>4.8148441571866094</v>
      </c>
      <c r="F917" s="553">
        <f t="shared" ca="1" si="334"/>
        <v>3.0774177016344457</v>
      </c>
      <c r="G917" s="553">
        <f t="shared" ca="1" si="335"/>
        <v>7.5926338514357248</v>
      </c>
      <c r="H917" s="553">
        <f t="shared" ca="1" si="336"/>
        <v>3.1874618821039533</v>
      </c>
      <c r="I917" s="553">
        <f t="shared" ca="1" si="337"/>
        <v>9.9534598910130061</v>
      </c>
      <c r="J917" s="553">
        <f t="shared" ca="1" si="338"/>
        <v>1.7637838082185293</v>
      </c>
      <c r="K917" s="553">
        <f t="shared" ca="1" si="339"/>
        <v>8.2883804531654715</v>
      </c>
      <c r="L917" s="553">
        <f t="shared" ca="1" si="340"/>
        <v>2.368973326698228</v>
      </c>
      <c r="M917" s="553">
        <f t="shared" ca="1" si="340"/>
        <v>7.8683352827583235</v>
      </c>
      <c r="N917" s="553">
        <f t="shared" ca="1" si="340"/>
        <v>3.4088442976510214</v>
      </c>
      <c r="O917" s="553">
        <f t="shared" ca="1" si="340"/>
        <v>5.7134381731501911</v>
      </c>
      <c r="P917" s="553">
        <f t="shared" ca="1" si="340"/>
        <v>1.50692498024027</v>
      </c>
      <c r="Q917" s="554">
        <f t="shared" ca="1" si="323"/>
        <v>1.4815062977654916</v>
      </c>
      <c r="R917" s="554">
        <f t="shared" ca="1" si="324"/>
        <v>1.7374264555521637</v>
      </c>
      <c r="S917" s="554">
        <f t="shared" ca="1" si="325"/>
        <v>4.4051719693317715</v>
      </c>
      <c r="T917" s="554">
        <f t="shared" ca="1" si="326"/>
        <v>8.1896760827944775</v>
      </c>
      <c r="U917" s="554">
        <f t="shared" ca="1" si="327"/>
        <v>5.9194071264672434</v>
      </c>
      <c r="V917" s="555">
        <f t="shared" ca="1" si="328"/>
        <v>4.4594909851073021</v>
      </c>
      <c r="W917" s="555">
        <f t="shared" ca="1" si="329"/>
        <v>4.2065131929099211</v>
      </c>
      <c r="X917" s="556">
        <f t="shared" ca="1" si="341"/>
        <v>1.8979672291307601</v>
      </c>
      <c r="Y917" s="557">
        <f t="shared" ca="1" si="330"/>
        <v>0.32139079522239122</v>
      </c>
    </row>
    <row r="918" spans="1:25" x14ac:dyDescent="0.25">
      <c r="A918" s="558" t="s">
        <v>1484</v>
      </c>
      <c r="B918" s="553">
        <f t="shared" si="322"/>
        <v>-10</v>
      </c>
      <c r="C918" s="553">
        <f t="shared" ca="1" si="331"/>
        <v>3.0438757903405214</v>
      </c>
      <c r="D918" s="553">
        <f t="shared" ca="1" si="332"/>
        <v>1.9345791315547438</v>
      </c>
      <c r="E918" s="553">
        <f t="shared" ca="1" si="333"/>
        <v>7.3366290402609966</v>
      </c>
      <c r="F918" s="553">
        <f t="shared" ca="1" si="334"/>
        <v>1.5955127350697418</v>
      </c>
      <c r="G918" s="553">
        <f t="shared" ca="1" si="335"/>
        <v>6.1950510598695203</v>
      </c>
      <c r="H918" s="553">
        <f t="shared" ca="1" si="336"/>
        <v>3.8964564787619302</v>
      </c>
      <c r="I918" s="553">
        <f t="shared" ca="1" si="337"/>
        <v>6.3571239043550998</v>
      </c>
      <c r="J918" s="553">
        <f t="shared" ca="1" si="338"/>
        <v>3.4308462139056219</v>
      </c>
      <c r="K918" s="553">
        <f t="shared" ca="1" si="339"/>
        <v>3.1367599154343062</v>
      </c>
      <c r="L918" s="553">
        <f t="shared" ca="1" si="340"/>
        <v>4.2312207610151953</v>
      </c>
      <c r="M918" s="553">
        <f t="shared" ca="1" si="340"/>
        <v>6.4638552614607843</v>
      </c>
      <c r="N918" s="553">
        <f t="shared" ca="1" si="340"/>
        <v>2.7675516540375762</v>
      </c>
      <c r="O918" s="553">
        <f t="shared" ca="1" si="340"/>
        <v>3.4766116214870713</v>
      </c>
      <c r="P918" s="553">
        <f t="shared" ca="1" si="340"/>
        <v>2.0197389988729011</v>
      </c>
      <c r="Q918" s="554">
        <f t="shared" ca="1" si="323"/>
        <v>1.1092966587857775</v>
      </c>
      <c r="R918" s="554">
        <f t="shared" ca="1" si="324"/>
        <v>5.7411163051912553</v>
      </c>
      <c r="S918" s="554">
        <f t="shared" ca="1" si="325"/>
        <v>2.2985945811075901</v>
      </c>
      <c r="T918" s="554">
        <f t="shared" ca="1" si="326"/>
        <v>2.9262776904494778</v>
      </c>
      <c r="U918" s="554">
        <f t="shared" ca="1" si="327"/>
        <v>-1.0944608455808891</v>
      </c>
      <c r="V918" s="555">
        <f t="shared" ca="1" si="328"/>
        <v>3.6963036074232081</v>
      </c>
      <c r="W918" s="555">
        <f t="shared" ca="1" si="329"/>
        <v>1.4568726226141702</v>
      </c>
      <c r="X918" s="556">
        <f t="shared" ca="1" si="341"/>
        <v>-2.1469052537033235</v>
      </c>
      <c r="Y918" s="557">
        <f t="shared" ca="1" si="330"/>
        <v>2.6316384739293899E-2</v>
      </c>
    </row>
    <row r="919" spans="1:25" x14ac:dyDescent="0.25">
      <c r="A919" s="558" t="s">
        <v>1485</v>
      </c>
      <c r="B919" s="553">
        <f t="shared" si="322"/>
        <v>-10</v>
      </c>
      <c r="C919" s="553">
        <f t="shared" ca="1" si="331"/>
        <v>3.3714248152180635</v>
      </c>
      <c r="D919" s="553">
        <f t="shared" ca="1" si="332"/>
        <v>2.1142006878208033</v>
      </c>
      <c r="E919" s="553">
        <f t="shared" ca="1" si="333"/>
        <v>2.9764460489519813</v>
      </c>
      <c r="F919" s="553">
        <f t="shared" ca="1" si="334"/>
        <v>2.7682385911303387</v>
      </c>
      <c r="G919" s="553">
        <f t="shared" ca="1" si="335"/>
        <v>8.6790374706175903</v>
      </c>
      <c r="H919" s="553">
        <f t="shared" ca="1" si="336"/>
        <v>3.5442069818537147</v>
      </c>
      <c r="I919" s="553">
        <f t="shared" ca="1" si="337"/>
        <v>7.2905511840387041</v>
      </c>
      <c r="J919" s="553">
        <f t="shared" ca="1" si="338"/>
        <v>3.6748226779613358</v>
      </c>
      <c r="K919" s="553">
        <f t="shared" ca="1" si="339"/>
        <v>3.7608938643231173</v>
      </c>
      <c r="L919" s="553">
        <f t="shared" ca="1" si="340"/>
        <v>1.7067564876797137</v>
      </c>
      <c r="M919" s="553">
        <f t="shared" ca="1" si="340"/>
        <v>7.5588565208830687</v>
      </c>
      <c r="N919" s="553">
        <f t="shared" ca="1" si="340"/>
        <v>3.282714773788233</v>
      </c>
      <c r="O919" s="553">
        <f t="shared" ca="1" si="340"/>
        <v>5.0983257420404495</v>
      </c>
      <c r="P919" s="553">
        <f t="shared" ca="1" si="340"/>
        <v>2.2801491620805665</v>
      </c>
      <c r="Q919" s="554">
        <f t="shared" ca="1" si="323"/>
        <v>1.2572241273972602</v>
      </c>
      <c r="R919" s="554">
        <f t="shared" ca="1" si="324"/>
        <v>0.20820745782164263</v>
      </c>
      <c r="S919" s="554">
        <f t="shared" ca="1" si="325"/>
        <v>5.1348304887638756</v>
      </c>
      <c r="T919" s="554">
        <f t="shared" ca="1" si="326"/>
        <v>3.6157285060773683</v>
      </c>
      <c r="U919" s="554">
        <f t="shared" ca="1" si="327"/>
        <v>2.0541373766434035</v>
      </c>
      <c r="V919" s="555">
        <f t="shared" ca="1" si="328"/>
        <v>4.2761417470948357</v>
      </c>
      <c r="W919" s="555">
        <f t="shared" ca="1" si="329"/>
        <v>2.818176579959883</v>
      </c>
      <c r="X919" s="556">
        <f t="shared" ca="1" si="341"/>
        <v>-2.3658532159094054</v>
      </c>
      <c r="Y919" s="557">
        <f t="shared" ca="1" si="330"/>
        <v>2.1810481519532111E-2</v>
      </c>
    </row>
    <row r="920" spans="1:25" x14ac:dyDescent="0.25">
      <c r="A920" s="558" t="s">
        <v>1486</v>
      </c>
      <c r="B920" s="553">
        <f t="shared" si="322"/>
        <v>-10</v>
      </c>
      <c r="C920" s="553">
        <f t="shared" ca="1" si="331"/>
        <v>2.1697827780310299</v>
      </c>
      <c r="D920" s="553">
        <f t="shared" ca="1" si="332"/>
        <v>2.4945413782814501</v>
      </c>
      <c r="E920" s="553">
        <f t="shared" ca="1" si="333"/>
        <v>8.2750148751844659</v>
      </c>
      <c r="F920" s="553">
        <f t="shared" ca="1" si="334"/>
        <v>2.4815389802259289</v>
      </c>
      <c r="G920" s="553">
        <f t="shared" ca="1" si="335"/>
        <v>7.3423436757324261</v>
      </c>
      <c r="H920" s="553">
        <f t="shared" ca="1" si="336"/>
        <v>2.9788306014602117</v>
      </c>
      <c r="I920" s="553">
        <f t="shared" ca="1" si="337"/>
        <v>11.888359007375763</v>
      </c>
      <c r="J920" s="553">
        <f t="shared" ca="1" si="338"/>
        <v>2.4733003519002441</v>
      </c>
      <c r="K920" s="553">
        <f t="shared" ca="1" si="339"/>
        <v>7.6174016254712482</v>
      </c>
      <c r="L920" s="553">
        <f t="shared" ca="1" si="340"/>
        <v>2.3733643598205418</v>
      </c>
      <c r="M920" s="553">
        <f t="shared" ca="1" si="340"/>
        <v>6.5921201717780633</v>
      </c>
      <c r="N920" s="553">
        <f t="shared" ca="1" si="340"/>
        <v>2.4974891910294152</v>
      </c>
      <c r="O920" s="553">
        <f t="shared" ca="1" si="340"/>
        <v>3.5832753310600229</v>
      </c>
      <c r="P920" s="553">
        <f t="shared" ca="1" si="340"/>
        <v>2.1107179159490341</v>
      </c>
      <c r="Q920" s="554">
        <f t="shared" ca="1" si="323"/>
        <v>-0.32475860025042014</v>
      </c>
      <c r="R920" s="554">
        <f t="shared" ca="1" si="324"/>
        <v>5.7934758949585365</v>
      </c>
      <c r="S920" s="554">
        <f t="shared" ca="1" si="325"/>
        <v>4.3635130742722144</v>
      </c>
      <c r="T920" s="554">
        <f t="shared" ca="1" si="326"/>
        <v>9.4150586554755193</v>
      </c>
      <c r="U920" s="554">
        <f t="shared" ca="1" si="327"/>
        <v>5.2440372656507064</v>
      </c>
      <c r="V920" s="555">
        <f t="shared" ca="1" si="328"/>
        <v>4.0946309807486481</v>
      </c>
      <c r="W920" s="555">
        <f t="shared" ca="1" si="329"/>
        <v>1.4725574151109888</v>
      </c>
      <c r="X920" s="556">
        <f t="shared" ca="1" si="341"/>
        <v>2.6391111597305557</v>
      </c>
      <c r="Y920" s="557">
        <f t="shared" ca="1" si="330"/>
        <v>0.42320086512680827</v>
      </c>
    </row>
    <row r="921" spans="1:25" x14ac:dyDescent="0.25">
      <c r="A921" s="558" t="s">
        <v>1487</v>
      </c>
      <c r="B921" s="553">
        <f t="shared" si="322"/>
        <v>-10</v>
      </c>
      <c r="C921" s="553">
        <f t="shared" ca="1" si="331"/>
        <v>1.1835759189750283</v>
      </c>
      <c r="D921" s="553">
        <f t="shared" ca="1" si="332"/>
        <v>2.9330724734976519</v>
      </c>
      <c r="E921" s="553">
        <f t="shared" ca="1" si="333"/>
        <v>6.0585496561709427</v>
      </c>
      <c r="F921" s="553">
        <f t="shared" ca="1" si="334"/>
        <v>2.8418999650907666</v>
      </c>
      <c r="G921" s="553">
        <f t="shared" ca="1" si="335"/>
        <v>7.0494844547401936</v>
      </c>
      <c r="H921" s="553">
        <f t="shared" ca="1" si="336"/>
        <v>3.3117957693384485</v>
      </c>
      <c r="I921" s="553">
        <f t="shared" ca="1" si="337"/>
        <v>10.086020399242129</v>
      </c>
      <c r="J921" s="553">
        <f t="shared" ca="1" si="338"/>
        <v>4.0528446192086669</v>
      </c>
      <c r="K921" s="553">
        <f t="shared" ca="1" si="339"/>
        <v>10.608455821473363</v>
      </c>
      <c r="L921" s="553">
        <f t="shared" ca="1" si="340"/>
        <v>3.5486269612529373</v>
      </c>
      <c r="M921" s="553">
        <f t="shared" ca="1" si="340"/>
        <v>6.6019166501424751</v>
      </c>
      <c r="N921" s="553">
        <f t="shared" ca="1" si="340"/>
        <v>2.3637131254734607</v>
      </c>
      <c r="O921" s="553">
        <f t="shared" ca="1" si="340"/>
        <v>5.7109669901423201</v>
      </c>
      <c r="P921" s="553">
        <f t="shared" ca="1" si="340"/>
        <v>2.785705934523163</v>
      </c>
      <c r="Q921" s="554">
        <f t="shared" ca="1" si="323"/>
        <v>-1.7494965545226235</v>
      </c>
      <c r="R921" s="554">
        <f t="shared" ca="1" si="324"/>
        <v>3.2166496910801761</v>
      </c>
      <c r="S921" s="554">
        <f t="shared" ca="1" si="325"/>
        <v>3.737688685401745</v>
      </c>
      <c r="T921" s="554">
        <f t="shared" ca="1" si="326"/>
        <v>6.0331757800334618</v>
      </c>
      <c r="U921" s="554">
        <f t="shared" ca="1" si="327"/>
        <v>7.059828860220426</v>
      </c>
      <c r="V921" s="555">
        <f t="shared" ca="1" si="328"/>
        <v>4.2382035246690144</v>
      </c>
      <c r="W921" s="555">
        <f t="shared" ca="1" si="329"/>
        <v>2.9252610556191572</v>
      </c>
      <c r="X921" s="556">
        <f t="shared" ca="1" si="341"/>
        <v>-0.9181999818801394</v>
      </c>
      <c r="Y921" s="557">
        <f t="shared" ca="1" si="330"/>
        <v>6.8094522326572704E-2</v>
      </c>
    </row>
    <row r="922" spans="1:25" x14ac:dyDescent="0.25">
      <c r="A922" s="558" t="s">
        <v>1488</v>
      </c>
      <c r="B922" s="553">
        <f t="shared" si="322"/>
        <v>-10</v>
      </c>
      <c r="C922" s="553">
        <f t="shared" ca="1" si="331"/>
        <v>5.2340479938601332</v>
      </c>
      <c r="D922" s="553">
        <f t="shared" ca="1" si="332"/>
        <v>2.050500679774689</v>
      </c>
      <c r="E922" s="553">
        <f t="shared" ca="1" si="333"/>
        <v>7.0094938278498162</v>
      </c>
      <c r="F922" s="553">
        <f t="shared" ca="1" si="334"/>
        <v>2.0556221084575896</v>
      </c>
      <c r="G922" s="553">
        <f t="shared" ca="1" si="335"/>
        <v>8.3995945199384323</v>
      </c>
      <c r="H922" s="553">
        <f t="shared" ca="1" si="336"/>
        <v>2.377758325459745</v>
      </c>
      <c r="I922" s="553">
        <f t="shared" ca="1" si="337"/>
        <v>13.210135360421278</v>
      </c>
      <c r="J922" s="553">
        <f t="shared" ca="1" si="338"/>
        <v>3.6176274668437838</v>
      </c>
      <c r="K922" s="553">
        <f t="shared" ca="1" si="339"/>
        <v>6.5527977737559358</v>
      </c>
      <c r="L922" s="553">
        <f t="shared" ca="1" si="340"/>
        <v>3.0301281972648342</v>
      </c>
      <c r="M922" s="553">
        <f t="shared" ca="1" si="340"/>
        <v>7.1909914209077028</v>
      </c>
      <c r="N922" s="553">
        <f t="shared" ca="1" si="340"/>
        <v>2.8767374523752087</v>
      </c>
      <c r="O922" s="553">
        <f t="shared" ca="1" si="340"/>
        <v>3.8196562847914111</v>
      </c>
      <c r="P922" s="553">
        <f t="shared" ca="1" si="340"/>
        <v>2.1670260774611974</v>
      </c>
      <c r="Q922" s="554">
        <f t="shared" ca="1" si="323"/>
        <v>3.1835473140854442</v>
      </c>
      <c r="R922" s="554">
        <f t="shared" ca="1" si="324"/>
        <v>4.953871719392227</v>
      </c>
      <c r="S922" s="554">
        <f t="shared" ca="1" si="325"/>
        <v>6.0218361944786878</v>
      </c>
      <c r="T922" s="554">
        <f t="shared" ca="1" si="326"/>
        <v>9.5925078935774941</v>
      </c>
      <c r="U922" s="554">
        <f t="shared" ca="1" si="327"/>
        <v>3.5226695764911016</v>
      </c>
      <c r="V922" s="555">
        <f t="shared" ca="1" si="328"/>
        <v>4.3142539685324941</v>
      </c>
      <c r="W922" s="555">
        <f t="shared" ca="1" si="329"/>
        <v>1.6526302073302137</v>
      </c>
      <c r="X922" s="556">
        <f t="shared" ca="1" si="341"/>
        <v>5.3614329500696947</v>
      </c>
      <c r="Y922" s="557">
        <f t="shared" ca="1" si="330"/>
        <v>0.78768316908877323</v>
      </c>
    </row>
    <row r="923" spans="1:25" x14ac:dyDescent="0.25">
      <c r="A923" s="558" t="s">
        <v>1489</v>
      </c>
      <c r="B923" s="553">
        <f t="shared" si="322"/>
        <v>-10</v>
      </c>
      <c r="C923" s="553">
        <f t="shared" ca="1" si="331"/>
        <v>4.5699366325904469</v>
      </c>
      <c r="D923" s="553">
        <f t="shared" ca="1" si="332"/>
        <v>1.8366059466055658</v>
      </c>
      <c r="E923" s="553">
        <f t="shared" ca="1" si="333"/>
        <v>5.8870593328241192</v>
      </c>
      <c r="F923" s="553">
        <f t="shared" ca="1" si="334"/>
        <v>2.6298119597655969</v>
      </c>
      <c r="G923" s="553">
        <f t="shared" ca="1" si="335"/>
        <v>7.7356951371701346</v>
      </c>
      <c r="H923" s="553">
        <f t="shared" ca="1" si="336"/>
        <v>3.1141384795770501</v>
      </c>
      <c r="I923" s="553">
        <f t="shared" ca="1" si="337"/>
        <v>11.043912261081381</v>
      </c>
      <c r="J923" s="553">
        <f t="shared" ca="1" si="338"/>
        <v>3.1563216141507566</v>
      </c>
      <c r="K923" s="553">
        <f t="shared" ca="1" si="339"/>
        <v>12.973435948038317</v>
      </c>
      <c r="L923" s="553">
        <f t="shared" ca="1" si="340"/>
        <v>2.5117196850046217</v>
      </c>
      <c r="M923" s="553">
        <f t="shared" ca="1" si="340"/>
        <v>7.5655643387463707</v>
      </c>
      <c r="N923" s="553">
        <f t="shared" ca="1" si="340"/>
        <v>3.1685286475668621</v>
      </c>
      <c r="O923" s="553">
        <f t="shared" ca="1" si="340"/>
        <v>6.0132316995094079</v>
      </c>
      <c r="P923" s="553">
        <f t="shared" ca="1" si="340"/>
        <v>2.7160171873921177</v>
      </c>
      <c r="Q923" s="554">
        <f t="shared" ca="1" si="323"/>
        <v>2.7333306859848809</v>
      </c>
      <c r="R923" s="554">
        <f t="shared" ca="1" si="324"/>
        <v>3.2572473730585223</v>
      </c>
      <c r="S923" s="554">
        <f t="shared" ca="1" si="325"/>
        <v>4.621556657593084</v>
      </c>
      <c r="T923" s="554">
        <f t="shared" ca="1" si="326"/>
        <v>7.8875906469306241</v>
      </c>
      <c r="U923" s="554">
        <f t="shared" ca="1" si="327"/>
        <v>10.461716263033695</v>
      </c>
      <c r="V923" s="555">
        <f t="shared" ca="1" si="328"/>
        <v>4.397035691179509</v>
      </c>
      <c r="W923" s="555">
        <f t="shared" ca="1" si="329"/>
        <v>3.2972145121172902</v>
      </c>
      <c r="X923" s="556">
        <f t="shared" ca="1" si="341"/>
        <v>5.1405247153668228</v>
      </c>
      <c r="Y923" s="557">
        <f t="shared" ca="1" si="330"/>
        <v>0.76359072229064073</v>
      </c>
    </row>
    <row r="924" spans="1:25" x14ac:dyDescent="0.25">
      <c r="A924" s="558" t="s">
        <v>1490</v>
      </c>
      <c r="B924" s="553">
        <f t="shared" si="322"/>
        <v>-10</v>
      </c>
      <c r="C924" s="553">
        <f t="shared" ca="1" si="331"/>
        <v>2.2102642489751672</v>
      </c>
      <c r="D924" s="553">
        <f t="shared" ca="1" si="332"/>
        <v>1.7867504690826534</v>
      </c>
      <c r="E924" s="553">
        <f t="shared" ca="1" si="333"/>
        <v>7.3994077280512105</v>
      </c>
      <c r="F924" s="553">
        <f t="shared" ca="1" si="334"/>
        <v>3.2331663750597999</v>
      </c>
      <c r="G924" s="553">
        <f t="shared" ca="1" si="335"/>
        <v>10.211181009147147</v>
      </c>
      <c r="H924" s="553">
        <f t="shared" ca="1" si="336"/>
        <v>3.3043614761619002</v>
      </c>
      <c r="I924" s="553">
        <f t="shared" ca="1" si="337"/>
        <v>9.169074275128219</v>
      </c>
      <c r="J924" s="553">
        <f t="shared" ca="1" si="338"/>
        <v>3.9526641462781891</v>
      </c>
      <c r="K924" s="553">
        <f t="shared" ca="1" si="339"/>
        <v>10.678419814546164</v>
      </c>
      <c r="L924" s="553">
        <f t="shared" ca="1" si="340"/>
        <v>2.7896629819788861</v>
      </c>
      <c r="M924" s="553">
        <f t="shared" ca="1" si="340"/>
        <v>7.0246399437299587</v>
      </c>
      <c r="N924" s="553">
        <f t="shared" ca="1" si="340"/>
        <v>2.2537195995469554</v>
      </c>
      <c r="O924" s="553">
        <f t="shared" ca="1" si="340"/>
        <v>5.4706436656083959</v>
      </c>
      <c r="P924" s="553">
        <f t="shared" ca="1" si="340"/>
        <v>2.0162073683634549</v>
      </c>
      <c r="Q924" s="554">
        <f t="shared" ca="1" si="323"/>
        <v>0.42351377989251371</v>
      </c>
      <c r="R924" s="554">
        <f t="shared" ca="1" si="324"/>
        <v>4.1662413529914106</v>
      </c>
      <c r="S924" s="554">
        <f t="shared" ca="1" si="325"/>
        <v>6.9068195329852466</v>
      </c>
      <c r="T924" s="554">
        <f t="shared" ca="1" si="326"/>
        <v>5.21641012885003</v>
      </c>
      <c r="U924" s="554">
        <f t="shared" ca="1" si="327"/>
        <v>7.8887568325672781</v>
      </c>
      <c r="V924" s="555">
        <f t="shared" ca="1" si="328"/>
        <v>4.7709203441830033</v>
      </c>
      <c r="W924" s="555">
        <f t="shared" ca="1" si="329"/>
        <v>3.4544362972449409</v>
      </c>
      <c r="X924" s="556">
        <f t="shared" ca="1" si="341"/>
        <v>3.238242460059066</v>
      </c>
      <c r="Y924" s="557">
        <f t="shared" ca="1" si="330"/>
        <v>0.50982700213444154</v>
      </c>
    </row>
    <row r="925" spans="1:25" x14ac:dyDescent="0.25">
      <c r="A925" s="558" t="s">
        <v>1491</v>
      </c>
      <c r="B925" s="553">
        <f t="shared" si="322"/>
        <v>-10</v>
      </c>
      <c r="C925" s="553">
        <f t="shared" ca="1" si="331"/>
        <v>3.0273530840586469</v>
      </c>
      <c r="D925" s="553">
        <f t="shared" ca="1" si="332"/>
        <v>1.9802739563971019</v>
      </c>
      <c r="E925" s="553">
        <f t="shared" ca="1" si="333"/>
        <v>4.916127230982422</v>
      </c>
      <c r="F925" s="553">
        <f t="shared" ca="1" si="334"/>
        <v>1.6874653726031907</v>
      </c>
      <c r="G925" s="553">
        <f t="shared" ca="1" si="335"/>
        <v>12.923485290747811</v>
      </c>
      <c r="H925" s="553">
        <f t="shared" ca="1" si="336"/>
        <v>2.5238005367120167</v>
      </c>
      <c r="I925" s="553">
        <f t="shared" ca="1" si="337"/>
        <v>16.145519092222042</v>
      </c>
      <c r="J925" s="553">
        <f t="shared" ca="1" si="338"/>
        <v>2.6543479093217721</v>
      </c>
      <c r="K925" s="553">
        <f t="shared" ca="1" si="339"/>
        <v>19.440576240169964</v>
      </c>
      <c r="L925" s="553">
        <f t="shared" ca="1" si="340"/>
        <v>3.4048246464416203</v>
      </c>
      <c r="M925" s="553">
        <f t="shared" ca="1" si="340"/>
        <v>6.0904433886821128</v>
      </c>
      <c r="N925" s="553">
        <f t="shared" ca="1" si="340"/>
        <v>2.3880319918155681</v>
      </c>
      <c r="O925" s="553">
        <f t="shared" ca="1" si="340"/>
        <v>4.5746872836102934</v>
      </c>
      <c r="P925" s="553">
        <f t="shared" ca="1" si="340"/>
        <v>2.9915317430833084</v>
      </c>
      <c r="Q925" s="554">
        <f t="shared" ca="1" si="323"/>
        <v>1.047079127661545</v>
      </c>
      <c r="R925" s="554">
        <f t="shared" ca="1" si="324"/>
        <v>3.2286618583792315</v>
      </c>
      <c r="S925" s="554">
        <f t="shared" ca="1" si="325"/>
        <v>10.399684754035794</v>
      </c>
      <c r="T925" s="554">
        <f t="shared" ca="1" si="326"/>
        <v>13.491171182900271</v>
      </c>
      <c r="U925" s="554">
        <f t="shared" ca="1" si="327"/>
        <v>16.035751593728342</v>
      </c>
      <c r="V925" s="555">
        <f t="shared" ca="1" si="328"/>
        <v>3.7024113968665446</v>
      </c>
      <c r="W925" s="555">
        <f t="shared" ca="1" si="329"/>
        <v>1.583155540526985</v>
      </c>
      <c r="X925" s="556">
        <f t="shared" ca="1" si="341"/>
        <v>10.311800998340029</v>
      </c>
      <c r="Y925" s="557">
        <f t="shared" ca="1" si="330"/>
        <v>0.99537285452565516</v>
      </c>
    </row>
    <row r="926" spans="1:25" x14ac:dyDescent="0.25">
      <c r="A926" s="558" t="s">
        <v>1492</v>
      </c>
      <c r="B926" s="553">
        <f t="shared" si="322"/>
        <v>-10</v>
      </c>
      <c r="C926" s="553">
        <f t="shared" ca="1" si="331"/>
        <v>2.8524691857696687</v>
      </c>
      <c r="D926" s="553">
        <f t="shared" ca="1" si="332"/>
        <v>1.7735924465681858</v>
      </c>
      <c r="E926" s="553">
        <f t="shared" ca="1" si="333"/>
        <v>5.693011808071601</v>
      </c>
      <c r="F926" s="553">
        <f t="shared" ca="1" si="334"/>
        <v>2.8995079075027523</v>
      </c>
      <c r="G926" s="553">
        <f t="shared" ca="1" si="335"/>
        <v>9.8128181655482223</v>
      </c>
      <c r="H926" s="553">
        <f t="shared" ca="1" si="336"/>
        <v>1.6587749923099024</v>
      </c>
      <c r="I926" s="553">
        <f t="shared" ca="1" si="337"/>
        <v>8.2686085220854437</v>
      </c>
      <c r="J926" s="553">
        <f t="shared" ca="1" si="338"/>
        <v>3.6321789710442607</v>
      </c>
      <c r="K926" s="553">
        <f t="shared" ca="1" si="339"/>
        <v>12.157128337933166</v>
      </c>
      <c r="L926" s="553">
        <f t="shared" ca="1" si="340"/>
        <v>2.9144926428118518</v>
      </c>
      <c r="M926" s="553">
        <f t="shared" ca="1" si="340"/>
        <v>6.9717214687590818</v>
      </c>
      <c r="N926" s="553">
        <f t="shared" ca="1" si="340"/>
        <v>2.4656437195148189</v>
      </c>
      <c r="O926" s="553">
        <f t="shared" ca="1" si="340"/>
        <v>5.1399533349162896</v>
      </c>
      <c r="P926" s="553">
        <f t="shared" ca="1" si="340"/>
        <v>3.8052920104967338</v>
      </c>
      <c r="Q926" s="554">
        <f t="shared" ca="1" si="323"/>
        <v>1.0788767392014829</v>
      </c>
      <c r="R926" s="554">
        <f t="shared" ca="1" si="324"/>
        <v>2.7935039005688487</v>
      </c>
      <c r="S926" s="554">
        <f t="shared" ca="1" si="325"/>
        <v>8.1540431732383194</v>
      </c>
      <c r="T926" s="554">
        <f t="shared" ca="1" si="326"/>
        <v>4.636429551041183</v>
      </c>
      <c r="U926" s="554">
        <f t="shared" ca="1" si="327"/>
        <v>9.2426356951213151</v>
      </c>
      <c r="V926" s="555">
        <f t="shared" ca="1" si="328"/>
        <v>4.5060777492442625</v>
      </c>
      <c r="W926" s="555">
        <f t="shared" ca="1" si="329"/>
        <v>1.3346613244195558</v>
      </c>
      <c r="X926" s="556">
        <f t="shared" ca="1" si="341"/>
        <v>3.2146624131878898</v>
      </c>
      <c r="Y926" s="557">
        <f t="shared" ca="1" si="330"/>
        <v>0.50639941736163296</v>
      </c>
    </row>
    <row r="927" spans="1:25" x14ac:dyDescent="0.25">
      <c r="A927" s="558" t="s">
        <v>1493</v>
      </c>
      <c r="B927" s="553">
        <f t="shared" si="322"/>
        <v>-10</v>
      </c>
      <c r="C927" s="553">
        <f t="shared" ca="1" si="331"/>
        <v>3.14152908736272</v>
      </c>
      <c r="D927" s="553">
        <f t="shared" ca="1" si="332"/>
        <v>2.3939796710304466</v>
      </c>
      <c r="E927" s="553">
        <f t="shared" ca="1" si="333"/>
        <v>4.5140304553777382</v>
      </c>
      <c r="F927" s="553">
        <f t="shared" ca="1" si="334"/>
        <v>2.9933457463900845</v>
      </c>
      <c r="G927" s="553">
        <f t="shared" ca="1" si="335"/>
        <v>2.8214837869861609</v>
      </c>
      <c r="H927" s="553">
        <f t="shared" ca="1" si="336"/>
        <v>2.1368756801481141</v>
      </c>
      <c r="I927" s="553">
        <f t="shared" ca="1" si="337"/>
        <v>7.0308026514348914</v>
      </c>
      <c r="J927" s="553">
        <f t="shared" ca="1" si="338"/>
        <v>3.1800531380578501</v>
      </c>
      <c r="K927" s="553">
        <f t="shared" ca="1" si="339"/>
        <v>7.5073676966152814</v>
      </c>
      <c r="L927" s="553">
        <f t="shared" ca="1" si="340"/>
        <v>3.8738669097456375</v>
      </c>
      <c r="M927" s="553">
        <f t="shared" ca="1" si="340"/>
        <v>8.3524782008313192</v>
      </c>
      <c r="N927" s="553">
        <f t="shared" ca="1" si="340"/>
        <v>2.6404228346476439</v>
      </c>
      <c r="O927" s="553">
        <f t="shared" ca="1" si="340"/>
        <v>5.1132960356909907</v>
      </c>
      <c r="P927" s="553">
        <f t="shared" ca="1" si="340"/>
        <v>2.2231616516771631</v>
      </c>
      <c r="Q927" s="554">
        <f t="shared" ca="1" si="323"/>
        <v>0.74754941633227334</v>
      </c>
      <c r="R927" s="554">
        <f t="shared" ca="1" si="324"/>
        <v>1.5206847089876536</v>
      </c>
      <c r="S927" s="554">
        <f t="shared" ca="1" si="325"/>
        <v>0.68460810683804674</v>
      </c>
      <c r="T927" s="554">
        <f t="shared" ca="1" si="326"/>
        <v>3.8507495133770413</v>
      </c>
      <c r="U927" s="554">
        <f t="shared" ca="1" si="327"/>
        <v>3.6335007868696438</v>
      </c>
      <c r="V927" s="555">
        <f t="shared" ca="1" si="328"/>
        <v>5.7120553661836748</v>
      </c>
      <c r="W927" s="555">
        <f t="shared" ca="1" si="329"/>
        <v>2.8901343840138276</v>
      </c>
      <c r="X927" s="556">
        <f t="shared" ca="1" si="341"/>
        <v>-3.2068242116771319</v>
      </c>
      <c r="Y927" s="557">
        <f t="shared" ca="1" si="330"/>
        <v>1.0057459103369228E-2</v>
      </c>
    </row>
    <row r="928" spans="1:25" x14ac:dyDescent="0.25">
      <c r="A928" s="558" t="s">
        <v>1494</v>
      </c>
      <c r="B928" s="553">
        <f t="shared" si="322"/>
        <v>-10</v>
      </c>
      <c r="C928" s="553">
        <f t="shared" ca="1" si="331"/>
        <v>3.6572888674122366</v>
      </c>
      <c r="D928" s="553">
        <f t="shared" ca="1" si="332"/>
        <v>2.0847341902792089</v>
      </c>
      <c r="E928" s="553">
        <f t="shared" ca="1" si="333"/>
        <v>2.4257853655478003</v>
      </c>
      <c r="F928" s="553">
        <f t="shared" ca="1" si="334"/>
        <v>2.6037438017722812</v>
      </c>
      <c r="G928" s="553">
        <f t="shared" ca="1" si="335"/>
        <v>19.064318813383956</v>
      </c>
      <c r="H928" s="553">
        <f t="shared" ca="1" si="336"/>
        <v>1.8710345274573437</v>
      </c>
      <c r="I928" s="553">
        <f t="shared" ca="1" si="337"/>
        <v>11.120551838264676</v>
      </c>
      <c r="J928" s="553">
        <f t="shared" ca="1" si="338"/>
        <v>2.6534060875164354</v>
      </c>
      <c r="K928" s="553">
        <f t="shared" ca="1" si="339"/>
        <v>12.760538751951538</v>
      </c>
      <c r="L928" s="553">
        <f t="shared" ca="1" si="340"/>
        <v>3.6337193048290302</v>
      </c>
      <c r="M928" s="553">
        <f t="shared" ca="1" si="340"/>
        <v>5.2974548723005066</v>
      </c>
      <c r="N928" s="553">
        <f t="shared" ca="1" si="340"/>
        <v>2.5882213307218151</v>
      </c>
      <c r="O928" s="553">
        <f t="shared" ca="1" si="340"/>
        <v>6.2718757816242441</v>
      </c>
      <c r="P928" s="553">
        <f t="shared" ca="1" si="340"/>
        <v>3.0220542757590501</v>
      </c>
      <c r="Q928" s="554">
        <f t="shared" ca="1" si="323"/>
        <v>1.5725546771330277</v>
      </c>
      <c r="R928" s="554">
        <f t="shared" ca="1" si="324"/>
        <v>-0.17795843622448082</v>
      </c>
      <c r="S928" s="554">
        <f t="shared" ca="1" si="325"/>
        <v>17.193284285926612</v>
      </c>
      <c r="T928" s="554">
        <f t="shared" ca="1" si="326"/>
        <v>8.4671457507482408</v>
      </c>
      <c r="U928" s="554">
        <f t="shared" ca="1" si="327"/>
        <v>9.1268194471225073</v>
      </c>
      <c r="V928" s="555">
        <f t="shared" ca="1" si="328"/>
        <v>2.7092335415786915</v>
      </c>
      <c r="W928" s="555">
        <f t="shared" ca="1" si="329"/>
        <v>3.249821505865194</v>
      </c>
      <c r="X928" s="556">
        <f t="shared" ca="1" si="341"/>
        <v>7.7976772774471854</v>
      </c>
      <c r="Y928" s="557">
        <f t="shared" ca="1" si="330"/>
        <v>0.95412811452320712</v>
      </c>
    </row>
    <row r="929" spans="1:25" x14ac:dyDescent="0.25">
      <c r="A929" s="558" t="s">
        <v>1495</v>
      </c>
      <c r="B929" s="553">
        <f t="shared" si="322"/>
        <v>-10</v>
      </c>
      <c r="C929" s="553">
        <f t="shared" ca="1" si="331"/>
        <v>3.2459192725712063</v>
      </c>
      <c r="D929" s="553">
        <f t="shared" ca="1" si="332"/>
        <v>1.4773393576099521</v>
      </c>
      <c r="E929" s="553">
        <f t="shared" ca="1" si="333"/>
        <v>6.1538365862058608</v>
      </c>
      <c r="F929" s="553">
        <f t="shared" ca="1" si="334"/>
        <v>2.3985875532422893</v>
      </c>
      <c r="G929" s="553">
        <f t="shared" ca="1" si="335"/>
        <v>5.518811470555991</v>
      </c>
      <c r="H929" s="553">
        <f t="shared" ca="1" si="336"/>
        <v>2.3973491182742261</v>
      </c>
      <c r="I929" s="553">
        <f t="shared" ca="1" si="337"/>
        <v>8.6665195196389213</v>
      </c>
      <c r="J929" s="553">
        <f t="shared" ca="1" si="338"/>
        <v>3.2291362605320697</v>
      </c>
      <c r="K929" s="553">
        <f t="shared" ca="1" si="339"/>
        <v>4.9406226814907725</v>
      </c>
      <c r="L929" s="553">
        <f t="shared" ca="1" si="340"/>
        <v>3.9052345733563274</v>
      </c>
      <c r="M929" s="553">
        <f t="shared" ca="1" si="340"/>
        <v>4.3319052238914271</v>
      </c>
      <c r="N929" s="553">
        <f t="shared" ca="1" si="340"/>
        <v>3.0115215407794764</v>
      </c>
      <c r="O929" s="553">
        <f t="shared" ca="1" si="340"/>
        <v>4.5910818060264154</v>
      </c>
      <c r="P929" s="553">
        <f t="shared" ca="1" si="340"/>
        <v>2.7603731323447711</v>
      </c>
      <c r="Q929" s="554">
        <f t="shared" ca="1" si="323"/>
        <v>1.7685799149612542</v>
      </c>
      <c r="R929" s="554">
        <f t="shared" ca="1" si="324"/>
        <v>3.7552490329635715</v>
      </c>
      <c r="S929" s="554">
        <f t="shared" ca="1" si="325"/>
        <v>3.1214623522817648</v>
      </c>
      <c r="T929" s="554">
        <f t="shared" ca="1" si="326"/>
        <v>5.4373832591068521</v>
      </c>
      <c r="U929" s="554">
        <f t="shared" ca="1" si="327"/>
        <v>1.0353881081344452</v>
      </c>
      <c r="V929" s="555">
        <f t="shared" ca="1" si="328"/>
        <v>1.3203836831119506</v>
      </c>
      <c r="W929" s="555">
        <f t="shared" ca="1" si="329"/>
        <v>1.8307086736816442</v>
      </c>
      <c r="X929" s="556">
        <f t="shared" ca="1" si="341"/>
        <v>-1.2871017084938057</v>
      </c>
      <c r="Y929" s="557">
        <f t="shared" ca="1" si="330"/>
        <v>5.2126471132153525E-2</v>
      </c>
    </row>
    <row r="930" spans="1:25" x14ac:dyDescent="0.25">
      <c r="A930" s="558" t="s">
        <v>1496</v>
      </c>
      <c r="B930" s="553">
        <f t="shared" si="322"/>
        <v>-10</v>
      </c>
      <c r="C930" s="553">
        <f t="shared" ca="1" si="331"/>
        <v>5.1281444096512141</v>
      </c>
      <c r="D930" s="553">
        <f t="shared" ca="1" si="332"/>
        <v>2.0545203365956537</v>
      </c>
      <c r="E930" s="553">
        <f t="shared" ca="1" si="333"/>
        <v>4.7314552375478156</v>
      </c>
      <c r="F930" s="553">
        <f t="shared" ca="1" si="334"/>
        <v>2.9599473691531601</v>
      </c>
      <c r="G930" s="553">
        <f t="shared" ca="1" si="335"/>
        <v>8.8532900153433438</v>
      </c>
      <c r="H930" s="553">
        <f t="shared" ca="1" si="336"/>
        <v>3.3888880135513908</v>
      </c>
      <c r="I930" s="553">
        <f t="shared" ca="1" si="337"/>
        <v>8.1595247946985801</v>
      </c>
      <c r="J930" s="553">
        <f t="shared" ca="1" si="338"/>
        <v>2.6595813481998012</v>
      </c>
      <c r="K930" s="553">
        <f t="shared" ca="1" si="339"/>
        <v>10.903768857134482</v>
      </c>
      <c r="L930" s="553">
        <f t="shared" ref="L930:P945" ca="1" si="342">L$17*(1+$C$10*NORMSINV(RAND()))</f>
        <v>2.6447223602376742</v>
      </c>
      <c r="M930" s="553">
        <f t="shared" ca="1" si="342"/>
        <v>6.2317114720966771</v>
      </c>
      <c r="N930" s="553">
        <f t="shared" ca="1" si="342"/>
        <v>3.8951372482918178</v>
      </c>
      <c r="O930" s="553">
        <f t="shared" ca="1" si="342"/>
        <v>3.3286182891316085</v>
      </c>
      <c r="P930" s="553">
        <f t="shared" ca="1" si="342"/>
        <v>2.8643394177502262</v>
      </c>
      <c r="Q930" s="554">
        <f t="shared" ca="1" si="323"/>
        <v>3.0736240730555604</v>
      </c>
      <c r="R930" s="554">
        <f t="shared" ca="1" si="324"/>
        <v>1.7715078683946555</v>
      </c>
      <c r="S930" s="554">
        <f t="shared" ca="1" si="325"/>
        <v>5.464402001791953</v>
      </c>
      <c r="T930" s="554">
        <f t="shared" ca="1" si="326"/>
        <v>5.4999434464987793</v>
      </c>
      <c r="U930" s="554">
        <f t="shared" ca="1" si="327"/>
        <v>8.2590464968968078</v>
      </c>
      <c r="V930" s="555">
        <f t="shared" ca="1" si="328"/>
        <v>2.3365742238048592</v>
      </c>
      <c r="W930" s="555">
        <f t="shared" ca="1" si="329"/>
        <v>0.46427887138138235</v>
      </c>
      <c r="X930" s="556">
        <f t="shared" ca="1" si="341"/>
        <v>2.0594245606161756</v>
      </c>
      <c r="Y930" s="557">
        <f t="shared" ca="1" si="330"/>
        <v>0.34274909297457701</v>
      </c>
    </row>
    <row r="931" spans="1:25" x14ac:dyDescent="0.25">
      <c r="A931" s="558" t="s">
        <v>1497</v>
      </c>
      <c r="B931" s="553">
        <f t="shared" si="322"/>
        <v>-10</v>
      </c>
      <c r="C931" s="553">
        <f t="shared" ca="1" si="331"/>
        <v>2.0876886064407278</v>
      </c>
      <c r="D931" s="553">
        <f t="shared" ca="1" si="332"/>
        <v>2.1136605562991648</v>
      </c>
      <c r="E931" s="553">
        <f t="shared" ca="1" si="333"/>
        <v>5.805955450173454</v>
      </c>
      <c r="F931" s="553">
        <f t="shared" ca="1" si="334"/>
        <v>2.1564030490260224</v>
      </c>
      <c r="G931" s="553">
        <f t="shared" ca="1" si="335"/>
        <v>13.371829948622098</v>
      </c>
      <c r="H931" s="553">
        <f t="shared" ca="1" si="336"/>
        <v>2.9763437366103958</v>
      </c>
      <c r="I931" s="553">
        <f t="shared" ca="1" si="337"/>
        <v>10.564962610640311</v>
      </c>
      <c r="J931" s="553">
        <f t="shared" ca="1" si="338"/>
        <v>2.9794886898023254</v>
      </c>
      <c r="K931" s="553">
        <f t="shared" ca="1" si="339"/>
        <v>8.5292520649820585</v>
      </c>
      <c r="L931" s="553">
        <f t="shared" ca="1" si="342"/>
        <v>3.2804622036337747</v>
      </c>
      <c r="M931" s="553">
        <f t="shared" ca="1" si="342"/>
        <v>8.3389753096445389</v>
      </c>
      <c r="N931" s="553">
        <f t="shared" ca="1" si="342"/>
        <v>2.9864368131111352</v>
      </c>
      <c r="O931" s="553">
        <f t="shared" ca="1" si="342"/>
        <v>4.1509790311030335</v>
      </c>
      <c r="P931" s="553">
        <f t="shared" ca="1" si="342"/>
        <v>2.6573787112747231</v>
      </c>
      <c r="Q931" s="554">
        <f t="shared" ca="1" si="323"/>
        <v>-2.5971949858436982E-2</v>
      </c>
      <c r="R931" s="554">
        <f t="shared" ca="1" si="324"/>
        <v>3.6495524011474316</v>
      </c>
      <c r="S931" s="554">
        <f t="shared" ca="1" si="325"/>
        <v>10.395486212011702</v>
      </c>
      <c r="T931" s="554">
        <f t="shared" ca="1" si="326"/>
        <v>7.5854739208379858</v>
      </c>
      <c r="U931" s="554">
        <f t="shared" ca="1" si="327"/>
        <v>5.2487898613482837</v>
      </c>
      <c r="V931" s="555">
        <f t="shared" ca="1" si="328"/>
        <v>5.3525384965334037</v>
      </c>
      <c r="W931" s="555">
        <f t="shared" ca="1" si="329"/>
        <v>1.4936003198283103</v>
      </c>
      <c r="X931" s="556">
        <f t="shared" ca="1" si="341"/>
        <v>4.1807250385675534</v>
      </c>
      <c r="Y931" s="557">
        <f t="shared" ca="1" si="330"/>
        <v>0.64360527742074269</v>
      </c>
    </row>
    <row r="932" spans="1:25" x14ac:dyDescent="0.25">
      <c r="A932" s="558" t="s">
        <v>1498</v>
      </c>
      <c r="B932" s="553">
        <f t="shared" si="322"/>
        <v>-10</v>
      </c>
      <c r="C932" s="553">
        <f t="shared" ca="1" si="331"/>
        <v>3.0208849260798756</v>
      </c>
      <c r="D932" s="553">
        <f t="shared" ca="1" si="332"/>
        <v>1.9766967427519644</v>
      </c>
      <c r="E932" s="553">
        <f t="shared" ca="1" si="333"/>
        <v>8.0683937136263157</v>
      </c>
      <c r="F932" s="553">
        <f t="shared" ca="1" si="334"/>
        <v>1.8901700292125159</v>
      </c>
      <c r="G932" s="553">
        <f t="shared" ca="1" si="335"/>
        <v>5.1157774649933945</v>
      </c>
      <c r="H932" s="553">
        <f t="shared" ca="1" si="336"/>
        <v>3.390524645848358</v>
      </c>
      <c r="I932" s="553">
        <f t="shared" ca="1" si="337"/>
        <v>13.27947309440091</v>
      </c>
      <c r="J932" s="553">
        <f t="shared" ca="1" si="338"/>
        <v>2.2013113916807647</v>
      </c>
      <c r="K932" s="553">
        <f t="shared" ca="1" si="339"/>
        <v>8.0610309552734449</v>
      </c>
      <c r="L932" s="553">
        <f t="shared" ca="1" si="342"/>
        <v>2.7538612436445162</v>
      </c>
      <c r="M932" s="553">
        <f t="shared" ca="1" si="342"/>
        <v>5.7640961455771418</v>
      </c>
      <c r="N932" s="553">
        <f t="shared" ca="1" si="342"/>
        <v>3.4626620839234783</v>
      </c>
      <c r="O932" s="553">
        <f t="shared" ca="1" si="342"/>
        <v>5.0941634618275629</v>
      </c>
      <c r="P932" s="553">
        <f t="shared" ca="1" si="342"/>
        <v>2.5468505474578662</v>
      </c>
      <c r="Q932" s="554">
        <f t="shared" ca="1" si="323"/>
        <v>1.0441881833279112</v>
      </c>
      <c r="R932" s="554">
        <f t="shared" ca="1" si="324"/>
        <v>6.1782236844137994</v>
      </c>
      <c r="S932" s="554">
        <f t="shared" ca="1" si="325"/>
        <v>1.7252528191450365</v>
      </c>
      <c r="T932" s="554">
        <f t="shared" ca="1" si="326"/>
        <v>11.078161702720145</v>
      </c>
      <c r="U932" s="554">
        <f t="shared" ca="1" si="327"/>
        <v>5.3071697116289283</v>
      </c>
      <c r="V932" s="555">
        <f t="shared" ca="1" si="328"/>
        <v>2.3014340616536635</v>
      </c>
      <c r="W932" s="555">
        <f t="shared" ca="1" si="329"/>
        <v>2.5473129143696966</v>
      </c>
      <c r="X932" s="556">
        <f t="shared" ca="1" si="341"/>
        <v>3.0869289205879191</v>
      </c>
      <c r="Y932" s="557">
        <f t="shared" ca="1" si="330"/>
        <v>0.48783040035683489</v>
      </c>
    </row>
    <row r="933" spans="1:25" x14ac:dyDescent="0.25">
      <c r="A933" s="558" t="s">
        <v>1499</v>
      </c>
      <c r="B933" s="553">
        <f t="shared" si="322"/>
        <v>-10</v>
      </c>
      <c r="C933" s="553">
        <f t="shared" ca="1" si="331"/>
        <v>1.9955550916687796</v>
      </c>
      <c r="D933" s="553">
        <f t="shared" ca="1" si="332"/>
        <v>0.90862678347527992</v>
      </c>
      <c r="E933" s="553">
        <f t="shared" ca="1" si="333"/>
        <v>5.0908959697474803</v>
      </c>
      <c r="F933" s="553">
        <f t="shared" ca="1" si="334"/>
        <v>3.0904527247262674</v>
      </c>
      <c r="G933" s="553">
        <f t="shared" ca="1" si="335"/>
        <v>3.0760647588404257</v>
      </c>
      <c r="H933" s="553">
        <f t="shared" ca="1" si="336"/>
        <v>3.1559728438048724</v>
      </c>
      <c r="I933" s="553">
        <f t="shared" ca="1" si="337"/>
        <v>11.029228027980803</v>
      </c>
      <c r="J933" s="553">
        <f t="shared" ca="1" si="338"/>
        <v>2.6501528558661529</v>
      </c>
      <c r="K933" s="553">
        <f t="shared" ca="1" si="339"/>
        <v>10.063282638459638</v>
      </c>
      <c r="L933" s="553">
        <f t="shared" ca="1" si="342"/>
        <v>2.4786516876551898</v>
      </c>
      <c r="M933" s="553">
        <f t="shared" ca="1" si="342"/>
        <v>5.2803065214590506</v>
      </c>
      <c r="N933" s="553">
        <f t="shared" ca="1" si="342"/>
        <v>2.3671332755953403</v>
      </c>
      <c r="O933" s="553">
        <f t="shared" ca="1" si="342"/>
        <v>2.5840939781178109</v>
      </c>
      <c r="P933" s="553">
        <f t="shared" ca="1" si="342"/>
        <v>3.1099643978040001</v>
      </c>
      <c r="Q933" s="554">
        <f t="shared" ca="1" si="323"/>
        <v>1.0869283081934997</v>
      </c>
      <c r="R933" s="554">
        <f t="shared" ca="1" si="324"/>
        <v>2.0004432450212128</v>
      </c>
      <c r="S933" s="554">
        <f t="shared" ca="1" si="325"/>
        <v>-7.990808496444668E-2</v>
      </c>
      <c r="T933" s="554">
        <f t="shared" ca="1" si="326"/>
        <v>8.3790751721146499</v>
      </c>
      <c r="U933" s="554">
        <f t="shared" ca="1" si="327"/>
        <v>7.5846309508044483</v>
      </c>
      <c r="V933" s="555">
        <f t="shared" ca="1" si="328"/>
        <v>2.9131732458637103</v>
      </c>
      <c r="W933" s="555">
        <f t="shared" ca="1" si="329"/>
        <v>-0.52587041968618919</v>
      </c>
      <c r="X933" s="556">
        <f t="shared" ca="1" si="341"/>
        <v>-1.3202976885505358</v>
      </c>
      <c r="Y933" s="557">
        <f t="shared" ca="1" si="330"/>
        <v>5.0849316092572712E-2</v>
      </c>
    </row>
    <row r="934" spans="1:25" x14ac:dyDescent="0.25">
      <c r="A934" s="558" t="s">
        <v>1500</v>
      </c>
      <c r="B934" s="553">
        <f t="shared" si="322"/>
        <v>-10</v>
      </c>
      <c r="C934" s="553">
        <f t="shared" ca="1" si="331"/>
        <v>2.6884416270420379</v>
      </c>
      <c r="D934" s="553">
        <f t="shared" ca="1" si="332"/>
        <v>2.57088252525363</v>
      </c>
      <c r="E934" s="553">
        <f t="shared" ca="1" si="333"/>
        <v>7.0729709958823275</v>
      </c>
      <c r="F934" s="553">
        <f t="shared" ca="1" si="334"/>
        <v>2.1478206107534934</v>
      </c>
      <c r="G934" s="553">
        <f t="shared" ca="1" si="335"/>
        <v>9.6873090973439915</v>
      </c>
      <c r="H934" s="553">
        <f t="shared" ca="1" si="336"/>
        <v>3.4151460635756052</v>
      </c>
      <c r="I934" s="553">
        <f t="shared" ca="1" si="337"/>
        <v>7.411914928064725</v>
      </c>
      <c r="J934" s="553">
        <f t="shared" ca="1" si="338"/>
        <v>3.616860045393917</v>
      </c>
      <c r="K934" s="553">
        <f t="shared" ca="1" si="339"/>
        <v>15.37242557894665</v>
      </c>
      <c r="L934" s="553">
        <f t="shared" ca="1" si="342"/>
        <v>3.4651521053689631</v>
      </c>
      <c r="M934" s="553">
        <f t="shared" ca="1" si="342"/>
        <v>6.1816892134250594</v>
      </c>
      <c r="N934" s="553">
        <f t="shared" ca="1" si="342"/>
        <v>2.7863534339285287</v>
      </c>
      <c r="O934" s="553">
        <f t="shared" ca="1" si="342"/>
        <v>5.7475675659688701</v>
      </c>
      <c r="P934" s="553">
        <f t="shared" ca="1" si="342"/>
        <v>2.813260192637959</v>
      </c>
      <c r="Q934" s="554">
        <f t="shared" ca="1" si="323"/>
        <v>0.11755910178840789</v>
      </c>
      <c r="R934" s="554">
        <f t="shared" ca="1" si="324"/>
        <v>4.9251503851288341</v>
      </c>
      <c r="S934" s="554">
        <f t="shared" ca="1" si="325"/>
        <v>6.2721630337683862</v>
      </c>
      <c r="T934" s="554">
        <f t="shared" ca="1" si="326"/>
        <v>3.7950548826708079</v>
      </c>
      <c r="U934" s="554">
        <f t="shared" ca="1" si="327"/>
        <v>11.907273473577687</v>
      </c>
      <c r="V934" s="555">
        <f t="shared" ca="1" si="328"/>
        <v>3.3953357794965306</v>
      </c>
      <c r="W934" s="555">
        <f t="shared" ca="1" si="329"/>
        <v>2.9343073733309111</v>
      </c>
      <c r="X934" s="556">
        <f t="shared" ca="1" si="341"/>
        <v>3.4191566132064004</v>
      </c>
      <c r="Y934" s="557">
        <f t="shared" ca="1" si="330"/>
        <v>0.53608178160880426</v>
      </c>
    </row>
    <row r="935" spans="1:25" x14ac:dyDescent="0.25">
      <c r="A935" s="558" t="s">
        <v>1501</v>
      </c>
      <c r="B935" s="553">
        <f t="shared" si="322"/>
        <v>-10</v>
      </c>
      <c r="C935" s="553">
        <f t="shared" ca="1" si="331"/>
        <v>3.2806023499534698</v>
      </c>
      <c r="D935" s="553">
        <f t="shared" ca="1" si="332"/>
        <v>2.0903779411189927</v>
      </c>
      <c r="E935" s="553">
        <f t="shared" ca="1" si="333"/>
        <v>3.2021408440635515</v>
      </c>
      <c r="F935" s="553">
        <f t="shared" ca="1" si="334"/>
        <v>2.8152769283798058</v>
      </c>
      <c r="G935" s="553">
        <f t="shared" ca="1" si="335"/>
        <v>13.704737317472999</v>
      </c>
      <c r="H935" s="553">
        <f t="shared" ca="1" si="336"/>
        <v>1.356938577662576</v>
      </c>
      <c r="I935" s="553">
        <f t="shared" ca="1" si="337"/>
        <v>8.3851971613289233</v>
      </c>
      <c r="J935" s="553">
        <f t="shared" ca="1" si="338"/>
        <v>2.5052577799692166</v>
      </c>
      <c r="K935" s="553">
        <f t="shared" ca="1" si="339"/>
        <v>9.0519755271040623</v>
      </c>
      <c r="L935" s="553">
        <f t="shared" ca="1" si="342"/>
        <v>1.9501677102349695</v>
      </c>
      <c r="M935" s="553">
        <f t="shared" ca="1" si="342"/>
        <v>6.942514005364389</v>
      </c>
      <c r="N935" s="553">
        <f t="shared" ca="1" si="342"/>
        <v>2.6896678875316233</v>
      </c>
      <c r="O935" s="553">
        <f t="shared" ca="1" si="342"/>
        <v>4.723482941358756</v>
      </c>
      <c r="P935" s="553">
        <f t="shared" ca="1" si="342"/>
        <v>2.6815952588076604</v>
      </c>
      <c r="Q935" s="554">
        <f t="shared" ca="1" si="323"/>
        <v>1.1902244088344771</v>
      </c>
      <c r="R935" s="554">
        <f t="shared" ca="1" si="324"/>
        <v>0.38686391568374567</v>
      </c>
      <c r="S935" s="554">
        <f t="shared" ca="1" si="325"/>
        <v>12.347798739810422</v>
      </c>
      <c r="T935" s="554">
        <f t="shared" ca="1" si="326"/>
        <v>5.8799393813597067</v>
      </c>
      <c r="U935" s="554">
        <f t="shared" ca="1" si="327"/>
        <v>7.1018078168690923</v>
      </c>
      <c r="V935" s="555">
        <f t="shared" ca="1" si="328"/>
        <v>4.2528461178327657</v>
      </c>
      <c r="W935" s="555">
        <f t="shared" ca="1" si="329"/>
        <v>2.0418876825510957</v>
      </c>
      <c r="X935" s="556">
        <f t="shared" ca="1" si="341"/>
        <v>3.8004619203616077</v>
      </c>
      <c r="Y935" s="557">
        <f t="shared" ca="1" si="330"/>
        <v>0.59077139215301533</v>
      </c>
    </row>
    <row r="936" spans="1:25" x14ac:dyDescent="0.25">
      <c r="A936" s="558" t="s">
        <v>1502</v>
      </c>
      <c r="B936" s="553">
        <f t="shared" si="322"/>
        <v>-10</v>
      </c>
      <c r="C936" s="553">
        <f t="shared" ca="1" si="331"/>
        <v>2.6769880205617507</v>
      </c>
      <c r="D936" s="553">
        <f t="shared" ca="1" si="332"/>
        <v>2.1951170063993208</v>
      </c>
      <c r="E936" s="553">
        <f t="shared" ca="1" si="333"/>
        <v>4.942173493276325</v>
      </c>
      <c r="F936" s="553">
        <f t="shared" ca="1" si="334"/>
        <v>2.5176578582714173</v>
      </c>
      <c r="G936" s="553">
        <f t="shared" ca="1" si="335"/>
        <v>11.473504788640181</v>
      </c>
      <c r="H936" s="553">
        <f t="shared" ca="1" si="336"/>
        <v>3.3831695761135943</v>
      </c>
      <c r="I936" s="553">
        <f t="shared" ca="1" si="337"/>
        <v>12.378862105904012</v>
      </c>
      <c r="J936" s="553">
        <f t="shared" ca="1" si="338"/>
        <v>3.4263537350487416</v>
      </c>
      <c r="K936" s="553">
        <f t="shared" ca="1" si="339"/>
        <v>11.796668128543349</v>
      </c>
      <c r="L936" s="553">
        <f t="shared" ca="1" si="342"/>
        <v>2.1934098133252267</v>
      </c>
      <c r="M936" s="553">
        <f t="shared" ca="1" si="342"/>
        <v>3.7348988003183718</v>
      </c>
      <c r="N936" s="553">
        <f t="shared" ca="1" si="342"/>
        <v>2.3086056467321048</v>
      </c>
      <c r="O936" s="553">
        <f t="shared" ca="1" si="342"/>
        <v>3.4515738400457607</v>
      </c>
      <c r="P936" s="553">
        <f t="shared" ca="1" si="342"/>
        <v>2.2502598177400244</v>
      </c>
      <c r="Q936" s="554">
        <f t="shared" ca="1" si="323"/>
        <v>0.48187101416242983</v>
      </c>
      <c r="R936" s="554">
        <f t="shared" ca="1" si="324"/>
        <v>2.4245156350049077</v>
      </c>
      <c r="S936" s="554">
        <f t="shared" ca="1" si="325"/>
        <v>8.0903352125265862</v>
      </c>
      <c r="T936" s="554">
        <f t="shared" ca="1" si="326"/>
        <v>8.95250837085527</v>
      </c>
      <c r="U936" s="554">
        <f t="shared" ca="1" si="327"/>
        <v>9.6032583152181221</v>
      </c>
      <c r="V936" s="555">
        <f t="shared" ca="1" si="328"/>
        <v>1.4262931535862671</v>
      </c>
      <c r="W936" s="555">
        <f t="shared" ca="1" si="329"/>
        <v>1.2013140223057364</v>
      </c>
      <c r="X936" s="556">
        <f t="shared" ca="1" si="341"/>
        <v>3.5190095628840599</v>
      </c>
      <c r="Y936" s="557">
        <f t="shared" ca="1" si="330"/>
        <v>0.5505130075712743</v>
      </c>
    </row>
    <row r="937" spans="1:25" x14ac:dyDescent="0.25">
      <c r="A937" s="558" t="s">
        <v>1503</v>
      </c>
      <c r="B937" s="553">
        <f t="shared" si="322"/>
        <v>-10</v>
      </c>
      <c r="C937" s="553">
        <f t="shared" ca="1" si="331"/>
        <v>2.6217650668088566</v>
      </c>
      <c r="D937" s="553">
        <f t="shared" ca="1" si="332"/>
        <v>2.1578713695122045</v>
      </c>
      <c r="E937" s="553">
        <f t="shared" ca="1" si="333"/>
        <v>4.5359596255232262</v>
      </c>
      <c r="F937" s="553">
        <f t="shared" ca="1" si="334"/>
        <v>1.4772747756486126</v>
      </c>
      <c r="G937" s="553">
        <f t="shared" ca="1" si="335"/>
        <v>12.626030808800628</v>
      </c>
      <c r="H937" s="553">
        <f t="shared" ca="1" si="336"/>
        <v>3.1786465792211631</v>
      </c>
      <c r="I937" s="553">
        <f t="shared" ca="1" si="337"/>
        <v>10.919802726735988</v>
      </c>
      <c r="J937" s="553">
        <f t="shared" ca="1" si="338"/>
        <v>3.5869852459826048</v>
      </c>
      <c r="K937" s="553">
        <f t="shared" ca="1" si="339"/>
        <v>6.3913289915538796</v>
      </c>
      <c r="L937" s="553">
        <f t="shared" ca="1" si="342"/>
        <v>2.1086731383184434</v>
      </c>
      <c r="M937" s="553">
        <f t="shared" ca="1" si="342"/>
        <v>7.4901812034721758</v>
      </c>
      <c r="N937" s="553">
        <f t="shared" ca="1" si="342"/>
        <v>2.063628332502085</v>
      </c>
      <c r="O937" s="553">
        <f t="shared" ca="1" si="342"/>
        <v>5.1614271683440904</v>
      </c>
      <c r="P937" s="553">
        <f t="shared" ca="1" si="342"/>
        <v>2.640815582679922</v>
      </c>
      <c r="Q937" s="554">
        <f t="shared" ca="1" si="323"/>
        <v>0.46389369729665209</v>
      </c>
      <c r="R937" s="554">
        <f t="shared" ca="1" si="324"/>
        <v>3.0586848498746138</v>
      </c>
      <c r="S937" s="554">
        <f t="shared" ca="1" si="325"/>
        <v>9.4473842295794661</v>
      </c>
      <c r="T937" s="554">
        <f t="shared" ca="1" si="326"/>
        <v>7.3328174807533824</v>
      </c>
      <c r="U937" s="554">
        <f t="shared" ca="1" si="327"/>
        <v>4.2826558532354362</v>
      </c>
      <c r="V937" s="555">
        <f t="shared" ca="1" si="328"/>
        <v>5.4265528709700908</v>
      </c>
      <c r="W937" s="555">
        <f t="shared" ca="1" si="329"/>
        <v>2.5206115856641684</v>
      </c>
      <c r="X937" s="556">
        <f t="shared" ca="1" si="341"/>
        <v>3.5237455360239984</v>
      </c>
      <c r="Y937" s="557">
        <f t="shared" ca="1" si="330"/>
        <v>0.55119596888722167</v>
      </c>
    </row>
    <row r="938" spans="1:25" x14ac:dyDescent="0.25">
      <c r="A938" s="558" t="s">
        <v>1504</v>
      </c>
      <c r="B938" s="553">
        <f t="shared" si="322"/>
        <v>-10</v>
      </c>
      <c r="C938" s="553">
        <f t="shared" ca="1" si="331"/>
        <v>2.3388930476197327</v>
      </c>
      <c r="D938" s="553">
        <f t="shared" ca="1" si="332"/>
        <v>1.7830596474178417</v>
      </c>
      <c r="E938" s="553">
        <f t="shared" ca="1" si="333"/>
        <v>2.4851439227415755</v>
      </c>
      <c r="F938" s="553">
        <f t="shared" ca="1" si="334"/>
        <v>3.1833305086150023</v>
      </c>
      <c r="G938" s="553">
        <f t="shared" ca="1" si="335"/>
        <v>13.167682880229014</v>
      </c>
      <c r="H938" s="553">
        <f t="shared" ca="1" si="336"/>
        <v>3.3008555334287024</v>
      </c>
      <c r="I938" s="553">
        <f t="shared" ca="1" si="337"/>
        <v>6.7831354288095724</v>
      </c>
      <c r="J938" s="553">
        <f t="shared" ca="1" si="338"/>
        <v>3.1764517722856702</v>
      </c>
      <c r="K938" s="553">
        <f t="shared" ca="1" si="339"/>
        <v>10.699209088391415</v>
      </c>
      <c r="L938" s="553">
        <f t="shared" ca="1" si="342"/>
        <v>3.3160514633457314</v>
      </c>
      <c r="M938" s="553">
        <f t="shared" ca="1" si="342"/>
        <v>4.4314536303156711</v>
      </c>
      <c r="N938" s="553">
        <f t="shared" ca="1" si="342"/>
        <v>2.5482458483174986</v>
      </c>
      <c r="O938" s="553">
        <f t="shared" ca="1" si="342"/>
        <v>6.3006386686443205</v>
      </c>
      <c r="P938" s="553">
        <f t="shared" ca="1" si="342"/>
        <v>2.9565712269281801</v>
      </c>
      <c r="Q938" s="554">
        <f t="shared" ca="1" si="323"/>
        <v>0.55583340020189098</v>
      </c>
      <c r="R938" s="554">
        <f t="shared" ca="1" si="324"/>
        <v>-0.69818658587342686</v>
      </c>
      <c r="S938" s="554">
        <f t="shared" ca="1" si="325"/>
        <v>9.8668273468003118</v>
      </c>
      <c r="T938" s="554">
        <f t="shared" ca="1" si="326"/>
        <v>3.6066836565239022</v>
      </c>
      <c r="U938" s="554">
        <f t="shared" ca="1" si="327"/>
        <v>7.3831576250456834</v>
      </c>
      <c r="V938" s="555">
        <f t="shared" ca="1" si="328"/>
        <v>1.8832077819981725</v>
      </c>
      <c r="W938" s="555">
        <f t="shared" ca="1" si="329"/>
        <v>3.3440674417161405</v>
      </c>
      <c r="X938" s="556">
        <f t="shared" ca="1" si="341"/>
        <v>0.14122701620855693</v>
      </c>
      <c r="Y938" s="557">
        <f t="shared" ca="1" si="330"/>
        <v>0.13478842987774201</v>
      </c>
    </row>
    <row r="939" spans="1:25" x14ac:dyDescent="0.25">
      <c r="A939" s="558" t="s">
        <v>1505</v>
      </c>
      <c r="B939" s="553">
        <f t="shared" si="322"/>
        <v>-10</v>
      </c>
      <c r="C939" s="553">
        <f t="shared" ca="1" si="331"/>
        <v>3.3613449396773607</v>
      </c>
      <c r="D939" s="553">
        <f t="shared" ca="1" si="332"/>
        <v>1.744742857751743</v>
      </c>
      <c r="E939" s="553">
        <f t="shared" ca="1" si="333"/>
        <v>7.9496769596399526</v>
      </c>
      <c r="F939" s="553">
        <f t="shared" ca="1" si="334"/>
        <v>2.182081852728762</v>
      </c>
      <c r="G939" s="553">
        <f t="shared" ca="1" si="335"/>
        <v>9.1215767691964658</v>
      </c>
      <c r="H939" s="553">
        <f t="shared" ca="1" si="336"/>
        <v>2.5027068893283424</v>
      </c>
      <c r="I939" s="553">
        <f t="shared" ca="1" si="337"/>
        <v>8.5647434098532713</v>
      </c>
      <c r="J939" s="553">
        <f t="shared" ca="1" si="338"/>
        <v>2.5341751307194431</v>
      </c>
      <c r="K939" s="553">
        <f t="shared" ca="1" si="339"/>
        <v>10.254863083752525</v>
      </c>
      <c r="L939" s="553">
        <f t="shared" ca="1" si="342"/>
        <v>2.8568711401751714</v>
      </c>
      <c r="M939" s="553">
        <f t="shared" ca="1" si="342"/>
        <v>4.6659834914690554</v>
      </c>
      <c r="N939" s="553">
        <f t="shared" ca="1" si="342"/>
        <v>3.0767323157709683</v>
      </c>
      <c r="O939" s="553">
        <f t="shared" ca="1" si="342"/>
        <v>6.1301430523892879</v>
      </c>
      <c r="P939" s="553">
        <f t="shared" ca="1" si="342"/>
        <v>1.427006139123244</v>
      </c>
      <c r="Q939" s="554">
        <f t="shared" ca="1" si="323"/>
        <v>1.6166020819256177</v>
      </c>
      <c r="R939" s="554">
        <f t="shared" ca="1" si="324"/>
        <v>5.767595106911191</v>
      </c>
      <c r="S939" s="554">
        <f t="shared" ca="1" si="325"/>
        <v>6.6188698798681234</v>
      </c>
      <c r="T939" s="554">
        <f t="shared" ca="1" si="326"/>
        <v>6.0305682791338278</v>
      </c>
      <c r="U939" s="554">
        <f t="shared" ca="1" si="327"/>
        <v>7.3979919435773542</v>
      </c>
      <c r="V939" s="555">
        <f t="shared" ca="1" si="328"/>
        <v>1.5892511756980872</v>
      </c>
      <c r="W939" s="555">
        <f t="shared" ca="1" si="329"/>
        <v>4.7031369132660439</v>
      </c>
      <c r="X939" s="556">
        <f t="shared" ca="1" si="341"/>
        <v>4.6706306382559468</v>
      </c>
      <c r="Y939" s="557">
        <f t="shared" ca="1" si="330"/>
        <v>0.70769142263179452</v>
      </c>
    </row>
    <row r="940" spans="1:25" x14ac:dyDescent="0.25">
      <c r="A940" s="558" t="s">
        <v>1506</v>
      </c>
      <c r="B940" s="553">
        <f t="shared" si="322"/>
        <v>-10</v>
      </c>
      <c r="C940" s="553">
        <f t="shared" ca="1" si="331"/>
        <v>2.8964273675153258</v>
      </c>
      <c r="D940" s="553">
        <f t="shared" ca="1" si="332"/>
        <v>1.386503893895457</v>
      </c>
      <c r="E940" s="553">
        <f t="shared" ca="1" si="333"/>
        <v>4.7627019948532165</v>
      </c>
      <c r="F940" s="553">
        <f t="shared" ca="1" si="334"/>
        <v>3.1446019237460154</v>
      </c>
      <c r="G940" s="553">
        <f t="shared" ca="1" si="335"/>
        <v>8.0083962953736574</v>
      </c>
      <c r="H940" s="553">
        <f t="shared" ca="1" si="336"/>
        <v>2.3596128159659582</v>
      </c>
      <c r="I940" s="553">
        <f t="shared" ca="1" si="337"/>
        <v>4.8727879045024824</v>
      </c>
      <c r="J940" s="553">
        <f t="shared" ca="1" si="338"/>
        <v>2.2786415043039656</v>
      </c>
      <c r="K940" s="553">
        <f t="shared" ca="1" si="339"/>
        <v>5.5825330879264081</v>
      </c>
      <c r="L940" s="553">
        <f t="shared" ca="1" si="342"/>
        <v>3.0651675205698279</v>
      </c>
      <c r="M940" s="553">
        <f t="shared" ca="1" si="342"/>
        <v>7.4521841139095768</v>
      </c>
      <c r="N940" s="553">
        <f t="shared" ca="1" si="342"/>
        <v>2.9254313956219358</v>
      </c>
      <c r="O940" s="553">
        <f t="shared" ca="1" si="342"/>
        <v>6.6621881365352609</v>
      </c>
      <c r="P940" s="553">
        <f t="shared" ca="1" si="342"/>
        <v>2.5276505141309662</v>
      </c>
      <c r="Q940" s="554">
        <f t="shared" ca="1" si="323"/>
        <v>1.5099234736198688</v>
      </c>
      <c r="R940" s="554">
        <f t="shared" ca="1" si="324"/>
        <v>1.6181000711072011</v>
      </c>
      <c r="S940" s="554">
        <f t="shared" ca="1" si="325"/>
        <v>5.6487834794076992</v>
      </c>
      <c r="T940" s="554">
        <f t="shared" ca="1" si="326"/>
        <v>2.5941464001985168</v>
      </c>
      <c r="U940" s="554">
        <f t="shared" ca="1" si="327"/>
        <v>2.5173655673565802</v>
      </c>
      <c r="V940" s="555">
        <f t="shared" ca="1" si="328"/>
        <v>4.526752718287641</v>
      </c>
      <c r="W940" s="555">
        <f t="shared" ca="1" si="329"/>
        <v>4.1345376224042951</v>
      </c>
      <c r="X940" s="556">
        <f t="shared" ca="1" si="341"/>
        <v>-0.92311087053320051</v>
      </c>
      <c r="Y940" s="557">
        <f t="shared" ca="1" si="330"/>
        <v>6.7859591308844294E-2</v>
      </c>
    </row>
    <row r="941" spans="1:25" x14ac:dyDescent="0.25">
      <c r="A941" s="558" t="s">
        <v>1507</v>
      </c>
      <c r="B941" s="553">
        <f t="shared" si="322"/>
        <v>-10</v>
      </c>
      <c r="C941" s="553">
        <f t="shared" ca="1" si="331"/>
        <v>3.1846784973004238</v>
      </c>
      <c r="D941" s="553">
        <f t="shared" ca="1" si="332"/>
        <v>2.0199877523115242</v>
      </c>
      <c r="E941" s="553">
        <f t="shared" ca="1" si="333"/>
        <v>7.2225749922875018</v>
      </c>
      <c r="F941" s="553">
        <f t="shared" ca="1" si="334"/>
        <v>2.8563781840867053</v>
      </c>
      <c r="G941" s="553">
        <f t="shared" ca="1" si="335"/>
        <v>8.0268181790435094</v>
      </c>
      <c r="H941" s="553">
        <f t="shared" ca="1" si="336"/>
        <v>2.3495494220262301</v>
      </c>
      <c r="I941" s="553">
        <f t="shared" ca="1" si="337"/>
        <v>8.2940159040331878</v>
      </c>
      <c r="J941" s="553">
        <f t="shared" ca="1" si="338"/>
        <v>3.7419043615064056</v>
      </c>
      <c r="K941" s="553">
        <f t="shared" ca="1" si="339"/>
        <v>10.691627275863159</v>
      </c>
      <c r="L941" s="553">
        <f t="shared" ca="1" si="342"/>
        <v>3.1504441728321608</v>
      </c>
      <c r="M941" s="553">
        <f t="shared" ca="1" si="342"/>
        <v>5.0105507626651988</v>
      </c>
      <c r="N941" s="553">
        <f t="shared" ca="1" si="342"/>
        <v>2.5892136191372925</v>
      </c>
      <c r="O941" s="553">
        <f t="shared" ca="1" si="342"/>
        <v>3.736463918959732</v>
      </c>
      <c r="P941" s="553">
        <f t="shared" ca="1" si="342"/>
        <v>2.9710664569623315</v>
      </c>
      <c r="Q941" s="554">
        <f t="shared" ca="1" si="323"/>
        <v>1.1646907449888997</v>
      </c>
      <c r="R941" s="554">
        <f t="shared" ca="1" si="324"/>
        <v>4.3661968082007965</v>
      </c>
      <c r="S941" s="554">
        <f t="shared" ca="1" si="325"/>
        <v>5.6772687570172788</v>
      </c>
      <c r="T941" s="554">
        <f t="shared" ca="1" si="326"/>
        <v>4.5521115425267826</v>
      </c>
      <c r="U941" s="554">
        <f t="shared" ca="1" si="327"/>
        <v>7.5411831030309973</v>
      </c>
      <c r="V941" s="555">
        <f t="shared" ca="1" si="328"/>
        <v>2.4213371435279063</v>
      </c>
      <c r="W941" s="555">
        <f t="shared" ca="1" si="329"/>
        <v>0.76539746199740044</v>
      </c>
      <c r="X941" s="556">
        <f t="shared" ca="1" si="341"/>
        <v>1.7637744098278993</v>
      </c>
      <c r="Y941" s="557">
        <f t="shared" ca="1" si="330"/>
        <v>0.30407420536678331</v>
      </c>
    </row>
    <row r="942" spans="1:25" x14ac:dyDescent="0.25">
      <c r="A942" s="558" t="s">
        <v>1508</v>
      </c>
      <c r="B942" s="553">
        <f t="shared" si="322"/>
        <v>-10</v>
      </c>
      <c r="C942" s="553">
        <f t="shared" ca="1" si="331"/>
        <v>2.5771490453082149</v>
      </c>
      <c r="D942" s="553">
        <f t="shared" ca="1" si="332"/>
        <v>1.7786484916092156</v>
      </c>
      <c r="E942" s="553">
        <f t="shared" ca="1" si="333"/>
        <v>5.6642882877636271</v>
      </c>
      <c r="F942" s="553">
        <f t="shared" ca="1" si="334"/>
        <v>2.4505199606784065</v>
      </c>
      <c r="G942" s="553">
        <f t="shared" ca="1" si="335"/>
        <v>13.825990778967475</v>
      </c>
      <c r="H942" s="553">
        <f t="shared" ca="1" si="336"/>
        <v>3.8768566287544277</v>
      </c>
      <c r="I942" s="553">
        <f t="shared" ca="1" si="337"/>
        <v>4.2138797756090653</v>
      </c>
      <c r="J942" s="553">
        <f t="shared" ca="1" si="338"/>
        <v>4.4904110508795601</v>
      </c>
      <c r="K942" s="553">
        <f t="shared" ca="1" si="339"/>
        <v>13.344521964979839</v>
      </c>
      <c r="L942" s="553">
        <f t="shared" ca="1" si="342"/>
        <v>3.8129163220414144</v>
      </c>
      <c r="M942" s="553">
        <f t="shared" ca="1" si="342"/>
        <v>4.8815527182103491</v>
      </c>
      <c r="N942" s="553">
        <f t="shared" ca="1" si="342"/>
        <v>2.515113646502376</v>
      </c>
      <c r="O942" s="553">
        <f t="shared" ca="1" si="342"/>
        <v>4.9696452667871398</v>
      </c>
      <c r="P942" s="553">
        <f t="shared" ca="1" si="342"/>
        <v>2.9580563997313893</v>
      </c>
      <c r="Q942" s="554">
        <f t="shared" ca="1" si="323"/>
        <v>0.7985005536989993</v>
      </c>
      <c r="R942" s="554">
        <f t="shared" ca="1" si="324"/>
        <v>3.2137683270852206</v>
      </c>
      <c r="S942" s="554">
        <f t="shared" ca="1" si="325"/>
        <v>9.9491341502130464</v>
      </c>
      <c r="T942" s="554">
        <f t="shared" ca="1" si="326"/>
        <v>-0.2765312752704947</v>
      </c>
      <c r="U942" s="554">
        <f t="shared" ca="1" si="327"/>
        <v>9.5316056429384233</v>
      </c>
      <c r="V942" s="555">
        <f t="shared" ca="1" si="328"/>
        <v>2.3664390717079731</v>
      </c>
      <c r="W942" s="555">
        <f t="shared" ca="1" si="329"/>
        <v>2.0115888670557505</v>
      </c>
      <c r="X942" s="556">
        <f t="shared" ca="1" si="341"/>
        <v>1.8418267495162741</v>
      </c>
      <c r="Y942" s="557">
        <f t="shared" ca="1" si="330"/>
        <v>0.31409608064666267</v>
      </c>
    </row>
    <row r="943" spans="1:25" x14ac:dyDescent="0.25">
      <c r="A943" s="558" t="s">
        <v>1509</v>
      </c>
      <c r="B943" s="553">
        <f t="shared" si="322"/>
        <v>-10</v>
      </c>
      <c r="C943" s="553">
        <f t="shared" ca="1" si="331"/>
        <v>2.8885069401269252</v>
      </c>
      <c r="D943" s="553">
        <f t="shared" ca="1" si="332"/>
        <v>2.0421186471148989</v>
      </c>
      <c r="E943" s="553">
        <f t="shared" ca="1" si="333"/>
        <v>5.5874710049734446</v>
      </c>
      <c r="F943" s="553">
        <f t="shared" ca="1" si="334"/>
        <v>2.1510548926694129</v>
      </c>
      <c r="G943" s="553">
        <f t="shared" ca="1" si="335"/>
        <v>10.800298904532539</v>
      </c>
      <c r="H943" s="553">
        <f t="shared" ca="1" si="336"/>
        <v>2.3977444030765991</v>
      </c>
      <c r="I943" s="553">
        <f t="shared" ca="1" si="337"/>
        <v>4.7134818323865693</v>
      </c>
      <c r="J943" s="553">
        <f t="shared" ca="1" si="338"/>
        <v>3.3217251221759945</v>
      </c>
      <c r="K943" s="553">
        <f t="shared" ca="1" si="339"/>
        <v>8.9719381112917169</v>
      </c>
      <c r="L943" s="553">
        <f t="shared" ca="1" si="342"/>
        <v>3.0268955196678817</v>
      </c>
      <c r="M943" s="553">
        <f t="shared" ca="1" si="342"/>
        <v>8.3594578878384276</v>
      </c>
      <c r="N943" s="553">
        <f t="shared" ca="1" si="342"/>
        <v>2.0360491911983858</v>
      </c>
      <c r="O943" s="553">
        <f t="shared" ca="1" si="342"/>
        <v>4.9399504664630367</v>
      </c>
      <c r="P943" s="553">
        <f t="shared" ca="1" si="342"/>
        <v>2.0263827725586312</v>
      </c>
      <c r="Q943" s="554">
        <f t="shared" ca="1" si="323"/>
        <v>0.84638829301202634</v>
      </c>
      <c r="R943" s="554">
        <f t="shared" ca="1" si="324"/>
        <v>3.4364161123040318</v>
      </c>
      <c r="S943" s="554">
        <f t="shared" ca="1" si="325"/>
        <v>8.4025545014559402</v>
      </c>
      <c r="T943" s="554">
        <f t="shared" ca="1" si="326"/>
        <v>1.3917567102105748</v>
      </c>
      <c r="U943" s="554">
        <f t="shared" ca="1" si="327"/>
        <v>5.9450425916238352</v>
      </c>
      <c r="V943" s="555">
        <f t="shared" ca="1" si="328"/>
        <v>6.3234086966400422</v>
      </c>
      <c r="W943" s="555">
        <f t="shared" ca="1" si="329"/>
        <v>2.9135676939044055</v>
      </c>
      <c r="X943" s="556">
        <f t="shared" ca="1" si="341"/>
        <v>1.9653230369679022</v>
      </c>
      <c r="Y943" s="557">
        <f t="shared" ca="1" si="330"/>
        <v>0.33023435952887825</v>
      </c>
    </row>
    <row r="944" spans="1:25" x14ac:dyDescent="0.25">
      <c r="A944" s="558" t="s">
        <v>1510</v>
      </c>
      <c r="B944" s="553">
        <f t="shared" si="322"/>
        <v>-10</v>
      </c>
      <c r="C944" s="553">
        <f t="shared" ca="1" si="331"/>
        <v>3.3530053377913447</v>
      </c>
      <c r="D944" s="553">
        <f t="shared" ca="1" si="332"/>
        <v>2.2796484120568596</v>
      </c>
      <c r="E944" s="553">
        <f t="shared" ca="1" si="333"/>
        <v>3.5212818499371759</v>
      </c>
      <c r="F944" s="553">
        <f t="shared" ca="1" si="334"/>
        <v>2.7571952774154127</v>
      </c>
      <c r="G944" s="553">
        <f t="shared" ca="1" si="335"/>
        <v>16.578539443494854</v>
      </c>
      <c r="H944" s="553">
        <f t="shared" ca="1" si="336"/>
        <v>2.0068597816189335</v>
      </c>
      <c r="I944" s="553">
        <f t="shared" ca="1" si="337"/>
        <v>8.9102309058110585</v>
      </c>
      <c r="J944" s="553">
        <f t="shared" ca="1" si="338"/>
        <v>3.0371893511908081</v>
      </c>
      <c r="K944" s="553">
        <f t="shared" ca="1" si="339"/>
        <v>10.610063777874343</v>
      </c>
      <c r="L944" s="553">
        <f t="shared" ca="1" si="342"/>
        <v>3.119443571220522</v>
      </c>
      <c r="M944" s="553">
        <f t="shared" ca="1" si="342"/>
        <v>7.7198607270978608</v>
      </c>
      <c r="N944" s="553">
        <f t="shared" ca="1" si="342"/>
        <v>2.0938942576453985</v>
      </c>
      <c r="O944" s="553">
        <f t="shared" ca="1" si="342"/>
        <v>5.2662728120060001</v>
      </c>
      <c r="P944" s="553">
        <f t="shared" ca="1" si="342"/>
        <v>2.1073821497871448</v>
      </c>
      <c r="Q944" s="554">
        <f t="shared" ca="1" si="323"/>
        <v>1.073356925734485</v>
      </c>
      <c r="R944" s="554">
        <f t="shared" ca="1" si="324"/>
        <v>0.76408657252176315</v>
      </c>
      <c r="S944" s="554">
        <f t="shared" ca="1" si="325"/>
        <v>14.571679661875921</v>
      </c>
      <c r="T944" s="554">
        <f t="shared" ca="1" si="326"/>
        <v>5.8730415546202508</v>
      </c>
      <c r="U944" s="554">
        <f t="shared" ca="1" si="327"/>
        <v>7.490620206653821</v>
      </c>
      <c r="V944" s="555">
        <f t="shared" ca="1" si="328"/>
        <v>5.6259664694524627</v>
      </c>
      <c r="W944" s="555">
        <f t="shared" ca="1" si="329"/>
        <v>3.1588906622188553</v>
      </c>
      <c r="X944" s="556">
        <f t="shared" ca="1" si="341"/>
        <v>5.80580592514427</v>
      </c>
      <c r="Y944" s="557">
        <f t="shared" ca="1" si="330"/>
        <v>0.83156169510058819</v>
      </c>
    </row>
    <row r="945" spans="1:25" x14ac:dyDescent="0.25">
      <c r="A945" s="558" t="s">
        <v>1511</v>
      </c>
      <c r="B945" s="553">
        <f t="shared" si="322"/>
        <v>-10</v>
      </c>
      <c r="C945" s="553">
        <f t="shared" ca="1" si="331"/>
        <v>2.2052230177483843</v>
      </c>
      <c r="D945" s="553">
        <f t="shared" ca="1" si="332"/>
        <v>2.482712393679297</v>
      </c>
      <c r="E945" s="553">
        <f t="shared" ca="1" si="333"/>
        <v>2.9756292723698134</v>
      </c>
      <c r="F945" s="553">
        <f t="shared" ca="1" si="334"/>
        <v>2.7202932824439578</v>
      </c>
      <c r="G945" s="553">
        <f t="shared" ca="1" si="335"/>
        <v>8.011607594195528</v>
      </c>
      <c r="H945" s="553">
        <f t="shared" ca="1" si="336"/>
        <v>3.8551181415555082</v>
      </c>
      <c r="I945" s="553">
        <f t="shared" ca="1" si="337"/>
        <v>9.5285529303002328</v>
      </c>
      <c r="J945" s="553">
        <f t="shared" ca="1" si="338"/>
        <v>2.6731856941137182</v>
      </c>
      <c r="K945" s="553">
        <f t="shared" ca="1" si="339"/>
        <v>7.2345883015043988</v>
      </c>
      <c r="L945" s="553">
        <f t="shared" ca="1" si="342"/>
        <v>3.7120286137124259</v>
      </c>
      <c r="M945" s="553">
        <f t="shared" ca="1" si="342"/>
        <v>7.1122290528103322</v>
      </c>
      <c r="N945" s="553">
        <f t="shared" ca="1" si="342"/>
        <v>2.462542544958461</v>
      </c>
      <c r="O945" s="553">
        <f t="shared" ca="1" si="342"/>
        <v>4.8231434970213476</v>
      </c>
      <c r="P945" s="553">
        <f t="shared" ca="1" si="342"/>
        <v>2.7117667294165804</v>
      </c>
      <c r="Q945" s="554">
        <f t="shared" ca="1" si="323"/>
        <v>-0.27748937593091272</v>
      </c>
      <c r="R945" s="554">
        <f t="shared" ca="1" si="324"/>
        <v>0.2553359899258556</v>
      </c>
      <c r="S945" s="554">
        <f t="shared" ca="1" si="325"/>
        <v>4.1564894526400202</v>
      </c>
      <c r="T945" s="554">
        <f t="shared" ca="1" si="326"/>
        <v>6.855367236186515</v>
      </c>
      <c r="U945" s="554">
        <f t="shared" ca="1" si="327"/>
        <v>3.5225596877919729</v>
      </c>
      <c r="V945" s="555">
        <f t="shared" ca="1" si="328"/>
        <v>4.6496865078518717</v>
      </c>
      <c r="W945" s="555">
        <f t="shared" ca="1" si="329"/>
        <v>2.1113767676047672</v>
      </c>
      <c r="X945" s="556">
        <f t="shared" ca="1" si="341"/>
        <v>-2.3065478679949134</v>
      </c>
      <c r="Y945" s="557">
        <f t="shared" ca="1" si="330"/>
        <v>2.2961425919737745E-2</v>
      </c>
    </row>
    <row r="946" spans="1:25" x14ac:dyDescent="0.25">
      <c r="A946" s="558" t="s">
        <v>1512</v>
      </c>
      <c r="B946" s="553">
        <f t="shared" si="322"/>
        <v>-10</v>
      </c>
      <c r="C946" s="553">
        <f t="shared" ca="1" si="331"/>
        <v>3.617053660564677</v>
      </c>
      <c r="D946" s="553">
        <f t="shared" ca="1" si="332"/>
        <v>1.330767062160729</v>
      </c>
      <c r="E946" s="553">
        <f t="shared" ca="1" si="333"/>
        <v>5.5654702793073207</v>
      </c>
      <c r="F946" s="553">
        <f t="shared" ca="1" si="334"/>
        <v>2.4186128529748929</v>
      </c>
      <c r="G946" s="553">
        <f t="shared" ca="1" si="335"/>
        <v>12.609503215422166</v>
      </c>
      <c r="H946" s="553">
        <f t="shared" ca="1" si="336"/>
        <v>2.5570069193403153</v>
      </c>
      <c r="I946" s="553">
        <f t="shared" ca="1" si="337"/>
        <v>10.565198904607652</v>
      </c>
      <c r="J946" s="553">
        <f t="shared" ca="1" si="338"/>
        <v>3.5027417769880143</v>
      </c>
      <c r="K946" s="553">
        <f t="shared" ca="1" si="339"/>
        <v>6.0652524337330371</v>
      </c>
      <c r="L946" s="553">
        <f t="shared" ref="L946:P961" ca="1" si="343">L$17*(1+$C$10*NORMSINV(RAND()))</f>
        <v>3.4276624169266774</v>
      </c>
      <c r="M946" s="553">
        <f t="shared" ca="1" si="343"/>
        <v>5.0767489046857417</v>
      </c>
      <c r="N946" s="553">
        <f t="shared" ca="1" si="343"/>
        <v>2.8390265720090508</v>
      </c>
      <c r="O946" s="553">
        <f t="shared" ca="1" si="343"/>
        <v>5.7567309617320035</v>
      </c>
      <c r="P946" s="553">
        <f t="shared" ca="1" si="343"/>
        <v>3.1134610833693106</v>
      </c>
      <c r="Q946" s="554">
        <f t="shared" ca="1" si="323"/>
        <v>2.2862865984039482</v>
      </c>
      <c r="R946" s="554">
        <f t="shared" ca="1" si="324"/>
        <v>3.1468574263324278</v>
      </c>
      <c r="S946" s="554">
        <f t="shared" ca="1" si="325"/>
        <v>10.05249629608185</v>
      </c>
      <c r="T946" s="554">
        <f t="shared" ca="1" si="326"/>
        <v>7.0624571276196377</v>
      </c>
      <c r="U946" s="554">
        <f t="shared" ca="1" si="327"/>
        <v>2.6375900168063597</v>
      </c>
      <c r="V946" s="555">
        <f t="shared" ca="1" si="328"/>
        <v>2.2377223326766909</v>
      </c>
      <c r="W946" s="555">
        <f t="shared" ca="1" si="329"/>
        <v>2.6432698783626929</v>
      </c>
      <c r="X946" s="556">
        <f t="shared" ca="1" si="341"/>
        <v>3.8879034257219391</v>
      </c>
      <c r="Y946" s="557">
        <f t="shared" ca="1" si="330"/>
        <v>0.60310674150373278</v>
      </c>
    </row>
    <row r="947" spans="1:25" x14ac:dyDescent="0.25">
      <c r="A947" s="558" t="s">
        <v>1513</v>
      </c>
      <c r="B947" s="553">
        <f t="shared" si="322"/>
        <v>-10</v>
      </c>
      <c r="C947" s="553">
        <f t="shared" ca="1" si="331"/>
        <v>3.6022035641753414</v>
      </c>
      <c r="D947" s="553">
        <f t="shared" ca="1" si="332"/>
        <v>1.9433119564633288</v>
      </c>
      <c r="E947" s="553">
        <f t="shared" ca="1" si="333"/>
        <v>8.2444824870487334</v>
      </c>
      <c r="F947" s="553">
        <f t="shared" ca="1" si="334"/>
        <v>2.602361960958425</v>
      </c>
      <c r="G947" s="553">
        <f t="shared" ca="1" si="335"/>
        <v>8.789865424381599</v>
      </c>
      <c r="H947" s="553">
        <f t="shared" ca="1" si="336"/>
        <v>2.7273480270499055</v>
      </c>
      <c r="I947" s="553">
        <f t="shared" ca="1" si="337"/>
        <v>10.69152622825815</v>
      </c>
      <c r="J947" s="553">
        <f t="shared" ca="1" si="338"/>
        <v>2.0637939480983878</v>
      </c>
      <c r="K947" s="553">
        <f t="shared" ca="1" si="339"/>
        <v>8.9325803595960878</v>
      </c>
      <c r="L947" s="553">
        <f t="shared" ca="1" si="343"/>
        <v>3.1238336735480789</v>
      </c>
      <c r="M947" s="553">
        <f t="shared" ca="1" si="343"/>
        <v>8.116867571324736</v>
      </c>
      <c r="N947" s="553">
        <f t="shared" ca="1" si="343"/>
        <v>2.3966389197665183</v>
      </c>
      <c r="O947" s="553">
        <f t="shared" ca="1" si="343"/>
        <v>4.6552362108295426</v>
      </c>
      <c r="P947" s="553">
        <f t="shared" ca="1" si="343"/>
        <v>2.7797938891172076</v>
      </c>
      <c r="Q947" s="554">
        <f t="shared" ca="1" si="323"/>
        <v>1.6588916077120126</v>
      </c>
      <c r="R947" s="554">
        <f t="shared" ca="1" si="324"/>
        <v>5.6421205260903085</v>
      </c>
      <c r="S947" s="554">
        <f t="shared" ca="1" si="325"/>
        <v>6.0625173973316935</v>
      </c>
      <c r="T947" s="554">
        <f t="shared" ca="1" si="326"/>
        <v>8.627732280159762</v>
      </c>
      <c r="U947" s="554">
        <f t="shared" ca="1" si="327"/>
        <v>5.8087466860480088</v>
      </c>
      <c r="V947" s="555">
        <f t="shared" ca="1" si="328"/>
        <v>5.7202286515582177</v>
      </c>
      <c r="W947" s="555">
        <f t="shared" ca="1" si="329"/>
        <v>1.875442321712335</v>
      </c>
      <c r="X947" s="556">
        <f t="shared" ca="1" si="341"/>
        <v>5.3722409675593301</v>
      </c>
      <c r="Y947" s="557">
        <f t="shared" ca="1" si="330"/>
        <v>0.78882387890611749</v>
      </c>
    </row>
    <row r="948" spans="1:25" x14ac:dyDescent="0.25">
      <c r="A948" s="558" t="s">
        <v>1514</v>
      </c>
      <c r="B948" s="553">
        <f t="shared" si="322"/>
        <v>-10</v>
      </c>
      <c r="C948" s="553">
        <f t="shared" ca="1" si="331"/>
        <v>3.3518131835825846</v>
      </c>
      <c r="D948" s="553">
        <f t="shared" ca="1" si="332"/>
        <v>1.8719562464924677</v>
      </c>
      <c r="E948" s="553">
        <f t="shared" ca="1" si="333"/>
        <v>7.3117421821179667</v>
      </c>
      <c r="F948" s="553">
        <f t="shared" ca="1" si="334"/>
        <v>2.9042441522547642</v>
      </c>
      <c r="G948" s="553">
        <f t="shared" ca="1" si="335"/>
        <v>9.8543444881427469</v>
      </c>
      <c r="H948" s="553">
        <f t="shared" ca="1" si="336"/>
        <v>3.3297639457406527</v>
      </c>
      <c r="I948" s="553">
        <f t="shared" ca="1" si="337"/>
        <v>6.5121573836498969</v>
      </c>
      <c r="J948" s="553">
        <f t="shared" ca="1" si="338"/>
        <v>3.3868622374910609</v>
      </c>
      <c r="K948" s="553">
        <f t="shared" ca="1" si="339"/>
        <v>9.821426604871899</v>
      </c>
      <c r="L948" s="553">
        <f t="shared" ca="1" si="343"/>
        <v>2.4952550267478122</v>
      </c>
      <c r="M948" s="553">
        <f t="shared" ca="1" si="343"/>
        <v>6.7935865959989954</v>
      </c>
      <c r="N948" s="553">
        <f t="shared" ca="1" si="343"/>
        <v>2.5250208288604137</v>
      </c>
      <c r="O948" s="553">
        <f t="shared" ca="1" si="343"/>
        <v>4.3344139857521036</v>
      </c>
      <c r="P948" s="553">
        <f t="shared" ca="1" si="343"/>
        <v>2.9864651651128189</v>
      </c>
      <c r="Q948" s="554">
        <f t="shared" ca="1" si="323"/>
        <v>1.4798569370901169</v>
      </c>
      <c r="R948" s="554">
        <f t="shared" ca="1" si="324"/>
        <v>4.407498029863202</v>
      </c>
      <c r="S948" s="554">
        <f t="shared" ca="1" si="325"/>
        <v>6.5245805424020942</v>
      </c>
      <c r="T948" s="554">
        <f t="shared" ca="1" si="326"/>
        <v>3.1252951461588361</v>
      </c>
      <c r="U948" s="554">
        <f t="shared" ca="1" si="327"/>
        <v>7.3261715781240868</v>
      </c>
      <c r="V948" s="555">
        <f t="shared" ca="1" si="328"/>
        <v>4.2685657671385817</v>
      </c>
      <c r="W948" s="555">
        <f t="shared" ca="1" si="329"/>
        <v>1.3479488206392847</v>
      </c>
      <c r="X948" s="556">
        <f t="shared" ca="1" si="341"/>
        <v>2.4276945820516822</v>
      </c>
      <c r="Y948" s="557">
        <f t="shared" ca="1" si="330"/>
        <v>0.39328782068571366</v>
      </c>
    </row>
    <row r="949" spans="1:25" x14ac:dyDescent="0.25">
      <c r="A949" s="558" t="s">
        <v>1515</v>
      </c>
      <c r="B949" s="553">
        <f t="shared" si="322"/>
        <v>-10</v>
      </c>
      <c r="C949" s="553">
        <f t="shared" ca="1" si="331"/>
        <v>2.4986221373404325</v>
      </c>
      <c r="D949" s="553">
        <f t="shared" ca="1" si="332"/>
        <v>2.1492193119449854</v>
      </c>
      <c r="E949" s="553">
        <f t="shared" ca="1" si="333"/>
        <v>6.0939650971918198</v>
      </c>
      <c r="F949" s="553">
        <f t="shared" ca="1" si="334"/>
        <v>2.6496275192725554</v>
      </c>
      <c r="G949" s="553">
        <f t="shared" ca="1" si="335"/>
        <v>8.0746665866971625</v>
      </c>
      <c r="H949" s="553">
        <f t="shared" ca="1" si="336"/>
        <v>2.9526027471918308</v>
      </c>
      <c r="I949" s="553">
        <f t="shared" ca="1" si="337"/>
        <v>9.0403916999567908</v>
      </c>
      <c r="J949" s="553">
        <f t="shared" ca="1" si="338"/>
        <v>3.0890329765447566</v>
      </c>
      <c r="K949" s="553">
        <f t="shared" ca="1" si="339"/>
        <v>3.6557687652905066</v>
      </c>
      <c r="L949" s="553">
        <f t="shared" ca="1" si="343"/>
        <v>3.8440379977106929</v>
      </c>
      <c r="M949" s="553">
        <f t="shared" ca="1" si="343"/>
        <v>4.513467625346216</v>
      </c>
      <c r="N949" s="553">
        <f t="shared" ca="1" si="343"/>
        <v>3.1283812524189276</v>
      </c>
      <c r="O949" s="553">
        <f t="shared" ca="1" si="343"/>
        <v>5.2610103500183447</v>
      </c>
      <c r="P949" s="553">
        <f t="shared" ca="1" si="343"/>
        <v>2.4439814259496098</v>
      </c>
      <c r="Q949" s="554">
        <f t="shared" ca="1" si="323"/>
        <v>0.34940282539544709</v>
      </c>
      <c r="R949" s="554">
        <f t="shared" ca="1" si="324"/>
        <v>3.4443375779192644</v>
      </c>
      <c r="S949" s="554">
        <f t="shared" ca="1" si="325"/>
        <v>5.1220638395053317</v>
      </c>
      <c r="T949" s="554">
        <f t="shared" ca="1" si="326"/>
        <v>5.9513587234120342</v>
      </c>
      <c r="U949" s="554">
        <f t="shared" ca="1" si="327"/>
        <v>-0.18826923242018623</v>
      </c>
      <c r="V949" s="555">
        <f t="shared" ca="1" si="328"/>
        <v>1.3850863729272884</v>
      </c>
      <c r="W949" s="555">
        <f t="shared" ca="1" si="329"/>
        <v>2.817028924068735</v>
      </c>
      <c r="X949" s="556">
        <f t="shared" ca="1" si="341"/>
        <v>-1.5637546665969495</v>
      </c>
      <c r="Y949" s="557">
        <f t="shared" ca="1" si="330"/>
        <v>4.2227791995368386E-2</v>
      </c>
    </row>
    <row r="950" spans="1:25" x14ac:dyDescent="0.25">
      <c r="A950" s="558" t="s">
        <v>1516</v>
      </c>
      <c r="B950" s="553">
        <f t="shared" si="322"/>
        <v>-10</v>
      </c>
      <c r="C950" s="553">
        <f t="shared" ca="1" si="331"/>
        <v>3.3666509455144844</v>
      </c>
      <c r="D950" s="553">
        <f t="shared" ca="1" si="332"/>
        <v>1.7953352410679964</v>
      </c>
      <c r="E950" s="553">
        <f t="shared" ca="1" si="333"/>
        <v>3.9382592624373234</v>
      </c>
      <c r="F950" s="553">
        <f t="shared" ca="1" si="334"/>
        <v>2.8793941786660433</v>
      </c>
      <c r="G950" s="553">
        <f t="shared" ca="1" si="335"/>
        <v>8.7845048229814413</v>
      </c>
      <c r="H950" s="553">
        <f t="shared" ca="1" si="336"/>
        <v>3.0729236566772857</v>
      </c>
      <c r="I950" s="553">
        <f t="shared" ca="1" si="337"/>
        <v>9.4522391925559681</v>
      </c>
      <c r="J950" s="553">
        <f t="shared" ca="1" si="338"/>
        <v>3.2316863248059393</v>
      </c>
      <c r="K950" s="553">
        <f t="shared" ca="1" si="339"/>
        <v>10.749186329637244</v>
      </c>
      <c r="L950" s="553">
        <f t="shared" ca="1" si="343"/>
        <v>2.633953142705391</v>
      </c>
      <c r="M950" s="553">
        <f t="shared" ca="1" si="343"/>
        <v>5.8304355912546093</v>
      </c>
      <c r="N950" s="553">
        <f t="shared" ca="1" si="343"/>
        <v>2.5656249583332835</v>
      </c>
      <c r="O950" s="553">
        <f t="shared" ca="1" si="343"/>
        <v>4.5462660669849644</v>
      </c>
      <c r="P950" s="553">
        <f t="shared" ca="1" si="343"/>
        <v>2.1195953485421484</v>
      </c>
      <c r="Q950" s="554">
        <f t="shared" ca="1" si="323"/>
        <v>1.571315704446488</v>
      </c>
      <c r="R950" s="554">
        <f t="shared" ca="1" si="324"/>
        <v>1.0588650837712801</v>
      </c>
      <c r="S950" s="554">
        <f t="shared" ca="1" si="325"/>
        <v>5.7115811663041551</v>
      </c>
      <c r="T950" s="554">
        <f t="shared" ca="1" si="326"/>
        <v>6.2205528677500288</v>
      </c>
      <c r="U950" s="554">
        <f t="shared" ca="1" si="327"/>
        <v>8.115233186931853</v>
      </c>
      <c r="V950" s="555">
        <f t="shared" ca="1" si="328"/>
        <v>3.2648106329213258</v>
      </c>
      <c r="W950" s="555">
        <f t="shared" ca="1" si="329"/>
        <v>2.426670718442816</v>
      </c>
      <c r="X950" s="556">
        <f t="shared" ca="1" si="341"/>
        <v>1.4309540932516853</v>
      </c>
      <c r="Y950" s="557">
        <f t="shared" ca="1" si="330"/>
        <v>0.26303685115075137</v>
      </c>
    </row>
    <row r="951" spans="1:25" x14ac:dyDescent="0.25">
      <c r="A951" s="558" t="s">
        <v>1517</v>
      </c>
      <c r="B951" s="553">
        <f t="shared" si="322"/>
        <v>-10</v>
      </c>
      <c r="C951" s="553">
        <f t="shared" ca="1" si="331"/>
        <v>2.7432400692760832</v>
      </c>
      <c r="D951" s="553">
        <f t="shared" ca="1" si="332"/>
        <v>1.9825911421580324</v>
      </c>
      <c r="E951" s="553">
        <f t="shared" ca="1" si="333"/>
        <v>6.7016080274381755</v>
      </c>
      <c r="F951" s="553">
        <f t="shared" ca="1" si="334"/>
        <v>2.5548966978911771</v>
      </c>
      <c r="G951" s="553">
        <f t="shared" ca="1" si="335"/>
        <v>12.214208856806145</v>
      </c>
      <c r="H951" s="553">
        <f t="shared" ca="1" si="336"/>
        <v>2.6248813124747246</v>
      </c>
      <c r="I951" s="553">
        <f t="shared" ca="1" si="337"/>
        <v>9.6870028188369428</v>
      </c>
      <c r="J951" s="553">
        <f t="shared" ca="1" si="338"/>
        <v>2.6191450094601962</v>
      </c>
      <c r="K951" s="553">
        <f t="shared" ca="1" si="339"/>
        <v>9.9988704099277754</v>
      </c>
      <c r="L951" s="553">
        <f t="shared" ca="1" si="343"/>
        <v>2.8535559019201626</v>
      </c>
      <c r="M951" s="553">
        <f t="shared" ca="1" si="343"/>
        <v>7.9575311309827272</v>
      </c>
      <c r="N951" s="553">
        <f t="shared" ca="1" si="343"/>
        <v>2.8151317923973309</v>
      </c>
      <c r="O951" s="553">
        <f t="shared" ca="1" si="343"/>
        <v>3.7226871557140937</v>
      </c>
      <c r="P951" s="553">
        <f t="shared" ca="1" si="343"/>
        <v>1.5876208700452852</v>
      </c>
      <c r="Q951" s="554">
        <f t="shared" ca="1" si="323"/>
        <v>0.76064892711805077</v>
      </c>
      <c r="R951" s="554">
        <f t="shared" ca="1" si="324"/>
        <v>4.1467113295469984</v>
      </c>
      <c r="S951" s="554">
        <f t="shared" ca="1" si="325"/>
        <v>9.5893275443314216</v>
      </c>
      <c r="T951" s="554">
        <f t="shared" ca="1" si="326"/>
        <v>7.067857809376747</v>
      </c>
      <c r="U951" s="554">
        <f t="shared" ca="1" si="327"/>
        <v>7.1453145080076128</v>
      </c>
      <c r="V951" s="555">
        <f t="shared" ca="1" si="328"/>
        <v>5.1423993385853963</v>
      </c>
      <c r="W951" s="555">
        <f t="shared" ca="1" si="329"/>
        <v>2.1350662856688087</v>
      </c>
      <c r="X951" s="556">
        <f t="shared" ca="1" si="341"/>
        <v>5.204326297333278</v>
      </c>
      <c r="Y951" s="557">
        <f t="shared" ca="1" si="330"/>
        <v>0.77069948250902764</v>
      </c>
    </row>
    <row r="952" spans="1:25" x14ac:dyDescent="0.25">
      <c r="A952" s="558" t="s">
        <v>1518</v>
      </c>
      <c r="B952" s="553">
        <f t="shared" si="322"/>
        <v>-10</v>
      </c>
      <c r="C952" s="553">
        <f t="shared" ca="1" si="331"/>
        <v>2.4756904062482494</v>
      </c>
      <c r="D952" s="553">
        <f t="shared" ca="1" si="332"/>
        <v>1.8411315394443009</v>
      </c>
      <c r="E952" s="553">
        <f t="shared" ca="1" si="333"/>
        <v>5.1927487686075384</v>
      </c>
      <c r="F952" s="553">
        <f t="shared" ca="1" si="334"/>
        <v>3.2275779837714884</v>
      </c>
      <c r="G952" s="553">
        <f t="shared" ca="1" si="335"/>
        <v>13.044638653548491</v>
      </c>
      <c r="H952" s="553">
        <f t="shared" ca="1" si="336"/>
        <v>1.674988349737073</v>
      </c>
      <c r="I952" s="553">
        <f t="shared" ca="1" si="337"/>
        <v>7.9711786968630607</v>
      </c>
      <c r="J952" s="553">
        <f t="shared" ca="1" si="338"/>
        <v>3.1400193781137502</v>
      </c>
      <c r="K952" s="553">
        <f t="shared" ca="1" si="339"/>
        <v>11.502311431871345</v>
      </c>
      <c r="L952" s="553">
        <f t="shared" ca="1" si="343"/>
        <v>3.1141043321167743</v>
      </c>
      <c r="M952" s="553">
        <f t="shared" ca="1" si="343"/>
        <v>5.3820187415676921</v>
      </c>
      <c r="N952" s="553">
        <f t="shared" ca="1" si="343"/>
        <v>1.9789315568819439</v>
      </c>
      <c r="O952" s="553">
        <f t="shared" ca="1" si="343"/>
        <v>7.8354842237655635</v>
      </c>
      <c r="P952" s="553">
        <f t="shared" ca="1" si="343"/>
        <v>2.4394680335401366</v>
      </c>
      <c r="Q952" s="554">
        <f t="shared" ca="1" si="323"/>
        <v>0.63455886680394857</v>
      </c>
      <c r="R952" s="554">
        <f t="shared" ca="1" si="324"/>
        <v>1.96517078483605</v>
      </c>
      <c r="S952" s="554">
        <f t="shared" ca="1" si="325"/>
        <v>11.369650303811419</v>
      </c>
      <c r="T952" s="554">
        <f t="shared" ca="1" si="326"/>
        <v>4.8311593187493109</v>
      </c>
      <c r="U952" s="554">
        <f t="shared" ca="1" si="327"/>
        <v>8.3882070997545704</v>
      </c>
      <c r="V952" s="555">
        <f t="shared" ca="1" si="328"/>
        <v>3.4030871846857482</v>
      </c>
      <c r="W952" s="555">
        <f t="shared" ca="1" si="329"/>
        <v>5.3960161902254269</v>
      </c>
      <c r="X952" s="556">
        <f t="shared" ca="1" si="341"/>
        <v>4.3378334121755984</v>
      </c>
      <c r="Y952" s="557">
        <f t="shared" ca="1" si="330"/>
        <v>0.66471606350752466</v>
      </c>
    </row>
    <row r="953" spans="1:25" x14ac:dyDescent="0.25">
      <c r="A953" s="558" t="s">
        <v>1519</v>
      </c>
      <c r="B953" s="553">
        <f t="shared" si="322"/>
        <v>-10</v>
      </c>
      <c r="C953" s="553">
        <f t="shared" ca="1" si="331"/>
        <v>3.7232007795864823</v>
      </c>
      <c r="D953" s="553">
        <f t="shared" ca="1" si="332"/>
        <v>2.1558304953647425</v>
      </c>
      <c r="E953" s="553">
        <f t="shared" ca="1" si="333"/>
        <v>9.4857815139315811</v>
      </c>
      <c r="F953" s="553">
        <f t="shared" ca="1" si="334"/>
        <v>3.0118147731088003</v>
      </c>
      <c r="G953" s="553">
        <f t="shared" ca="1" si="335"/>
        <v>14.876911848983983</v>
      </c>
      <c r="H953" s="553">
        <f t="shared" ca="1" si="336"/>
        <v>3.6122718551535007</v>
      </c>
      <c r="I953" s="553">
        <f t="shared" ca="1" si="337"/>
        <v>14.97054453308631</v>
      </c>
      <c r="J953" s="553">
        <f t="shared" ca="1" si="338"/>
        <v>2.4522557593036365</v>
      </c>
      <c r="K953" s="553">
        <f t="shared" ca="1" si="339"/>
        <v>6.4455168662856259</v>
      </c>
      <c r="L953" s="553">
        <f t="shared" ca="1" si="343"/>
        <v>2.6584602056064881</v>
      </c>
      <c r="M953" s="553">
        <f t="shared" ca="1" si="343"/>
        <v>6.1225825471659991</v>
      </c>
      <c r="N953" s="553">
        <f t="shared" ca="1" si="343"/>
        <v>2.1213290524336799</v>
      </c>
      <c r="O953" s="553">
        <f t="shared" ca="1" si="343"/>
        <v>3.0444793175668607</v>
      </c>
      <c r="P953" s="553">
        <f t="shared" ca="1" si="343"/>
        <v>2.4828333440047188</v>
      </c>
      <c r="Q953" s="554">
        <f t="shared" ca="1" si="323"/>
        <v>1.5673702842217399</v>
      </c>
      <c r="R953" s="554">
        <f t="shared" ca="1" si="324"/>
        <v>6.4739667408227808</v>
      </c>
      <c r="S953" s="554">
        <f t="shared" ca="1" si="325"/>
        <v>11.264639993830482</v>
      </c>
      <c r="T953" s="554">
        <f t="shared" ca="1" si="326"/>
        <v>12.518288773782674</v>
      </c>
      <c r="U953" s="554">
        <f t="shared" ca="1" si="327"/>
        <v>3.7870566606791378</v>
      </c>
      <c r="V953" s="555">
        <f t="shared" ca="1" si="328"/>
        <v>4.0012534947323193</v>
      </c>
      <c r="W953" s="555">
        <f t="shared" ca="1" si="329"/>
        <v>0.56164597356214196</v>
      </c>
      <c r="X953" s="556">
        <f t="shared" ca="1" si="341"/>
        <v>8.6998547204557859</v>
      </c>
      <c r="Y953" s="557">
        <f t="shared" ca="1" si="330"/>
        <v>0.97805074892585675</v>
      </c>
    </row>
    <row r="954" spans="1:25" x14ac:dyDescent="0.25">
      <c r="A954" s="558" t="s">
        <v>1520</v>
      </c>
      <c r="B954" s="553">
        <f t="shared" si="322"/>
        <v>-10</v>
      </c>
      <c r="C954" s="553">
        <f t="shared" ca="1" si="331"/>
        <v>4.0538684941723213</v>
      </c>
      <c r="D954" s="553">
        <f t="shared" ca="1" si="332"/>
        <v>1.8415860001202824</v>
      </c>
      <c r="E954" s="553">
        <f t="shared" ca="1" si="333"/>
        <v>8.1062207383044935</v>
      </c>
      <c r="F954" s="553">
        <f t="shared" ca="1" si="334"/>
        <v>2.7196146908259742</v>
      </c>
      <c r="G954" s="553">
        <f t="shared" ca="1" si="335"/>
        <v>2.0037529737740014</v>
      </c>
      <c r="H954" s="553">
        <f t="shared" ca="1" si="336"/>
        <v>2.1597215742793647</v>
      </c>
      <c r="I954" s="553">
        <f t="shared" ca="1" si="337"/>
        <v>12.483846229012842</v>
      </c>
      <c r="J954" s="553">
        <f t="shared" ca="1" si="338"/>
        <v>3.5780314993817166</v>
      </c>
      <c r="K954" s="553">
        <f t="shared" ca="1" si="339"/>
        <v>8.4464517917473803</v>
      </c>
      <c r="L954" s="553">
        <f t="shared" ca="1" si="343"/>
        <v>3.1210463702256472</v>
      </c>
      <c r="M954" s="553">
        <f t="shared" ca="1" si="343"/>
        <v>7.6284890175516864</v>
      </c>
      <c r="N954" s="553">
        <f t="shared" ca="1" si="343"/>
        <v>2.4204659833313009</v>
      </c>
      <c r="O954" s="553">
        <f t="shared" ca="1" si="343"/>
        <v>3.1432092648918624</v>
      </c>
      <c r="P954" s="553">
        <f t="shared" ca="1" si="343"/>
        <v>2.7804754736362258</v>
      </c>
      <c r="Q954" s="554">
        <f t="shared" ca="1" si="323"/>
        <v>2.2122824940520389</v>
      </c>
      <c r="R954" s="554">
        <f t="shared" ca="1" si="324"/>
        <v>5.3866060474785193</v>
      </c>
      <c r="S954" s="554">
        <f t="shared" ca="1" si="325"/>
        <v>-0.15596860050536332</v>
      </c>
      <c r="T954" s="554">
        <f t="shared" ca="1" si="326"/>
        <v>8.9058147296311247</v>
      </c>
      <c r="U954" s="554">
        <f t="shared" ca="1" si="327"/>
        <v>5.325405421521733</v>
      </c>
      <c r="V954" s="555">
        <f t="shared" ca="1" si="328"/>
        <v>5.2080230342203855</v>
      </c>
      <c r="W954" s="555">
        <f t="shared" ca="1" si="329"/>
        <v>0.36273379125563654</v>
      </c>
      <c r="X954" s="556">
        <f t="shared" ca="1" si="341"/>
        <v>1.9715712838128887</v>
      </c>
      <c r="Y954" s="557">
        <f t="shared" ca="1" si="330"/>
        <v>0.33105965628293454</v>
      </c>
    </row>
    <row r="955" spans="1:25" x14ac:dyDescent="0.25">
      <c r="A955" s="558" t="s">
        <v>1521</v>
      </c>
      <c r="B955" s="553">
        <f t="shared" si="322"/>
        <v>-10</v>
      </c>
      <c r="C955" s="553">
        <f t="shared" ca="1" si="331"/>
        <v>2.8570691793763441</v>
      </c>
      <c r="D955" s="553">
        <f t="shared" ca="1" si="332"/>
        <v>1.4415622885414239</v>
      </c>
      <c r="E955" s="553">
        <f t="shared" ca="1" si="333"/>
        <v>4.0152789096254846</v>
      </c>
      <c r="F955" s="553">
        <f t="shared" ca="1" si="334"/>
        <v>2.9614527032461213</v>
      </c>
      <c r="G955" s="553">
        <f t="shared" ca="1" si="335"/>
        <v>5.5166608774687109</v>
      </c>
      <c r="H955" s="553">
        <f t="shared" ca="1" si="336"/>
        <v>2.4772542595635771</v>
      </c>
      <c r="I955" s="553">
        <f t="shared" ca="1" si="337"/>
        <v>10.830368173913474</v>
      </c>
      <c r="J955" s="553">
        <f t="shared" ca="1" si="338"/>
        <v>2.8962649821999187</v>
      </c>
      <c r="K955" s="553">
        <f t="shared" ca="1" si="339"/>
        <v>9.056857449349371</v>
      </c>
      <c r="L955" s="553">
        <f t="shared" ca="1" si="343"/>
        <v>3.1731436276333196</v>
      </c>
      <c r="M955" s="553">
        <f t="shared" ca="1" si="343"/>
        <v>8.9933092586255299</v>
      </c>
      <c r="N955" s="553">
        <f t="shared" ca="1" si="343"/>
        <v>2.7191009845458005</v>
      </c>
      <c r="O955" s="553">
        <f t="shared" ca="1" si="343"/>
        <v>6.2386583439718324</v>
      </c>
      <c r="P955" s="553">
        <f t="shared" ca="1" si="343"/>
        <v>2.2478428600045195</v>
      </c>
      <c r="Q955" s="554">
        <f t="shared" ca="1" si="323"/>
        <v>1.4155068908349202</v>
      </c>
      <c r="R955" s="554">
        <f t="shared" ca="1" si="324"/>
        <v>1.0538262063793633</v>
      </c>
      <c r="S955" s="554">
        <f t="shared" ca="1" si="325"/>
        <v>3.0394066179051338</v>
      </c>
      <c r="T955" s="554">
        <f t="shared" ca="1" si="326"/>
        <v>7.9341031917135556</v>
      </c>
      <c r="U955" s="554">
        <f t="shared" ca="1" si="327"/>
        <v>5.8837138217160518</v>
      </c>
      <c r="V955" s="555">
        <f t="shared" ca="1" si="328"/>
        <v>6.2742082740797294</v>
      </c>
      <c r="W955" s="555">
        <f t="shared" ca="1" si="329"/>
        <v>3.9908154839673129</v>
      </c>
      <c r="X955" s="556">
        <f t="shared" ca="1" si="341"/>
        <v>1.0224952067276032</v>
      </c>
      <c r="Y955" s="557">
        <f t="shared" ca="1" si="330"/>
        <v>0.21685196734746728</v>
      </c>
    </row>
    <row r="956" spans="1:25" x14ac:dyDescent="0.25">
      <c r="A956" s="558" t="s">
        <v>1522</v>
      </c>
      <c r="B956" s="553">
        <f t="shared" si="322"/>
        <v>-10</v>
      </c>
      <c r="C956" s="553">
        <f t="shared" ca="1" si="331"/>
        <v>3.0240298402983514</v>
      </c>
      <c r="D956" s="553">
        <f t="shared" ca="1" si="332"/>
        <v>1.7547742572091947</v>
      </c>
      <c r="E956" s="553">
        <f t="shared" ca="1" si="333"/>
        <v>5.2475872203500149</v>
      </c>
      <c r="F956" s="553">
        <f t="shared" ca="1" si="334"/>
        <v>2.5752786181804388</v>
      </c>
      <c r="G956" s="553">
        <f t="shared" ca="1" si="335"/>
        <v>7.7963603609355285</v>
      </c>
      <c r="H956" s="553">
        <f t="shared" ca="1" si="336"/>
        <v>2.1639263506695197</v>
      </c>
      <c r="I956" s="553">
        <f t="shared" ca="1" si="337"/>
        <v>10.457546390073881</v>
      </c>
      <c r="J956" s="553">
        <f t="shared" ca="1" si="338"/>
        <v>2.1713972879387473</v>
      </c>
      <c r="K956" s="553">
        <f t="shared" ca="1" si="339"/>
        <v>10.056055294925985</v>
      </c>
      <c r="L956" s="553">
        <f t="shared" ca="1" si="343"/>
        <v>1.8765994881640742</v>
      </c>
      <c r="M956" s="553">
        <f t="shared" ca="1" si="343"/>
        <v>5.2453206288473453</v>
      </c>
      <c r="N956" s="553">
        <f t="shared" ca="1" si="343"/>
        <v>1.4349439201697543</v>
      </c>
      <c r="O956" s="553">
        <f t="shared" ca="1" si="343"/>
        <v>5.9020880815865473</v>
      </c>
      <c r="P956" s="553">
        <f t="shared" ca="1" si="343"/>
        <v>2.7065510262363062</v>
      </c>
      <c r="Q956" s="554">
        <f t="shared" ca="1" si="323"/>
        <v>1.2692555830891568</v>
      </c>
      <c r="R956" s="554">
        <f t="shared" ca="1" si="324"/>
        <v>2.6723086021695761</v>
      </c>
      <c r="S956" s="554">
        <f t="shared" ca="1" si="325"/>
        <v>5.6324340102660084</v>
      </c>
      <c r="T956" s="554">
        <f t="shared" ca="1" si="326"/>
        <v>8.2861491021351341</v>
      </c>
      <c r="U956" s="554">
        <f t="shared" ca="1" si="327"/>
        <v>8.1794558067619114</v>
      </c>
      <c r="V956" s="555">
        <f t="shared" ca="1" si="328"/>
        <v>3.810376708677591</v>
      </c>
      <c r="W956" s="555">
        <f t="shared" ca="1" si="329"/>
        <v>3.1955370553502411</v>
      </c>
      <c r="X956" s="556">
        <f t="shared" ca="1" si="341"/>
        <v>3.3527590207001108</v>
      </c>
      <c r="Y956" s="557">
        <f t="shared" ca="1" si="330"/>
        <v>0.52645813946517728</v>
      </c>
    </row>
    <row r="957" spans="1:25" x14ac:dyDescent="0.25">
      <c r="A957" s="558" t="s">
        <v>1523</v>
      </c>
      <c r="B957" s="553">
        <f t="shared" si="322"/>
        <v>-10</v>
      </c>
      <c r="C957" s="553">
        <f t="shared" ca="1" si="331"/>
        <v>2.4118834371258302</v>
      </c>
      <c r="D957" s="553">
        <f t="shared" ca="1" si="332"/>
        <v>1.6477486633896066</v>
      </c>
      <c r="E957" s="553">
        <f t="shared" ca="1" si="333"/>
        <v>4.0924610221405189</v>
      </c>
      <c r="F957" s="553">
        <f t="shared" ca="1" si="334"/>
        <v>3.3697052850947387</v>
      </c>
      <c r="G957" s="553">
        <f t="shared" ca="1" si="335"/>
        <v>12.415799075448549</v>
      </c>
      <c r="H957" s="553">
        <f t="shared" ca="1" si="336"/>
        <v>3.8792226629963853</v>
      </c>
      <c r="I957" s="553">
        <f t="shared" ca="1" si="337"/>
        <v>16.668034753242395</v>
      </c>
      <c r="J957" s="553">
        <f t="shared" ca="1" si="338"/>
        <v>2.2804243815224186</v>
      </c>
      <c r="K957" s="553">
        <f t="shared" ca="1" si="339"/>
        <v>14.159231220827252</v>
      </c>
      <c r="L957" s="553">
        <f t="shared" ca="1" si="343"/>
        <v>3.1855121383224247</v>
      </c>
      <c r="M957" s="553">
        <f t="shared" ca="1" si="343"/>
        <v>7.3800779526971692</v>
      </c>
      <c r="N957" s="553">
        <f t="shared" ca="1" si="343"/>
        <v>2.79350329439748</v>
      </c>
      <c r="O957" s="553">
        <f t="shared" ca="1" si="343"/>
        <v>3.9720640469964907</v>
      </c>
      <c r="P957" s="553">
        <f t="shared" ca="1" si="343"/>
        <v>2.135179464335339</v>
      </c>
      <c r="Q957" s="554">
        <f t="shared" ca="1" si="323"/>
        <v>0.76413477373622363</v>
      </c>
      <c r="R957" s="554">
        <f t="shared" ca="1" si="324"/>
        <v>0.72275573704578022</v>
      </c>
      <c r="S957" s="554">
        <f t="shared" ca="1" si="325"/>
        <v>8.5365764124521633</v>
      </c>
      <c r="T957" s="554">
        <f t="shared" ca="1" si="326"/>
        <v>14.387610371719976</v>
      </c>
      <c r="U957" s="554">
        <f t="shared" ca="1" si="327"/>
        <v>10.973719082504827</v>
      </c>
      <c r="V957" s="555">
        <f t="shared" ca="1" si="328"/>
        <v>4.5865746582996891</v>
      </c>
      <c r="W957" s="555">
        <f t="shared" ca="1" si="329"/>
        <v>1.8368845826611517</v>
      </c>
      <c r="X957" s="556">
        <f t="shared" ca="1" si="341"/>
        <v>6.5211977359404827</v>
      </c>
      <c r="Y957" s="557">
        <f t="shared" ca="1" si="330"/>
        <v>0.88897052249894304</v>
      </c>
    </row>
    <row r="958" spans="1:25" x14ac:dyDescent="0.25">
      <c r="A958" s="558" t="s">
        <v>1524</v>
      </c>
      <c r="B958" s="553">
        <f t="shared" si="322"/>
        <v>-10</v>
      </c>
      <c r="C958" s="553">
        <f t="shared" ca="1" si="331"/>
        <v>3.1109823933531127</v>
      </c>
      <c r="D958" s="553">
        <f t="shared" ca="1" si="332"/>
        <v>1.7703033607392653</v>
      </c>
      <c r="E958" s="553">
        <f t="shared" ca="1" si="333"/>
        <v>4.3209929845286794</v>
      </c>
      <c r="F958" s="553">
        <f t="shared" ca="1" si="334"/>
        <v>2.5415233629303953</v>
      </c>
      <c r="G958" s="553">
        <f t="shared" ca="1" si="335"/>
        <v>8.5516873756319143</v>
      </c>
      <c r="H958" s="553">
        <f t="shared" ca="1" si="336"/>
        <v>3.9894302766866407</v>
      </c>
      <c r="I958" s="553">
        <f t="shared" ca="1" si="337"/>
        <v>13.301658060540337</v>
      </c>
      <c r="J958" s="553">
        <f t="shared" ca="1" si="338"/>
        <v>2.1550413004907014</v>
      </c>
      <c r="K958" s="553">
        <f t="shared" ca="1" si="339"/>
        <v>11.042911779238496</v>
      </c>
      <c r="L958" s="553">
        <f t="shared" ca="1" si="343"/>
        <v>3.7218458288893146</v>
      </c>
      <c r="M958" s="553">
        <f t="shared" ca="1" si="343"/>
        <v>8.9281779867024582</v>
      </c>
      <c r="N958" s="553">
        <f t="shared" ca="1" si="343"/>
        <v>2.8939265717066838</v>
      </c>
      <c r="O958" s="553">
        <f t="shared" ca="1" si="343"/>
        <v>4.9272318210536072</v>
      </c>
      <c r="P958" s="553">
        <f t="shared" ca="1" si="343"/>
        <v>2.5014549370440884</v>
      </c>
      <c r="Q958" s="554">
        <f t="shared" ca="1" si="323"/>
        <v>1.3406790326138474</v>
      </c>
      <c r="R958" s="554">
        <f t="shared" ca="1" si="324"/>
        <v>1.7794696215982841</v>
      </c>
      <c r="S958" s="554">
        <f t="shared" ca="1" si="325"/>
        <v>4.562257098945274</v>
      </c>
      <c r="T958" s="554">
        <f t="shared" ca="1" si="326"/>
        <v>11.146616760049636</v>
      </c>
      <c r="U958" s="554">
        <f t="shared" ca="1" si="327"/>
        <v>7.3210659503491815</v>
      </c>
      <c r="V958" s="555">
        <f t="shared" ca="1" si="328"/>
        <v>6.034251414995774</v>
      </c>
      <c r="W958" s="555">
        <f t="shared" ca="1" si="329"/>
        <v>2.4257768840095189</v>
      </c>
      <c r="X958" s="556">
        <f t="shared" ca="1" si="341"/>
        <v>3.602465621418796</v>
      </c>
      <c r="Y958" s="557">
        <f t="shared" ca="1" si="330"/>
        <v>0.56252423631493453</v>
      </c>
    </row>
    <row r="959" spans="1:25" x14ac:dyDescent="0.25">
      <c r="A959" s="558" t="s">
        <v>1525</v>
      </c>
      <c r="B959" s="553">
        <f t="shared" si="322"/>
        <v>-10</v>
      </c>
      <c r="C959" s="553">
        <f t="shared" ca="1" si="331"/>
        <v>1.870954918394174</v>
      </c>
      <c r="D959" s="553">
        <f t="shared" ca="1" si="332"/>
        <v>2.1845827131564008</v>
      </c>
      <c r="E959" s="553">
        <f t="shared" ca="1" si="333"/>
        <v>4.3546126749356358</v>
      </c>
      <c r="F959" s="553">
        <f t="shared" ca="1" si="334"/>
        <v>1.7914619648713574</v>
      </c>
      <c r="G959" s="553">
        <f t="shared" ca="1" si="335"/>
        <v>11.272203049150946</v>
      </c>
      <c r="H959" s="553">
        <f t="shared" ca="1" si="336"/>
        <v>2.602564343172201</v>
      </c>
      <c r="I959" s="553">
        <f t="shared" ca="1" si="337"/>
        <v>9.5664964940165529</v>
      </c>
      <c r="J959" s="553">
        <f t="shared" ca="1" si="338"/>
        <v>2.9812894003389481</v>
      </c>
      <c r="K959" s="553">
        <f t="shared" ca="1" si="339"/>
        <v>7.8611236470312491</v>
      </c>
      <c r="L959" s="553">
        <f t="shared" ca="1" si="343"/>
        <v>2.9764076623486346</v>
      </c>
      <c r="M959" s="553">
        <f t="shared" ca="1" si="343"/>
        <v>5.8998685879323878</v>
      </c>
      <c r="N959" s="553">
        <f t="shared" ca="1" si="343"/>
        <v>1.7028727509087849</v>
      </c>
      <c r="O959" s="553">
        <f t="shared" ca="1" si="343"/>
        <v>4.8604425811258167</v>
      </c>
      <c r="P959" s="553">
        <f t="shared" ca="1" si="343"/>
        <v>2.6315166395685807</v>
      </c>
      <c r="Q959" s="554">
        <f t="shared" ca="1" si="323"/>
        <v>-0.3136277947622268</v>
      </c>
      <c r="R959" s="554">
        <f t="shared" ca="1" si="324"/>
        <v>2.5631507100642783</v>
      </c>
      <c r="S959" s="554">
        <f t="shared" ca="1" si="325"/>
        <v>8.6696387059787448</v>
      </c>
      <c r="T959" s="554">
        <f t="shared" ca="1" si="326"/>
        <v>6.5852070936776048</v>
      </c>
      <c r="U959" s="554">
        <f t="shared" ca="1" si="327"/>
        <v>4.8847159846826145</v>
      </c>
      <c r="V959" s="555">
        <f t="shared" ca="1" si="328"/>
        <v>4.1969958370236027</v>
      </c>
      <c r="W959" s="555">
        <f t="shared" ca="1" si="329"/>
        <v>2.228925941557236</v>
      </c>
      <c r="X959" s="556">
        <f t="shared" ca="1" si="341"/>
        <v>1.6939507218431977</v>
      </c>
      <c r="Y959" s="557">
        <f t="shared" ca="1" si="330"/>
        <v>0.29523166426461367</v>
      </c>
    </row>
    <row r="960" spans="1:25" x14ac:dyDescent="0.25">
      <c r="A960" s="558" t="s">
        <v>1526</v>
      </c>
      <c r="B960" s="553">
        <f t="shared" si="322"/>
        <v>-10</v>
      </c>
      <c r="C960" s="553">
        <f t="shared" ca="1" si="331"/>
        <v>1.5676000444935161</v>
      </c>
      <c r="D960" s="553">
        <f t="shared" ca="1" si="332"/>
        <v>1.3447176823383828</v>
      </c>
      <c r="E960" s="553">
        <f t="shared" ca="1" si="333"/>
        <v>4.7214881032727023</v>
      </c>
      <c r="F960" s="553">
        <f t="shared" ca="1" si="334"/>
        <v>3.0884696690169737</v>
      </c>
      <c r="G960" s="553">
        <f t="shared" ca="1" si="335"/>
        <v>10.545656582434251</v>
      </c>
      <c r="H960" s="553">
        <f t="shared" ca="1" si="336"/>
        <v>2.8717460899669898</v>
      </c>
      <c r="I960" s="553">
        <f t="shared" ca="1" si="337"/>
        <v>14.168690061476667</v>
      </c>
      <c r="J960" s="553">
        <f t="shared" ca="1" si="338"/>
        <v>2.0288402875850347</v>
      </c>
      <c r="K960" s="553">
        <f t="shared" ca="1" si="339"/>
        <v>9.2222891035908106</v>
      </c>
      <c r="L960" s="553">
        <f t="shared" ca="1" si="343"/>
        <v>3.7366408038254466</v>
      </c>
      <c r="M960" s="553">
        <f t="shared" ca="1" si="343"/>
        <v>4.1107569067979473</v>
      </c>
      <c r="N960" s="553">
        <f t="shared" ca="1" si="343"/>
        <v>3.2089574413526338</v>
      </c>
      <c r="O960" s="553">
        <f t="shared" ca="1" si="343"/>
        <v>4.6953154358979567</v>
      </c>
      <c r="P960" s="553">
        <f t="shared" ca="1" si="343"/>
        <v>2.6465217659789833</v>
      </c>
      <c r="Q960" s="554">
        <f t="shared" ca="1" si="323"/>
        <v>0.22288236215513324</v>
      </c>
      <c r="R960" s="554">
        <f t="shared" ca="1" si="324"/>
        <v>1.6330184342557286</v>
      </c>
      <c r="S960" s="554">
        <f t="shared" ca="1" si="325"/>
        <v>7.673910492467261</v>
      </c>
      <c r="T960" s="554">
        <f t="shared" ca="1" si="326"/>
        <v>12.139849773891633</v>
      </c>
      <c r="U960" s="554">
        <f t="shared" ca="1" si="327"/>
        <v>5.4856482997653639</v>
      </c>
      <c r="V960" s="555">
        <f t="shared" ca="1" si="328"/>
        <v>0.90179946544531342</v>
      </c>
      <c r="W960" s="555">
        <f t="shared" ca="1" si="329"/>
        <v>2.0487936699189735</v>
      </c>
      <c r="X960" s="556">
        <f t="shared" ca="1" si="341"/>
        <v>2.5885640553596261</v>
      </c>
      <c r="Y960" s="557">
        <f t="shared" ca="1" si="330"/>
        <v>0.41600167692001799</v>
      </c>
    </row>
    <row r="961" spans="1:25" x14ac:dyDescent="0.25">
      <c r="A961" s="558" t="s">
        <v>1527</v>
      </c>
      <c r="B961" s="553">
        <f t="shared" si="322"/>
        <v>-10</v>
      </c>
      <c r="C961" s="553">
        <f t="shared" ca="1" si="331"/>
        <v>3.7033108274451605</v>
      </c>
      <c r="D961" s="553">
        <f t="shared" ca="1" si="332"/>
        <v>2.0708727823185979</v>
      </c>
      <c r="E961" s="553">
        <f t="shared" ca="1" si="333"/>
        <v>4.6676689007572385</v>
      </c>
      <c r="F961" s="553">
        <f t="shared" ca="1" si="334"/>
        <v>3.324921327117047</v>
      </c>
      <c r="G961" s="553">
        <f t="shared" ca="1" si="335"/>
        <v>11.661933239301606</v>
      </c>
      <c r="H961" s="553">
        <f t="shared" ca="1" si="336"/>
        <v>2.6331576159471979</v>
      </c>
      <c r="I961" s="553">
        <f t="shared" ca="1" si="337"/>
        <v>10.808821291690599</v>
      </c>
      <c r="J961" s="553">
        <f t="shared" ca="1" si="338"/>
        <v>3.6367029922339218</v>
      </c>
      <c r="K961" s="553">
        <f t="shared" ca="1" si="339"/>
        <v>8.4125348577314334</v>
      </c>
      <c r="L961" s="553">
        <f t="shared" ca="1" si="343"/>
        <v>3.5568056369259695</v>
      </c>
      <c r="M961" s="553">
        <f t="shared" ca="1" si="343"/>
        <v>6.9151631287092385</v>
      </c>
      <c r="N961" s="553">
        <f t="shared" ca="1" si="343"/>
        <v>2.9155623697197846</v>
      </c>
      <c r="O961" s="553">
        <f t="shared" ca="1" si="343"/>
        <v>6.1453619954761578</v>
      </c>
      <c r="P961" s="553">
        <f t="shared" ca="1" si="343"/>
        <v>2.881058820065141</v>
      </c>
      <c r="Q961" s="554">
        <f t="shared" ca="1" si="323"/>
        <v>1.6324380451265625</v>
      </c>
      <c r="R961" s="554">
        <f t="shared" ca="1" si="324"/>
        <v>1.3427475736401915</v>
      </c>
      <c r="S961" s="554">
        <f t="shared" ca="1" si="325"/>
        <v>9.0287756233544076</v>
      </c>
      <c r="T961" s="554">
        <f t="shared" ca="1" si="326"/>
        <v>7.1721182994566774</v>
      </c>
      <c r="U961" s="554">
        <f t="shared" ca="1" si="327"/>
        <v>4.8557292208054639</v>
      </c>
      <c r="V961" s="555">
        <f t="shared" ca="1" si="328"/>
        <v>3.999600758989454</v>
      </c>
      <c r="W961" s="555">
        <f t="shared" ca="1" si="329"/>
        <v>3.2643031754110168</v>
      </c>
      <c r="X961" s="556">
        <f t="shared" ca="1" si="341"/>
        <v>3.0499123435759063</v>
      </c>
      <c r="Y961" s="557">
        <f t="shared" ca="1" si="330"/>
        <v>0.48245233236444462</v>
      </c>
    </row>
    <row r="962" spans="1:25" x14ac:dyDescent="0.25">
      <c r="A962" s="558" t="s">
        <v>1528</v>
      </c>
      <c r="B962" s="553">
        <f t="shared" si="322"/>
        <v>-10</v>
      </c>
      <c r="C962" s="553">
        <f t="shared" ca="1" si="331"/>
        <v>2.4344702262783224</v>
      </c>
      <c r="D962" s="553">
        <f t="shared" ca="1" si="332"/>
        <v>1.8778628030882003</v>
      </c>
      <c r="E962" s="553">
        <f t="shared" ca="1" si="333"/>
        <v>5.5072790415747335</v>
      </c>
      <c r="F962" s="553">
        <f t="shared" ca="1" si="334"/>
        <v>2.7646886859333852</v>
      </c>
      <c r="G962" s="553">
        <f t="shared" ca="1" si="335"/>
        <v>9.5176716426067784</v>
      </c>
      <c r="H962" s="553">
        <f t="shared" ca="1" si="336"/>
        <v>3.3043377487225296</v>
      </c>
      <c r="I962" s="553">
        <f t="shared" ca="1" si="337"/>
        <v>12.00872873291366</v>
      </c>
      <c r="J962" s="553">
        <f t="shared" ca="1" si="338"/>
        <v>3.004321713998678</v>
      </c>
      <c r="K962" s="553">
        <f t="shared" ca="1" si="339"/>
        <v>8.955724355467451</v>
      </c>
      <c r="L962" s="553">
        <f t="shared" ref="L962:P977" ca="1" si="344">L$17*(1+$C$10*NORMSINV(RAND()))</f>
        <v>3.0985455170147667</v>
      </c>
      <c r="M962" s="553">
        <f t="shared" ca="1" si="344"/>
        <v>6.6986700926568803</v>
      </c>
      <c r="N962" s="553">
        <f t="shared" ca="1" si="344"/>
        <v>2.734311684603127</v>
      </c>
      <c r="O962" s="553">
        <f t="shared" ca="1" si="344"/>
        <v>5.2317116977023135</v>
      </c>
      <c r="P962" s="553">
        <f t="shared" ca="1" si="344"/>
        <v>2.8781325012616166</v>
      </c>
      <c r="Q962" s="554">
        <f t="shared" ca="1" si="323"/>
        <v>0.55660742319012213</v>
      </c>
      <c r="R962" s="554">
        <f t="shared" ca="1" si="324"/>
        <v>2.7425903556413482</v>
      </c>
      <c r="S962" s="554">
        <f t="shared" ca="1" si="325"/>
        <v>6.2133338938842488</v>
      </c>
      <c r="T962" s="554">
        <f t="shared" ca="1" si="326"/>
        <v>9.0044070189149821</v>
      </c>
      <c r="U962" s="554">
        <f t="shared" ca="1" si="327"/>
        <v>5.8571788384526844</v>
      </c>
      <c r="V962" s="555">
        <f t="shared" ca="1" si="328"/>
        <v>3.9643584080537533</v>
      </c>
      <c r="W962" s="555">
        <f t="shared" ca="1" si="329"/>
        <v>2.3535791964406969</v>
      </c>
      <c r="X962" s="556">
        <f t="shared" ca="1" si="341"/>
        <v>2.5220702989812924</v>
      </c>
      <c r="Y962" s="557">
        <f t="shared" ca="1" si="330"/>
        <v>0.40657441388819759</v>
      </c>
    </row>
    <row r="963" spans="1:25" x14ac:dyDescent="0.25">
      <c r="A963" s="558" t="s">
        <v>1529</v>
      </c>
      <c r="B963" s="553">
        <f t="shared" si="322"/>
        <v>-10</v>
      </c>
      <c r="C963" s="553">
        <f t="shared" ca="1" si="331"/>
        <v>3.1874547671070235</v>
      </c>
      <c r="D963" s="553">
        <f t="shared" ca="1" si="332"/>
        <v>2.1779938414098856</v>
      </c>
      <c r="E963" s="553">
        <f t="shared" ca="1" si="333"/>
        <v>2.8011208082188519</v>
      </c>
      <c r="F963" s="553">
        <f t="shared" ca="1" si="334"/>
        <v>2.9140938259655726</v>
      </c>
      <c r="G963" s="553">
        <f t="shared" ca="1" si="335"/>
        <v>14.13106372084844</v>
      </c>
      <c r="H963" s="553">
        <f t="shared" ca="1" si="336"/>
        <v>2.8959540736021738</v>
      </c>
      <c r="I963" s="553">
        <f t="shared" ca="1" si="337"/>
        <v>9.3251330603424929</v>
      </c>
      <c r="J963" s="553">
        <f t="shared" ca="1" si="338"/>
        <v>3.5549633006025365</v>
      </c>
      <c r="K963" s="553">
        <f t="shared" ca="1" si="339"/>
        <v>15.289149743136887</v>
      </c>
      <c r="L963" s="553">
        <f t="shared" ca="1" si="344"/>
        <v>3.0565146971306603</v>
      </c>
      <c r="M963" s="553">
        <f t="shared" ca="1" si="344"/>
        <v>5.4474969752718039</v>
      </c>
      <c r="N963" s="553">
        <f t="shared" ca="1" si="344"/>
        <v>2.1024594591912189</v>
      </c>
      <c r="O963" s="553">
        <f t="shared" ca="1" si="344"/>
        <v>4.347506798691068</v>
      </c>
      <c r="P963" s="553">
        <f t="shared" ca="1" si="344"/>
        <v>2.4297592137543025</v>
      </c>
      <c r="Q963" s="554">
        <f t="shared" ca="1" si="323"/>
        <v>1.0094609256971379</v>
      </c>
      <c r="R963" s="554">
        <f t="shared" ca="1" si="324"/>
        <v>-0.11297301774672075</v>
      </c>
      <c r="S963" s="554">
        <f t="shared" ca="1" si="325"/>
        <v>11.235109647246265</v>
      </c>
      <c r="T963" s="554">
        <f t="shared" ca="1" si="326"/>
        <v>5.7701697597399564</v>
      </c>
      <c r="U963" s="554">
        <f t="shared" ca="1" si="327"/>
        <v>12.232635046006227</v>
      </c>
      <c r="V963" s="555">
        <f t="shared" ca="1" si="328"/>
        <v>3.345037516080585</v>
      </c>
      <c r="W963" s="555">
        <f t="shared" ca="1" si="329"/>
        <v>1.9177475849367656</v>
      </c>
      <c r="X963" s="556">
        <f t="shared" ca="1" si="341"/>
        <v>4.1385558669946612</v>
      </c>
      <c r="Y963" s="557">
        <f t="shared" ca="1" si="330"/>
        <v>0.63785992385637547</v>
      </c>
    </row>
    <row r="964" spans="1:25" x14ac:dyDescent="0.25">
      <c r="A964" s="558" t="s">
        <v>1530</v>
      </c>
      <c r="B964" s="553">
        <f t="shared" si="322"/>
        <v>-10</v>
      </c>
      <c r="C964" s="553">
        <f t="shared" ca="1" si="331"/>
        <v>3.1186317717019723</v>
      </c>
      <c r="D964" s="553">
        <f t="shared" ca="1" si="332"/>
        <v>1.8560577555464677</v>
      </c>
      <c r="E964" s="553">
        <f t="shared" ca="1" si="333"/>
        <v>6.5077268154090326</v>
      </c>
      <c r="F964" s="553">
        <f t="shared" ca="1" si="334"/>
        <v>2.873087824205701</v>
      </c>
      <c r="G964" s="553">
        <f t="shared" ca="1" si="335"/>
        <v>10.581742060571976</v>
      </c>
      <c r="H964" s="553">
        <f t="shared" ca="1" si="336"/>
        <v>2.1684536056851629</v>
      </c>
      <c r="I964" s="553">
        <f t="shared" ca="1" si="337"/>
        <v>6.9739971865769128</v>
      </c>
      <c r="J964" s="553">
        <f t="shared" ca="1" si="338"/>
        <v>1.7314914082971786</v>
      </c>
      <c r="K964" s="553">
        <f t="shared" ca="1" si="339"/>
        <v>11.826726423360661</v>
      </c>
      <c r="L964" s="553">
        <f t="shared" ca="1" si="344"/>
        <v>2.371209082483567</v>
      </c>
      <c r="M964" s="553">
        <f t="shared" ca="1" si="344"/>
        <v>8.8053088448089483</v>
      </c>
      <c r="N964" s="553">
        <f t="shared" ca="1" si="344"/>
        <v>2.53630271952203</v>
      </c>
      <c r="O964" s="553">
        <f t="shared" ca="1" si="344"/>
        <v>5.1951581578310515</v>
      </c>
      <c r="P964" s="553">
        <f t="shared" ca="1" si="344"/>
        <v>2.487174346845475</v>
      </c>
      <c r="Q964" s="554">
        <f t="shared" ca="1" si="323"/>
        <v>1.2625740161555046</v>
      </c>
      <c r="R964" s="554">
        <f t="shared" ca="1" si="324"/>
        <v>3.6346389912033317</v>
      </c>
      <c r="S964" s="554">
        <f t="shared" ca="1" si="325"/>
        <v>8.4132884548868141</v>
      </c>
      <c r="T964" s="554">
        <f t="shared" ca="1" si="326"/>
        <v>5.2425057782797344</v>
      </c>
      <c r="U964" s="554">
        <f t="shared" ca="1" si="327"/>
        <v>9.4555173408770941</v>
      </c>
      <c r="V964" s="555">
        <f t="shared" ca="1" si="328"/>
        <v>6.2690061252869178</v>
      </c>
      <c r="W964" s="555">
        <f t="shared" ca="1" si="329"/>
        <v>2.7079838109855765</v>
      </c>
      <c r="X964" s="556">
        <f t="shared" ca="1" si="341"/>
        <v>5.100833853463385</v>
      </c>
      <c r="Y964" s="557">
        <f t="shared" ca="1" si="330"/>
        <v>0.75910788167356147</v>
      </c>
    </row>
    <row r="965" spans="1:25" x14ac:dyDescent="0.25">
      <c r="A965" s="558" t="s">
        <v>1531</v>
      </c>
      <c r="B965" s="553">
        <f t="shared" si="322"/>
        <v>-10</v>
      </c>
      <c r="C965" s="553">
        <f t="shared" ca="1" si="331"/>
        <v>2.4567792276401343</v>
      </c>
      <c r="D965" s="553">
        <f t="shared" ca="1" si="332"/>
        <v>2.0669999378185224</v>
      </c>
      <c r="E965" s="553">
        <f t="shared" ca="1" si="333"/>
        <v>4.9193771306669074</v>
      </c>
      <c r="F965" s="553">
        <f t="shared" ca="1" si="334"/>
        <v>2.7723537020585582</v>
      </c>
      <c r="G965" s="553">
        <f t="shared" ca="1" si="335"/>
        <v>21.224176712788989</v>
      </c>
      <c r="H965" s="553">
        <f t="shared" ca="1" si="336"/>
        <v>3.0981442166173911</v>
      </c>
      <c r="I965" s="553">
        <f t="shared" ca="1" si="337"/>
        <v>10.658024383387193</v>
      </c>
      <c r="J965" s="553">
        <f t="shared" ca="1" si="338"/>
        <v>2.8293435485247915</v>
      </c>
      <c r="K965" s="553">
        <f t="shared" ca="1" si="339"/>
        <v>9.861698522058596</v>
      </c>
      <c r="L965" s="553">
        <f t="shared" ca="1" si="344"/>
        <v>3.1214573203257654</v>
      </c>
      <c r="M965" s="553">
        <f t="shared" ca="1" si="344"/>
        <v>5.0215841567340522</v>
      </c>
      <c r="N965" s="553">
        <f t="shared" ca="1" si="344"/>
        <v>2.5866583440764686</v>
      </c>
      <c r="O965" s="553">
        <f t="shared" ca="1" si="344"/>
        <v>6.1587267274312216</v>
      </c>
      <c r="P965" s="553">
        <f t="shared" ca="1" si="344"/>
        <v>2.4844200842970325</v>
      </c>
      <c r="Q965" s="554">
        <f t="shared" ca="1" si="323"/>
        <v>0.38977928982161192</v>
      </c>
      <c r="R965" s="554">
        <f t="shared" ca="1" si="324"/>
        <v>2.1470234286083492</v>
      </c>
      <c r="S965" s="554">
        <f t="shared" ca="1" si="325"/>
        <v>18.126032496171597</v>
      </c>
      <c r="T965" s="554">
        <f t="shared" ca="1" si="326"/>
        <v>7.8286808348624017</v>
      </c>
      <c r="U965" s="554">
        <f t="shared" ca="1" si="327"/>
        <v>6.7402412017328306</v>
      </c>
      <c r="V965" s="555">
        <f t="shared" ca="1" si="328"/>
        <v>2.4349258126575837</v>
      </c>
      <c r="W965" s="555">
        <f t="shared" ca="1" si="329"/>
        <v>3.6743066431341891</v>
      </c>
      <c r="X965" s="556">
        <f t="shared" ca="1" si="341"/>
        <v>7.7905761159094666</v>
      </c>
      <c r="Y965" s="557">
        <f t="shared" ca="1" si="330"/>
        <v>0.95387845286863959</v>
      </c>
    </row>
    <row r="966" spans="1:25" x14ac:dyDescent="0.25">
      <c r="A966" s="558" t="s">
        <v>1532</v>
      </c>
      <c r="B966" s="553">
        <f t="shared" si="322"/>
        <v>-10</v>
      </c>
      <c r="C966" s="553">
        <f t="shared" ca="1" si="331"/>
        <v>3.2008919384614805</v>
      </c>
      <c r="D966" s="553">
        <f t="shared" ca="1" si="332"/>
        <v>2.3427593534929207</v>
      </c>
      <c r="E966" s="553">
        <f t="shared" ca="1" si="333"/>
        <v>5.072476692795501</v>
      </c>
      <c r="F966" s="553">
        <f t="shared" ca="1" si="334"/>
        <v>2.604637068464716</v>
      </c>
      <c r="G966" s="553">
        <f t="shared" ca="1" si="335"/>
        <v>5.6572125941371842</v>
      </c>
      <c r="H966" s="553">
        <f t="shared" ca="1" si="336"/>
        <v>2.7401366069388144</v>
      </c>
      <c r="I966" s="553">
        <f t="shared" ca="1" si="337"/>
        <v>10.633514717219914</v>
      </c>
      <c r="J966" s="553">
        <f t="shared" ca="1" si="338"/>
        <v>2.8209506100530186</v>
      </c>
      <c r="K966" s="553">
        <f t="shared" ca="1" si="339"/>
        <v>10.459398119633153</v>
      </c>
      <c r="L966" s="553">
        <f t="shared" ca="1" si="344"/>
        <v>2.3708397067079052</v>
      </c>
      <c r="M966" s="553">
        <f t="shared" ca="1" si="344"/>
        <v>6.103352231206749</v>
      </c>
      <c r="N966" s="553">
        <f t="shared" ca="1" si="344"/>
        <v>1.8567494598421237</v>
      </c>
      <c r="O966" s="553">
        <f t="shared" ca="1" si="344"/>
        <v>5.6014437943281914</v>
      </c>
      <c r="P966" s="553">
        <f t="shared" ca="1" si="344"/>
        <v>2.5957973013175852</v>
      </c>
      <c r="Q966" s="554">
        <f t="shared" ca="1" si="323"/>
        <v>0.85813258496855971</v>
      </c>
      <c r="R966" s="554">
        <f t="shared" ca="1" si="324"/>
        <v>2.467839624330785</v>
      </c>
      <c r="S966" s="554">
        <f t="shared" ca="1" si="325"/>
        <v>2.9170759871983698</v>
      </c>
      <c r="T966" s="554">
        <f t="shared" ca="1" si="326"/>
        <v>7.812564107166895</v>
      </c>
      <c r="U966" s="554">
        <f t="shared" ca="1" si="327"/>
        <v>8.0885584129252486</v>
      </c>
      <c r="V966" s="555">
        <f t="shared" ca="1" si="328"/>
        <v>4.2466027713646248</v>
      </c>
      <c r="W966" s="555">
        <f t="shared" ca="1" si="329"/>
        <v>3.0056464930106062</v>
      </c>
      <c r="X966" s="556">
        <f t="shared" ca="1" si="341"/>
        <v>1.3535026043426477</v>
      </c>
      <c r="Y966" s="557">
        <f t="shared" ca="1" si="330"/>
        <v>0.25390959595112306</v>
      </c>
    </row>
    <row r="967" spans="1:25" x14ac:dyDescent="0.25">
      <c r="A967" s="558" t="s">
        <v>1533</v>
      </c>
      <c r="B967" s="553">
        <f t="shared" si="322"/>
        <v>-10</v>
      </c>
      <c r="C967" s="553">
        <f t="shared" ca="1" si="331"/>
        <v>3.7649744597646873</v>
      </c>
      <c r="D967" s="553">
        <f t="shared" ca="1" si="332"/>
        <v>1.4513541279762454</v>
      </c>
      <c r="E967" s="553">
        <f t="shared" ca="1" si="333"/>
        <v>7.3766867941719649</v>
      </c>
      <c r="F967" s="553">
        <f t="shared" ca="1" si="334"/>
        <v>2.2246950427595582</v>
      </c>
      <c r="G967" s="553">
        <f t="shared" ca="1" si="335"/>
        <v>10.263344310900777</v>
      </c>
      <c r="H967" s="553">
        <f t="shared" ca="1" si="336"/>
        <v>2.0560041845907113</v>
      </c>
      <c r="I967" s="553">
        <f t="shared" ca="1" si="337"/>
        <v>10.315629355623138</v>
      </c>
      <c r="J967" s="553">
        <f t="shared" ca="1" si="338"/>
        <v>3.5428008096831101</v>
      </c>
      <c r="K967" s="553">
        <f t="shared" ca="1" si="339"/>
        <v>6.9485686124167216</v>
      </c>
      <c r="L967" s="553">
        <f t="shared" ca="1" si="344"/>
        <v>4.1463543793939586</v>
      </c>
      <c r="M967" s="553">
        <f t="shared" ca="1" si="344"/>
        <v>6.0803069312565912</v>
      </c>
      <c r="N967" s="553">
        <f t="shared" ca="1" si="344"/>
        <v>3.0621611640198845</v>
      </c>
      <c r="O967" s="553">
        <f t="shared" ca="1" si="344"/>
        <v>4.0111585179146063</v>
      </c>
      <c r="P967" s="553">
        <f t="shared" ca="1" si="344"/>
        <v>2.1240237061409633</v>
      </c>
      <c r="Q967" s="554">
        <f t="shared" ca="1" si="323"/>
        <v>2.3136203317884418</v>
      </c>
      <c r="R967" s="554">
        <f t="shared" ca="1" si="324"/>
        <v>5.1519917514124067</v>
      </c>
      <c r="S967" s="554">
        <f t="shared" ca="1" si="325"/>
        <v>8.2073401263100649</v>
      </c>
      <c r="T967" s="554">
        <f t="shared" ca="1" si="326"/>
        <v>6.7728285459400279</v>
      </c>
      <c r="U967" s="554">
        <f t="shared" ca="1" si="327"/>
        <v>2.8022142330227631</v>
      </c>
      <c r="V967" s="555">
        <f t="shared" ca="1" si="328"/>
        <v>3.0181457672367067</v>
      </c>
      <c r="W967" s="555">
        <f t="shared" ca="1" si="329"/>
        <v>1.8871348117736431</v>
      </c>
      <c r="X967" s="556">
        <f t="shared" ca="1" si="341"/>
        <v>4.2296589217839511</v>
      </c>
      <c r="Y967" s="557">
        <f t="shared" ca="1" si="330"/>
        <v>0.65023158761970334</v>
      </c>
    </row>
    <row r="968" spans="1:25" x14ac:dyDescent="0.25">
      <c r="A968" s="558" t="s">
        <v>1534</v>
      </c>
      <c r="B968" s="553">
        <f t="shared" si="322"/>
        <v>-10</v>
      </c>
      <c r="C968" s="553">
        <f t="shared" ca="1" si="331"/>
        <v>3.1798319860227222</v>
      </c>
      <c r="D968" s="553">
        <f t="shared" ca="1" si="332"/>
        <v>2.2872359078096722</v>
      </c>
      <c r="E968" s="553">
        <f t="shared" ca="1" si="333"/>
        <v>6.5053369082759831</v>
      </c>
      <c r="F968" s="553">
        <f t="shared" ca="1" si="334"/>
        <v>2.6059527604313439</v>
      </c>
      <c r="G968" s="553">
        <f t="shared" ca="1" si="335"/>
        <v>8.0245594411772707</v>
      </c>
      <c r="H968" s="553">
        <f t="shared" ca="1" si="336"/>
        <v>2.8244488428154182</v>
      </c>
      <c r="I968" s="553">
        <f t="shared" ca="1" si="337"/>
        <v>13.262487675981925</v>
      </c>
      <c r="J968" s="553">
        <f t="shared" ca="1" si="338"/>
        <v>4.8592896148205895</v>
      </c>
      <c r="K968" s="553">
        <f t="shared" ca="1" si="339"/>
        <v>8.5422011638632895</v>
      </c>
      <c r="L968" s="553">
        <f t="shared" ca="1" si="344"/>
        <v>3.5119993939940208</v>
      </c>
      <c r="M968" s="553">
        <f t="shared" ca="1" si="344"/>
        <v>7.3619401465048639</v>
      </c>
      <c r="N968" s="553">
        <f t="shared" ca="1" si="344"/>
        <v>2.3750624494618418</v>
      </c>
      <c r="O968" s="553">
        <f t="shared" ca="1" si="344"/>
        <v>6.1119305257689582</v>
      </c>
      <c r="P968" s="553">
        <f t="shared" ca="1" si="344"/>
        <v>3.0055879612416159</v>
      </c>
      <c r="Q968" s="554">
        <f t="shared" ca="1" si="323"/>
        <v>0.89259607821304998</v>
      </c>
      <c r="R968" s="554">
        <f t="shared" ca="1" si="324"/>
        <v>3.8993841478446392</v>
      </c>
      <c r="S968" s="554">
        <f t="shared" ca="1" si="325"/>
        <v>5.200110598361853</v>
      </c>
      <c r="T968" s="554">
        <f t="shared" ca="1" si="326"/>
        <v>8.4031980611613353</v>
      </c>
      <c r="U968" s="554">
        <f t="shared" ca="1" si="327"/>
        <v>5.0302017698692687</v>
      </c>
      <c r="V968" s="555">
        <f t="shared" ca="1" si="328"/>
        <v>4.9868776970430222</v>
      </c>
      <c r="W968" s="555">
        <f t="shared" ca="1" si="329"/>
        <v>3.1063425645273424</v>
      </c>
      <c r="X968" s="556">
        <f t="shared" ca="1" si="341"/>
        <v>2.9211131045567331</v>
      </c>
      <c r="Y968" s="557">
        <f t="shared" ca="1" si="330"/>
        <v>0.46377048458081693</v>
      </c>
    </row>
    <row r="969" spans="1:25" x14ac:dyDescent="0.25">
      <c r="A969" s="558" t="s">
        <v>1535</v>
      </c>
      <c r="B969" s="553">
        <f t="shared" si="322"/>
        <v>-10</v>
      </c>
      <c r="C969" s="553">
        <f t="shared" ca="1" si="331"/>
        <v>3.4659758633488096</v>
      </c>
      <c r="D969" s="553">
        <f t="shared" ca="1" si="332"/>
        <v>1.4132925026009082</v>
      </c>
      <c r="E969" s="553">
        <f t="shared" ca="1" si="333"/>
        <v>6.6395137528327135</v>
      </c>
      <c r="F969" s="553">
        <f t="shared" ca="1" si="334"/>
        <v>2.0915604650648558</v>
      </c>
      <c r="G969" s="553">
        <f t="shared" ca="1" si="335"/>
        <v>12.928679776346492</v>
      </c>
      <c r="H969" s="553">
        <f t="shared" ca="1" si="336"/>
        <v>2.9294873628527593</v>
      </c>
      <c r="I969" s="553">
        <f t="shared" ca="1" si="337"/>
        <v>7.3398410788200401</v>
      </c>
      <c r="J969" s="553">
        <f t="shared" ca="1" si="338"/>
        <v>3.0767507843978472</v>
      </c>
      <c r="K969" s="553">
        <f t="shared" ca="1" si="339"/>
        <v>7.1706016723961064</v>
      </c>
      <c r="L969" s="553">
        <f t="shared" ca="1" si="344"/>
        <v>2.7774475399153427</v>
      </c>
      <c r="M969" s="553">
        <f t="shared" ca="1" si="344"/>
        <v>4.875309099607593</v>
      </c>
      <c r="N969" s="553">
        <f t="shared" ca="1" si="344"/>
        <v>3.0961980685081607</v>
      </c>
      <c r="O969" s="553">
        <f t="shared" ca="1" si="344"/>
        <v>4.9082664708126247</v>
      </c>
      <c r="P969" s="553">
        <f t="shared" ca="1" si="344"/>
        <v>2.285454401914869</v>
      </c>
      <c r="Q969" s="554">
        <f t="shared" ca="1" si="323"/>
        <v>2.0526833607479014</v>
      </c>
      <c r="R969" s="554">
        <f t="shared" ca="1" si="324"/>
        <v>4.5479532877678572</v>
      </c>
      <c r="S969" s="554">
        <f t="shared" ca="1" si="325"/>
        <v>9.9991924134937324</v>
      </c>
      <c r="T969" s="554">
        <f t="shared" ca="1" si="326"/>
        <v>4.2630902944221933</v>
      </c>
      <c r="U969" s="554">
        <f t="shared" ca="1" si="327"/>
        <v>4.3931541324807633</v>
      </c>
      <c r="V969" s="555">
        <f t="shared" ca="1" si="328"/>
        <v>1.7791110310994322</v>
      </c>
      <c r="W969" s="555">
        <f t="shared" ca="1" si="329"/>
        <v>2.6228120688977556</v>
      </c>
      <c r="X969" s="556">
        <f t="shared" ca="1" si="341"/>
        <v>3.8745606789330029</v>
      </c>
      <c r="Y969" s="557">
        <f t="shared" ca="1" si="330"/>
        <v>0.60123081002654899</v>
      </c>
    </row>
    <row r="970" spans="1:25" x14ac:dyDescent="0.25">
      <c r="A970" s="558" t="s">
        <v>1536</v>
      </c>
      <c r="B970" s="553">
        <f t="shared" si="322"/>
        <v>-10</v>
      </c>
      <c r="C970" s="553">
        <f t="shared" ca="1" si="331"/>
        <v>3.7289626016822104</v>
      </c>
      <c r="D970" s="553">
        <f t="shared" ca="1" si="332"/>
        <v>1.8437832154152989</v>
      </c>
      <c r="E970" s="553">
        <f t="shared" ca="1" si="333"/>
        <v>0.74870582986239032</v>
      </c>
      <c r="F970" s="553">
        <f t="shared" ca="1" si="334"/>
        <v>2.3019906415627744</v>
      </c>
      <c r="G970" s="553">
        <f t="shared" ca="1" si="335"/>
        <v>6.2052755646863256</v>
      </c>
      <c r="H970" s="553">
        <f t="shared" ca="1" si="336"/>
        <v>2.7144907555689244</v>
      </c>
      <c r="I970" s="553">
        <f t="shared" ca="1" si="337"/>
        <v>11.245435322399597</v>
      </c>
      <c r="J970" s="553">
        <f t="shared" ca="1" si="338"/>
        <v>3.4557720665499034</v>
      </c>
      <c r="K970" s="553">
        <f t="shared" ca="1" si="339"/>
        <v>8.5417391865924976</v>
      </c>
      <c r="L970" s="553">
        <f t="shared" ca="1" si="344"/>
        <v>2.9494280016347174</v>
      </c>
      <c r="M970" s="553">
        <f t="shared" ca="1" si="344"/>
        <v>5.9653980315051909</v>
      </c>
      <c r="N970" s="553">
        <f t="shared" ca="1" si="344"/>
        <v>1.7286625594020806</v>
      </c>
      <c r="O970" s="553">
        <f t="shared" ca="1" si="344"/>
        <v>4.8476312757148596</v>
      </c>
      <c r="P970" s="553">
        <f t="shared" ca="1" si="344"/>
        <v>2.8548240179696247</v>
      </c>
      <c r="Q970" s="554">
        <f t="shared" ca="1" si="323"/>
        <v>1.8851793862669115</v>
      </c>
      <c r="R970" s="554">
        <f t="shared" ca="1" si="324"/>
        <v>-1.5532848117003841</v>
      </c>
      <c r="S970" s="554">
        <f t="shared" ca="1" si="325"/>
        <v>3.4907848091174012</v>
      </c>
      <c r="T970" s="554">
        <f t="shared" ca="1" si="326"/>
        <v>7.7896632558496943</v>
      </c>
      <c r="U970" s="554">
        <f t="shared" ca="1" si="327"/>
        <v>5.5923111849577802</v>
      </c>
      <c r="V970" s="555">
        <f t="shared" ca="1" si="328"/>
        <v>4.2367354721031099</v>
      </c>
      <c r="W970" s="555">
        <f t="shared" ca="1" si="329"/>
        <v>1.9928072577452349</v>
      </c>
      <c r="X970" s="556">
        <f t="shared" ca="1" si="341"/>
        <v>-1.1469855933051161</v>
      </c>
      <c r="Y970" s="557">
        <f t="shared" ca="1" si="330"/>
        <v>5.7800131521123205E-2</v>
      </c>
    </row>
    <row r="971" spans="1:25" x14ac:dyDescent="0.25">
      <c r="A971" s="558" t="s">
        <v>1537</v>
      </c>
      <c r="B971" s="553">
        <f t="shared" si="322"/>
        <v>-10</v>
      </c>
      <c r="C971" s="553">
        <f t="shared" ca="1" si="331"/>
        <v>4.4648759954643449</v>
      </c>
      <c r="D971" s="553">
        <f t="shared" ca="1" si="332"/>
        <v>2.2901111247610344</v>
      </c>
      <c r="E971" s="553">
        <f t="shared" ca="1" si="333"/>
        <v>7.6712697820273732</v>
      </c>
      <c r="F971" s="553">
        <f t="shared" ca="1" si="334"/>
        <v>2.8023789391735137</v>
      </c>
      <c r="G971" s="553">
        <f t="shared" ca="1" si="335"/>
        <v>7.4962000424058495</v>
      </c>
      <c r="H971" s="553">
        <f t="shared" ca="1" si="336"/>
        <v>3.0558412276564906</v>
      </c>
      <c r="I971" s="553">
        <f t="shared" ca="1" si="337"/>
        <v>6.3956039789870589</v>
      </c>
      <c r="J971" s="553">
        <f t="shared" ca="1" si="338"/>
        <v>1.742136376042714</v>
      </c>
      <c r="K971" s="553">
        <f t="shared" ca="1" si="339"/>
        <v>13.297714263271631</v>
      </c>
      <c r="L971" s="553">
        <f t="shared" ca="1" si="344"/>
        <v>2.7550309734669618</v>
      </c>
      <c r="M971" s="553">
        <f t="shared" ca="1" si="344"/>
        <v>5.5619335136846875</v>
      </c>
      <c r="N971" s="553">
        <f t="shared" ca="1" si="344"/>
        <v>3.1027619530601984</v>
      </c>
      <c r="O971" s="553">
        <f t="shared" ca="1" si="344"/>
        <v>2.4864443579284949</v>
      </c>
      <c r="P971" s="553">
        <f t="shared" ca="1" si="344"/>
        <v>1.3439747233420463</v>
      </c>
      <c r="Q971" s="554">
        <f t="shared" ca="1" si="323"/>
        <v>2.1747648707033105</v>
      </c>
      <c r="R971" s="554">
        <f t="shared" ca="1" si="324"/>
        <v>4.86889084285386</v>
      </c>
      <c r="S971" s="554">
        <f t="shared" ca="1" si="325"/>
        <v>4.4403588147493593</v>
      </c>
      <c r="T971" s="554">
        <f t="shared" ca="1" si="326"/>
        <v>4.6534676029443451</v>
      </c>
      <c r="U971" s="554">
        <f t="shared" ca="1" si="327"/>
        <v>10.542683289804669</v>
      </c>
      <c r="V971" s="555">
        <f t="shared" ca="1" si="328"/>
        <v>2.4591715606244891</v>
      </c>
      <c r="W971" s="555">
        <f t="shared" ca="1" si="329"/>
        <v>1.1424696345864487</v>
      </c>
      <c r="X971" s="556">
        <f t="shared" ca="1" si="341"/>
        <v>3.3743028572095604</v>
      </c>
      <c r="Y971" s="557">
        <f t="shared" ca="1" si="330"/>
        <v>0.52958266171777046</v>
      </c>
    </row>
    <row r="972" spans="1:25" x14ac:dyDescent="0.25">
      <c r="A972" s="558" t="s">
        <v>1538</v>
      </c>
      <c r="B972" s="553">
        <f t="shared" si="322"/>
        <v>-10</v>
      </c>
      <c r="C972" s="553">
        <f t="shared" ca="1" si="331"/>
        <v>2.5610229833721707</v>
      </c>
      <c r="D972" s="553">
        <f t="shared" ca="1" si="332"/>
        <v>2.1769647230734961</v>
      </c>
      <c r="E972" s="553">
        <f t="shared" ca="1" si="333"/>
        <v>4.5233449082540425</v>
      </c>
      <c r="F972" s="553">
        <f t="shared" ca="1" si="334"/>
        <v>2.4277673278969778</v>
      </c>
      <c r="G972" s="553">
        <f t="shared" ca="1" si="335"/>
        <v>12.59572854871784</v>
      </c>
      <c r="H972" s="553">
        <f t="shared" ca="1" si="336"/>
        <v>3.0903164563647501</v>
      </c>
      <c r="I972" s="553">
        <f t="shared" ca="1" si="337"/>
        <v>10.584119702860566</v>
      </c>
      <c r="J972" s="553">
        <f t="shared" ca="1" si="338"/>
        <v>3.1839532548772063</v>
      </c>
      <c r="K972" s="553">
        <f t="shared" ca="1" si="339"/>
        <v>14.678675600895669</v>
      </c>
      <c r="L972" s="553">
        <f t="shared" ca="1" si="344"/>
        <v>3.0364018107058977</v>
      </c>
      <c r="M972" s="553">
        <f t="shared" ca="1" si="344"/>
        <v>5.7092221960197405</v>
      </c>
      <c r="N972" s="553">
        <f t="shared" ca="1" si="344"/>
        <v>2.0772168590830811</v>
      </c>
      <c r="O972" s="553">
        <f t="shared" ca="1" si="344"/>
        <v>5.1348030263636124</v>
      </c>
      <c r="P972" s="553">
        <f t="shared" ca="1" si="344"/>
        <v>2.441335235487351</v>
      </c>
      <c r="Q972" s="554">
        <f t="shared" ca="1" si="323"/>
        <v>0.38405826029867463</v>
      </c>
      <c r="R972" s="554">
        <f t="shared" ca="1" si="324"/>
        <v>2.0955775803570647</v>
      </c>
      <c r="S972" s="554">
        <f t="shared" ca="1" si="325"/>
        <v>9.5054120923530903</v>
      </c>
      <c r="T972" s="554">
        <f t="shared" ca="1" si="326"/>
        <v>7.4001664479833593</v>
      </c>
      <c r="U972" s="554">
        <f t="shared" ca="1" si="327"/>
        <v>11.642273790189773</v>
      </c>
      <c r="V972" s="555">
        <f t="shared" ca="1" si="328"/>
        <v>3.6320053369366594</v>
      </c>
      <c r="W972" s="555">
        <f t="shared" ca="1" si="329"/>
        <v>2.6934677908762614</v>
      </c>
      <c r="X972" s="556">
        <f t="shared" ca="1" si="341"/>
        <v>4.878205247118709</v>
      </c>
      <c r="Y972" s="557">
        <f t="shared" ca="1" si="330"/>
        <v>0.73312809653741007</v>
      </c>
    </row>
    <row r="973" spans="1:25" x14ac:dyDescent="0.25">
      <c r="A973" s="558" t="s">
        <v>1539</v>
      </c>
      <c r="B973" s="553">
        <f t="shared" si="322"/>
        <v>-10</v>
      </c>
      <c r="C973" s="553">
        <f t="shared" ca="1" si="331"/>
        <v>3.6712712963284115</v>
      </c>
      <c r="D973" s="553">
        <f t="shared" ca="1" si="332"/>
        <v>2.4835645809910911</v>
      </c>
      <c r="E973" s="553">
        <f t="shared" ca="1" si="333"/>
        <v>4.0792208203980982</v>
      </c>
      <c r="F973" s="553">
        <f t="shared" ca="1" si="334"/>
        <v>2.7608318837465702</v>
      </c>
      <c r="G973" s="553">
        <f t="shared" ca="1" si="335"/>
        <v>9.4082470218515049</v>
      </c>
      <c r="H973" s="553">
        <f t="shared" ca="1" si="336"/>
        <v>3.9923530718799447</v>
      </c>
      <c r="I973" s="553">
        <f t="shared" ca="1" si="337"/>
        <v>6.2812084444146183</v>
      </c>
      <c r="J973" s="553">
        <f t="shared" ca="1" si="338"/>
        <v>3.1785626799595299</v>
      </c>
      <c r="K973" s="553">
        <f t="shared" ca="1" si="339"/>
        <v>5.0499735828944736</v>
      </c>
      <c r="L973" s="553">
        <f t="shared" ca="1" si="344"/>
        <v>3.2489809698609635</v>
      </c>
      <c r="M973" s="553">
        <f t="shared" ca="1" si="344"/>
        <v>5.6179739603936207</v>
      </c>
      <c r="N973" s="553">
        <f t="shared" ca="1" si="344"/>
        <v>3.1499159630453475</v>
      </c>
      <c r="O973" s="553">
        <f t="shared" ca="1" si="344"/>
        <v>3.5469259714428105</v>
      </c>
      <c r="P973" s="553">
        <f t="shared" ca="1" si="344"/>
        <v>2.6841753124380201</v>
      </c>
      <c r="Q973" s="554">
        <f t="shared" ca="1" si="323"/>
        <v>1.1877067153373204</v>
      </c>
      <c r="R973" s="554">
        <f t="shared" ca="1" si="324"/>
        <v>1.318388936651528</v>
      </c>
      <c r="S973" s="554">
        <f t="shared" ca="1" si="325"/>
        <v>5.4158939499715597</v>
      </c>
      <c r="T973" s="554">
        <f t="shared" ca="1" si="326"/>
        <v>3.1026457644550884</v>
      </c>
      <c r="U973" s="554">
        <f t="shared" ca="1" si="327"/>
        <v>1.8009926130335101</v>
      </c>
      <c r="V973" s="555">
        <f t="shared" ca="1" si="328"/>
        <v>2.4680579973482732</v>
      </c>
      <c r="W973" s="555">
        <f t="shared" ca="1" si="329"/>
        <v>0.86275065900479042</v>
      </c>
      <c r="X973" s="556">
        <f t="shared" ca="1" si="341"/>
        <v>-2.7442165186679146</v>
      </c>
      <c r="Y973" s="557">
        <f t="shared" ca="1" si="330"/>
        <v>1.555725435577544E-2</v>
      </c>
    </row>
    <row r="974" spans="1:25" x14ac:dyDescent="0.25">
      <c r="A974" s="558" t="s">
        <v>1540</v>
      </c>
      <c r="B974" s="553">
        <f t="shared" si="322"/>
        <v>-10</v>
      </c>
      <c r="C974" s="553">
        <f t="shared" ca="1" si="331"/>
        <v>2.3529584167472639</v>
      </c>
      <c r="D974" s="553">
        <f t="shared" ca="1" si="332"/>
        <v>2.1650728313839167</v>
      </c>
      <c r="E974" s="553">
        <f t="shared" ca="1" si="333"/>
        <v>5.7768073583764741</v>
      </c>
      <c r="F974" s="553">
        <f t="shared" ca="1" si="334"/>
        <v>2.1825735154275772</v>
      </c>
      <c r="G974" s="553">
        <f t="shared" ca="1" si="335"/>
        <v>10.266045278037858</v>
      </c>
      <c r="H974" s="553">
        <f t="shared" ca="1" si="336"/>
        <v>3.6415425573212152</v>
      </c>
      <c r="I974" s="553">
        <f t="shared" ca="1" si="337"/>
        <v>8.4836942511995144</v>
      </c>
      <c r="J974" s="553">
        <f t="shared" ca="1" si="338"/>
        <v>3.2577944522379587</v>
      </c>
      <c r="K974" s="553">
        <f t="shared" ca="1" si="339"/>
        <v>6.1742323334595026</v>
      </c>
      <c r="L974" s="553">
        <f t="shared" ca="1" si="344"/>
        <v>3.6375590882791999</v>
      </c>
      <c r="M974" s="553">
        <f t="shared" ca="1" si="344"/>
        <v>6.8038199361458478</v>
      </c>
      <c r="N974" s="553">
        <f t="shared" ca="1" si="344"/>
        <v>2.8913109247796722</v>
      </c>
      <c r="O974" s="553">
        <f t="shared" ca="1" si="344"/>
        <v>5.3567688215229676</v>
      </c>
      <c r="P974" s="553">
        <f t="shared" ca="1" si="344"/>
        <v>2.1094949203948685</v>
      </c>
      <c r="Q974" s="554">
        <f t="shared" ca="1" si="323"/>
        <v>0.18788558536334721</v>
      </c>
      <c r="R974" s="554">
        <f t="shared" ca="1" si="324"/>
        <v>3.5942338429488969</v>
      </c>
      <c r="S974" s="554">
        <f t="shared" ca="1" si="325"/>
        <v>6.6245027207166425</v>
      </c>
      <c r="T974" s="554">
        <f t="shared" ca="1" si="326"/>
        <v>5.2258997989615557</v>
      </c>
      <c r="U974" s="554">
        <f t="shared" ca="1" si="327"/>
        <v>2.5366732451803027</v>
      </c>
      <c r="V974" s="555">
        <f t="shared" ca="1" si="328"/>
        <v>3.9125090113661756</v>
      </c>
      <c r="W974" s="555">
        <f t="shared" ca="1" si="329"/>
        <v>3.2472739011280991</v>
      </c>
      <c r="X974" s="556">
        <f t="shared" ca="1" si="341"/>
        <v>0.52075262532566136</v>
      </c>
      <c r="Y974" s="557">
        <f t="shared" ca="1" si="330"/>
        <v>0.16709123847445773</v>
      </c>
    </row>
    <row r="975" spans="1:25" x14ac:dyDescent="0.25">
      <c r="A975" s="558" t="s">
        <v>1541</v>
      </c>
      <c r="B975" s="553">
        <f t="shared" si="322"/>
        <v>-10</v>
      </c>
      <c r="C975" s="553">
        <f t="shared" ca="1" si="331"/>
        <v>1.0661284724607745</v>
      </c>
      <c r="D975" s="553">
        <f t="shared" ca="1" si="332"/>
        <v>2.4134068115758893</v>
      </c>
      <c r="E975" s="553">
        <f t="shared" ca="1" si="333"/>
        <v>6.3972689884872143</v>
      </c>
      <c r="F975" s="553">
        <f t="shared" ca="1" si="334"/>
        <v>2.2719141688386375</v>
      </c>
      <c r="G975" s="553">
        <f t="shared" ca="1" si="335"/>
        <v>13.52530363302802</v>
      </c>
      <c r="H975" s="553">
        <f t="shared" ca="1" si="336"/>
        <v>3.5069304168732867</v>
      </c>
      <c r="I975" s="553">
        <f t="shared" ca="1" si="337"/>
        <v>8.6260473276460115</v>
      </c>
      <c r="J975" s="553">
        <f t="shared" ca="1" si="338"/>
        <v>3.3348499606978312</v>
      </c>
      <c r="K975" s="553">
        <f t="shared" ca="1" si="339"/>
        <v>11.119759633003</v>
      </c>
      <c r="L975" s="553">
        <f t="shared" ca="1" si="344"/>
        <v>3.0830704597794152</v>
      </c>
      <c r="M975" s="553">
        <f t="shared" ca="1" si="344"/>
        <v>5.8680819515929752</v>
      </c>
      <c r="N975" s="553">
        <f t="shared" ca="1" si="344"/>
        <v>2.6262527908205597</v>
      </c>
      <c r="O975" s="553">
        <f t="shared" ca="1" si="344"/>
        <v>5.9456300453983557</v>
      </c>
      <c r="P975" s="553">
        <f t="shared" ca="1" si="344"/>
        <v>2.3186502171018399</v>
      </c>
      <c r="Q975" s="554">
        <f t="shared" ca="1" si="323"/>
        <v>-1.3472783391151149</v>
      </c>
      <c r="R975" s="554">
        <f t="shared" ca="1" si="324"/>
        <v>4.1253548196485763</v>
      </c>
      <c r="S975" s="554">
        <f t="shared" ca="1" si="325"/>
        <v>10.018373216154734</v>
      </c>
      <c r="T975" s="554">
        <f t="shared" ca="1" si="326"/>
        <v>5.2911973669481807</v>
      </c>
      <c r="U975" s="554">
        <f t="shared" ca="1" si="327"/>
        <v>8.0366891732235839</v>
      </c>
      <c r="V975" s="555">
        <f t="shared" ca="1" si="328"/>
        <v>3.2418291607724155</v>
      </c>
      <c r="W975" s="555">
        <f t="shared" ca="1" si="329"/>
        <v>3.6269798282965158</v>
      </c>
      <c r="X975" s="556">
        <f t="shared" ca="1" si="341"/>
        <v>3.1030071133467949</v>
      </c>
      <c r="Y975" s="557">
        <f t="shared" ca="1" si="330"/>
        <v>0.49016711747266151</v>
      </c>
    </row>
    <row r="976" spans="1:25" x14ac:dyDescent="0.25">
      <c r="A976" s="558" t="s">
        <v>1542</v>
      </c>
      <c r="B976" s="553">
        <f t="shared" si="322"/>
        <v>-10</v>
      </c>
      <c r="C976" s="553">
        <f t="shared" ca="1" si="331"/>
        <v>1.8447769661867999</v>
      </c>
      <c r="D976" s="553">
        <f t="shared" ca="1" si="332"/>
        <v>1.7320045747817583</v>
      </c>
      <c r="E976" s="553">
        <f t="shared" ca="1" si="333"/>
        <v>3.8388557058584682</v>
      </c>
      <c r="F976" s="553">
        <f t="shared" ca="1" si="334"/>
        <v>3.3065770522847568</v>
      </c>
      <c r="G976" s="553">
        <f t="shared" ca="1" si="335"/>
        <v>9.7957944796094782</v>
      </c>
      <c r="H976" s="553">
        <f t="shared" ca="1" si="336"/>
        <v>2.1001062277601386</v>
      </c>
      <c r="I976" s="553">
        <f t="shared" ca="1" si="337"/>
        <v>12.002197307767823</v>
      </c>
      <c r="J976" s="553">
        <f t="shared" ca="1" si="338"/>
        <v>2.6275471550300686</v>
      </c>
      <c r="K976" s="553">
        <f t="shared" ca="1" si="339"/>
        <v>11.163928815029562</v>
      </c>
      <c r="L976" s="553">
        <f t="shared" ca="1" si="344"/>
        <v>3.5878886158569609</v>
      </c>
      <c r="M976" s="553">
        <f t="shared" ca="1" si="344"/>
        <v>8.8037858776481031</v>
      </c>
      <c r="N976" s="553">
        <f t="shared" ca="1" si="344"/>
        <v>2.4750282479974941</v>
      </c>
      <c r="O976" s="553">
        <f t="shared" ca="1" si="344"/>
        <v>5.1426765726674972</v>
      </c>
      <c r="P976" s="553">
        <f t="shared" ca="1" si="344"/>
        <v>2.3935203494466997</v>
      </c>
      <c r="Q976" s="554">
        <f t="shared" ca="1" si="323"/>
        <v>0.11277239140504158</v>
      </c>
      <c r="R976" s="554">
        <f t="shared" ca="1" si="324"/>
        <v>0.5322786535737114</v>
      </c>
      <c r="S976" s="554">
        <f t="shared" ca="1" si="325"/>
        <v>7.6956882518493401</v>
      </c>
      <c r="T976" s="554">
        <f t="shared" ca="1" si="326"/>
        <v>9.3746501527377539</v>
      </c>
      <c r="U976" s="554">
        <f t="shared" ca="1" si="327"/>
        <v>7.576040199172601</v>
      </c>
      <c r="V976" s="555">
        <f t="shared" ca="1" si="328"/>
        <v>6.3287576296506085</v>
      </c>
      <c r="W976" s="555">
        <f t="shared" ca="1" si="329"/>
        <v>2.7491562232207976</v>
      </c>
      <c r="X976" s="556">
        <f t="shared" ca="1" si="341"/>
        <v>2.9290278786354556</v>
      </c>
      <c r="Y976" s="557">
        <f t="shared" ca="1" si="330"/>
        <v>0.46491661434268933</v>
      </c>
    </row>
    <row r="977" spans="1:25" x14ac:dyDescent="0.25">
      <c r="A977" s="558" t="s">
        <v>1543</v>
      </c>
      <c r="B977" s="553">
        <f t="shared" ref="B977:B1017" si="345">-$C$7</f>
        <v>-10</v>
      </c>
      <c r="C977" s="553">
        <f t="shared" ca="1" si="331"/>
        <v>3.0207933680552088</v>
      </c>
      <c r="D977" s="553">
        <f t="shared" ca="1" si="332"/>
        <v>1.9708946278809472</v>
      </c>
      <c r="E977" s="553">
        <f t="shared" ca="1" si="333"/>
        <v>6.3795204556829326</v>
      </c>
      <c r="F977" s="553">
        <f t="shared" ca="1" si="334"/>
        <v>3.0090815359897261</v>
      </c>
      <c r="G977" s="553">
        <f t="shared" ca="1" si="335"/>
        <v>16.459439182153645</v>
      </c>
      <c r="H977" s="553">
        <f t="shared" ca="1" si="336"/>
        <v>2.8086392932451543</v>
      </c>
      <c r="I977" s="553">
        <f t="shared" ca="1" si="337"/>
        <v>8.3612498823767449</v>
      </c>
      <c r="J977" s="553">
        <f t="shared" ca="1" si="338"/>
        <v>3.0051643298297241</v>
      </c>
      <c r="K977" s="553">
        <f t="shared" ca="1" si="339"/>
        <v>6.2747791108239737</v>
      </c>
      <c r="L977" s="553">
        <f t="shared" ca="1" si="344"/>
        <v>2.2717319281653179</v>
      </c>
      <c r="M977" s="553">
        <f t="shared" ca="1" si="344"/>
        <v>7.5936744229048188</v>
      </c>
      <c r="N977" s="553">
        <f t="shared" ca="1" si="344"/>
        <v>2.9042579954476047</v>
      </c>
      <c r="O977" s="553">
        <f t="shared" ca="1" si="344"/>
        <v>4.0942548303339148</v>
      </c>
      <c r="P977" s="553">
        <f t="shared" ca="1" si="344"/>
        <v>2.3911779843281611</v>
      </c>
      <c r="Q977" s="554">
        <f t="shared" ref="Q977:Q1017" ca="1" si="346">C977-D977</f>
        <v>1.0498987401742617</v>
      </c>
      <c r="R977" s="554">
        <f t="shared" ref="R977:R1017" ca="1" si="347">E977-F977</f>
        <v>3.3704389196932065</v>
      </c>
      <c r="S977" s="554">
        <f t="shared" ref="S977:S1017" ca="1" si="348">G977-H977</f>
        <v>13.650799888908491</v>
      </c>
      <c r="T977" s="554">
        <f t="shared" ref="T977:T1017" ca="1" si="349">I977-J977</f>
        <v>5.3560855525470208</v>
      </c>
      <c r="U977" s="554">
        <f t="shared" ref="U977:U1017" ca="1" si="350">K977-L977</f>
        <v>4.0030471826586558</v>
      </c>
      <c r="V977" s="555">
        <f t="shared" ref="V977:V1017" ca="1" si="351">M977-N977</f>
        <v>4.6894164274572141</v>
      </c>
      <c r="W977" s="555">
        <f t="shared" ref="W977:W1017" ca="1" si="352">O977-P977</f>
        <v>1.7030768460057537</v>
      </c>
      <c r="X977" s="556">
        <f t="shared" ca="1" si="341"/>
        <v>5.0782440683358665</v>
      </c>
      <c r="Y977" s="557">
        <f t="shared" ref="Y977:Y1017" ca="1" si="353">NORMDIST(X977,$H$7,$H$8,$C$13)</f>
        <v>0.75653600099306662</v>
      </c>
    </row>
    <row r="978" spans="1:25" x14ac:dyDescent="0.25">
      <c r="A978" s="558" t="s">
        <v>1544</v>
      </c>
      <c r="B978" s="553">
        <f t="shared" si="345"/>
        <v>-10</v>
      </c>
      <c r="C978" s="553">
        <f t="shared" ref="C978:C1017" ca="1" si="354">C$17*(1+$C$8*NORMSINV(RAND()))</f>
        <v>4.5315414934769853</v>
      </c>
      <c r="D978" s="553">
        <f t="shared" ref="D978:D1017" ca="1" si="355">D$17*(1+$C$10*NORMSINV(RAND()))</f>
        <v>2.2823234984901846</v>
      </c>
      <c r="E978" s="553">
        <f t="shared" ref="E978:E1017" ca="1" si="356">E$17*(1+$C$8*NORMSINV(RAND()))</f>
        <v>6.1941808348060849</v>
      </c>
      <c r="F978" s="553">
        <f t="shared" ref="F978:F1017" ca="1" si="357">F$17*(1+$C$10*NORMSINV(RAND()))</f>
        <v>2.0871496285395539</v>
      </c>
      <c r="G978" s="553">
        <f t="shared" ref="G978:G1017" ca="1" si="358">G$17*(1+$C$8*NORMSINV(RAND()))</f>
        <v>10.844147276727373</v>
      </c>
      <c r="H978" s="553">
        <f t="shared" ref="H978:H1017" ca="1" si="359">H$17*(1+$C$10*NORMSINV(RAND()))</f>
        <v>2.4528487942601096</v>
      </c>
      <c r="I978" s="553">
        <f t="shared" ref="I978:I1017" ca="1" si="360">I$17*(1+$C$8*NORMSINV(RAND()))</f>
        <v>10.956240120536638</v>
      </c>
      <c r="J978" s="553">
        <f t="shared" ref="J978:J1017" ca="1" si="361">J$17*(1+$C$10*NORMSINV(RAND()))</f>
        <v>3.2593510687780736</v>
      </c>
      <c r="K978" s="553">
        <f t="shared" ref="K978:K1017" ca="1" si="362">K$17*(1+$C$8*NORMSINV(RAND()))</f>
        <v>12.027519498366935</v>
      </c>
      <c r="L978" s="553">
        <f t="shared" ref="L978:P993" ca="1" si="363">L$17*(1+$C$10*NORMSINV(RAND()))</f>
        <v>3.3836464391676651</v>
      </c>
      <c r="M978" s="553">
        <f t="shared" ca="1" si="363"/>
        <v>4.215752218224627</v>
      </c>
      <c r="N978" s="553">
        <f t="shared" ca="1" si="363"/>
        <v>1.4453488815415767</v>
      </c>
      <c r="O978" s="553">
        <f t="shared" ca="1" si="363"/>
        <v>4.1779863165440805</v>
      </c>
      <c r="P978" s="553">
        <f t="shared" ca="1" si="363"/>
        <v>3.1223188053218198</v>
      </c>
      <c r="Q978" s="554">
        <f t="shared" ca="1" si="346"/>
        <v>2.2492179949868008</v>
      </c>
      <c r="R978" s="554">
        <f t="shared" ca="1" si="347"/>
        <v>4.1070312062665311</v>
      </c>
      <c r="S978" s="554">
        <f t="shared" ca="1" si="348"/>
        <v>8.3912984824672634</v>
      </c>
      <c r="T978" s="554">
        <f t="shared" ca="1" si="349"/>
        <v>7.6968890517585642</v>
      </c>
      <c r="U978" s="554">
        <f t="shared" ca="1" si="350"/>
        <v>8.6438730591992705</v>
      </c>
      <c r="V978" s="555">
        <f t="shared" ca="1" si="351"/>
        <v>2.7704033366830503</v>
      </c>
      <c r="W978" s="555">
        <f t="shared" ca="1" si="352"/>
        <v>1.0556675112222607</v>
      </c>
      <c r="X978" s="556">
        <f t="shared" ref="X978:X1017" ca="1" si="364">NPV($C$9,Q978:W978)-$C$7</f>
        <v>5.6569234062029032</v>
      </c>
      <c r="Y978" s="557">
        <f t="shared" ca="1" si="353"/>
        <v>0.81755757590717248</v>
      </c>
    </row>
    <row r="979" spans="1:25" x14ac:dyDescent="0.25">
      <c r="A979" s="558" t="s">
        <v>1545</v>
      </c>
      <c r="B979" s="553">
        <f t="shared" si="345"/>
        <v>-10</v>
      </c>
      <c r="C979" s="553">
        <f t="shared" ca="1" si="354"/>
        <v>3.0129353027119548</v>
      </c>
      <c r="D979" s="553">
        <f t="shared" ca="1" si="355"/>
        <v>1.8689869304294064</v>
      </c>
      <c r="E979" s="553">
        <f t="shared" ca="1" si="356"/>
        <v>7.0105407960700568</v>
      </c>
      <c r="F979" s="553">
        <f t="shared" ca="1" si="357"/>
        <v>2.9546648615253384</v>
      </c>
      <c r="G979" s="553">
        <f t="shared" ca="1" si="358"/>
        <v>11.928752670048233</v>
      </c>
      <c r="H979" s="553">
        <f t="shared" ca="1" si="359"/>
        <v>1.7779273129984983</v>
      </c>
      <c r="I979" s="553">
        <f t="shared" ca="1" si="360"/>
        <v>8.9210878643938631</v>
      </c>
      <c r="J979" s="553">
        <f t="shared" ca="1" si="361"/>
        <v>2.24876763682785</v>
      </c>
      <c r="K979" s="553">
        <f t="shared" ca="1" si="362"/>
        <v>12.753982819320711</v>
      </c>
      <c r="L979" s="553">
        <f t="shared" ca="1" si="363"/>
        <v>3.0140586423362588</v>
      </c>
      <c r="M979" s="553">
        <f t="shared" ca="1" si="363"/>
        <v>6.151110661052531</v>
      </c>
      <c r="N979" s="553">
        <f t="shared" ca="1" si="363"/>
        <v>2.5325961514063695</v>
      </c>
      <c r="O979" s="553">
        <f t="shared" ca="1" si="363"/>
        <v>6.2168680262144438</v>
      </c>
      <c r="P979" s="553">
        <f t="shared" ca="1" si="363"/>
        <v>2.9448835491151737</v>
      </c>
      <c r="Q979" s="554">
        <f t="shared" ca="1" si="346"/>
        <v>1.1439483722825483</v>
      </c>
      <c r="R979" s="554">
        <f t="shared" ca="1" si="347"/>
        <v>4.0558759345447184</v>
      </c>
      <c r="S979" s="554">
        <f t="shared" ca="1" si="348"/>
        <v>10.150825357049735</v>
      </c>
      <c r="T979" s="554">
        <f t="shared" ca="1" si="349"/>
        <v>6.6723202275660132</v>
      </c>
      <c r="U979" s="554">
        <f t="shared" ca="1" si="350"/>
        <v>9.7399241769844522</v>
      </c>
      <c r="V979" s="555">
        <f t="shared" ca="1" si="351"/>
        <v>3.6185145096461615</v>
      </c>
      <c r="W979" s="555">
        <f t="shared" ca="1" si="352"/>
        <v>3.2719844770992701</v>
      </c>
      <c r="X979" s="556">
        <f t="shared" ca="1" si="364"/>
        <v>6.2674593448978797</v>
      </c>
      <c r="Y979" s="557">
        <f t="shared" ca="1" si="353"/>
        <v>0.87046656062452243</v>
      </c>
    </row>
    <row r="980" spans="1:25" x14ac:dyDescent="0.25">
      <c r="A980" s="558" t="s">
        <v>1546</v>
      </c>
      <c r="B980" s="553">
        <f t="shared" si="345"/>
        <v>-10</v>
      </c>
      <c r="C980" s="553">
        <f t="shared" ca="1" si="354"/>
        <v>2.1158078404239276</v>
      </c>
      <c r="D980" s="553">
        <f t="shared" ca="1" si="355"/>
        <v>1.7627157270989597</v>
      </c>
      <c r="E980" s="553">
        <f t="shared" ca="1" si="356"/>
        <v>5.2006374862228686</v>
      </c>
      <c r="F980" s="553">
        <f t="shared" ca="1" si="357"/>
        <v>2.7885128512701223</v>
      </c>
      <c r="G980" s="553">
        <f t="shared" ca="1" si="358"/>
        <v>8.5602784613945424</v>
      </c>
      <c r="H980" s="553">
        <f t="shared" ca="1" si="359"/>
        <v>3.5626163100750743</v>
      </c>
      <c r="I980" s="553">
        <f t="shared" ca="1" si="360"/>
        <v>12.583579424458144</v>
      </c>
      <c r="J980" s="553">
        <f t="shared" ca="1" si="361"/>
        <v>3.9694987185887567</v>
      </c>
      <c r="K980" s="553">
        <f t="shared" ca="1" si="362"/>
        <v>6.6962532575482081</v>
      </c>
      <c r="L980" s="553">
        <f t="shared" ca="1" si="363"/>
        <v>2.9295139978679297</v>
      </c>
      <c r="M980" s="553">
        <f t="shared" ca="1" si="363"/>
        <v>6.9320956952312756</v>
      </c>
      <c r="N980" s="553">
        <f t="shared" ca="1" si="363"/>
        <v>2.5641592734281735</v>
      </c>
      <c r="O980" s="553">
        <f t="shared" ca="1" si="363"/>
        <v>4.7719196321983741</v>
      </c>
      <c r="P980" s="553">
        <f t="shared" ca="1" si="363"/>
        <v>3.0432650512676176</v>
      </c>
      <c r="Q980" s="554">
        <f t="shared" ca="1" si="346"/>
        <v>0.35309211332496782</v>
      </c>
      <c r="R980" s="554">
        <f t="shared" ca="1" si="347"/>
        <v>2.4121246349527463</v>
      </c>
      <c r="S980" s="554">
        <f t="shared" ca="1" si="348"/>
        <v>4.9976621513194681</v>
      </c>
      <c r="T980" s="554">
        <f t="shared" ca="1" si="349"/>
        <v>8.6140807058693873</v>
      </c>
      <c r="U980" s="554">
        <f t="shared" ca="1" si="350"/>
        <v>3.7667392596802785</v>
      </c>
      <c r="V980" s="555">
        <f t="shared" ca="1" si="351"/>
        <v>4.367936421803102</v>
      </c>
      <c r="W980" s="555">
        <f t="shared" ca="1" si="352"/>
        <v>1.7286545809307565</v>
      </c>
      <c r="X980" s="556">
        <f t="shared" ca="1" si="364"/>
        <v>0.65520252276939672</v>
      </c>
      <c r="Y980" s="557">
        <f t="shared" ca="1" si="353"/>
        <v>0.17964340789600822</v>
      </c>
    </row>
    <row r="981" spans="1:25" x14ac:dyDescent="0.25">
      <c r="A981" s="558" t="s">
        <v>1547</v>
      </c>
      <c r="B981" s="553">
        <f t="shared" si="345"/>
        <v>-10</v>
      </c>
      <c r="C981" s="553">
        <f t="shared" ca="1" si="354"/>
        <v>3.7611585814480879</v>
      </c>
      <c r="D981" s="553">
        <f t="shared" ca="1" si="355"/>
        <v>1.377933080275104</v>
      </c>
      <c r="E981" s="553">
        <f t="shared" ca="1" si="356"/>
        <v>3.4368098177886308</v>
      </c>
      <c r="F981" s="553">
        <f t="shared" ca="1" si="357"/>
        <v>1.9926538577919508</v>
      </c>
      <c r="G981" s="553">
        <f t="shared" ca="1" si="358"/>
        <v>6.9890383860039211</v>
      </c>
      <c r="H981" s="553">
        <f t="shared" ca="1" si="359"/>
        <v>3.0936611863023149</v>
      </c>
      <c r="I981" s="553">
        <f t="shared" ca="1" si="360"/>
        <v>13.235583709683675</v>
      </c>
      <c r="J981" s="553">
        <f t="shared" ca="1" si="361"/>
        <v>3.6216584521064439</v>
      </c>
      <c r="K981" s="553">
        <f t="shared" ca="1" si="362"/>
        <v>10.454908149289292</v>
      </c>
      <c r="L981" s="553">
        <f t="shared" ca="1" si="363"/>
        <v>2.3449026233526471</v>
      </c>
      <c r="M981" s="553">
        <f t="shared" ca="1" si="363"/>
        <v>7.1022684970315648</v>
      </c>
      <c r="N981" s="553">
        <f t="shared" ca="1" si="363"/>
        <v>3.4345943918595752</v>
      </c>
      <c r="O981" s="553">
        <f t="shared" ca="1" si="363"/>
        <v>5.7251452500121083</v>
      </c>
      <c r="P981" s="553">
        <f t="shared" ca="1" si="363"/>
        <v>2.5328581789289419</v>
      </c>
      <c r="Q981" s="554">
        <f t="shared" ca="1" si="346"/>
        <v>2.3832255011729839</v>
      </c>
      <c r="R981" s="554">
        <f t="shared" ca="1" si="347"/>
        <v>1.44415595999668</v>
      </c>
      <c r="S981" s="554">
        <f t="shared" ca="1" si="348"/>
        <v>3.8953771997016062</v>
      </c>
      <c r="T981" s="554">
        <f t="shared" ca="1" si="349"/>
        <v>9.6139252575772325</v>
      </c>
      <c r="U981" s="554">
        <f t="shared" ca="1" si="350"/>
        <v>8.1100055259366446</v>
      </c>
      <c r="V981" s="555">
        <f t="shared" ca="1" si="351"/>
        <v>3.6676741051719897</v>
      </c>
      <c r="W981" s="555">
        <f t="shared" ca="1" si="352"/>
        <v>3.1922870710831663</v>
      </c>
      <c r="X981" s="556">
        <f t="shared" ca="1" si="364"/>
        <v>3.0515536200218669</v>
      </c>
      <c r="Y981" s="557">
        <f t="shared" ca="1" si="353"/>
        <v>0.4826907298852644</v>
      </c>
    </row>
    <row r="982" spans="1:25" x14ac:dyDescent="0.25">
      <c r="A982" s="558" t="s">
        <v>1548</v>
      </c>
      <c r="B982" s="553">
        <f t="shared" si="345"/>
        <v>-10</v>
      </c>
      <c r="C982" s="553">
        <f t="shared" ca="1" si="354"/>
        <v>5.0496616076790382</v>
      </c>
      <c r="D982" s="553">
        <f t="shared" ca="1" si="355"/>
        <v>1.9487953553561217</v>
      </c>
      <c r="E982" s="553">
        <f t="shared" ca="1" si="356"/>
        <v>2.3056676603090391</v>
      </c>
      <c r="F982" s="553">
        <f t="shared" ca="1" si="357"/>
        <v>2.3552030316332742</v>
      </c>
      <c r="G982" s="553">
        <f t="shared" ca="1" si="358"/>
        <v>9.6004184600380214</v>
      </c>
      <c r="H982" s="553">
        <f t="shared" ca="1" si="359"/>
        <v>3.1443089968883182</v>
      </c>
      <c r="I982" s="553">
        <f t="shared" ca="1" si="360"/>
        <v>10.87374408581725</v>
      </c>
      <c r="J982" s="553">
        <f t="shared" ca="1" si="361"/>
        <v>3.6138508232450741</v>
      </c>
      <c r="K982" s="553">
        <f t="shared" ca="1" si="362"/>
        <v>10.939274173335169</v>
      </c>
      <c r="L982" s="553">
        <f t="shared" ca="1" si="363"/>
        <v>4.1344851195695798</v>
      </c>
      <c r="M982" s="553">
        <f t="shared" ca="1" si="363"/>
        <v>4.7320106309382508</v>
      </c>
      <c r="N982" s="553">
        <f t="shared" ca="1" si="363"/>
        <v>3.038489026945645</v>
      </c>
      <c r="O982" s="553">
        <f t="shared" ca="1" si="363"/>
        <v>5.9042859220888166</v>
      </c>
      <c r="P982" s="553">
        <f t="shared" ca="1" si="363"/>
        <v>2.4490343560055465</v>
      </c>
      <c r="Q982" s="554">
        <f t="shared" ca="1" si="346"/>
        <v>3.1008662523229162</v>
      </c>
      <c r="R982" s="554">
        <f t="shared" ca="1" si="347"/>
        <v>-4.9535371324235022E-2</v>
      </c>
      <c r="S982" s="554">
        <f t="shared" ca="1" si="348"/>
        <v>6.4561094631497031</v>
      </c>
      <c r="T982" s="554">
        <f t="shared" ca="1" si="349"/>
        <v>7.2598932625721764</v>
      </c>
      <c r="U982" s="554">
        <f t="shared" ca="1" si="350"/>
        <v>6.8047890537655897</v>
      </c>
      <c r="V982" s="555">
        <f t="shared" ca="1" si="351"/>
        <v>1.6935216039926058</v>
      </c>
      <c r="W982" s="555">
        <f t="shared" ca="1" si="352"/>
        <v>3.4552515660832701</v>
      </c>
      <c r="X982" s="556">
        <f t="shared" ca="1" si="364"/>
        <v>2.1265292674194463</v>
      </c>
      <c r="Y982" s="557">
        <f t="shared" ca="1" si="353"/>
        <v>0.35178109484325482</v>
      </c>
    </row>
    <row r="983" spans="1:25" x14ac:dyDescent="0.25">
      <c r="A983" s="558" t="s">
        <v>1549</v>
      </c>
      <c r="B983" s="553">
        <f t="shared" si="345"/>
        <v>-10</v>
      </c>
      <c r="C983" s="553">
        <f t="shared" ca="1" si="354"/>
        <v>2.0430398418281102</v>
      </c>
      <c r="D983" s="553">
        <f t="shared" ca="1" si="355"/>
        <v>1.4820190856080098</v>
      </c>
      <c r="E983" s="553">
        <f t="shared" ca="1" si="356"/>
        <v>6.4510273258940991</v>
      </c>
      <c r="F983" s="553">
        <f t="shared" ca="1" si="357"/>
        <v>2.6670789614716481</v>
      </c>
      <c r="G983" s="553">
        <f t="shared" ca="1" si="358"/>
        <v>12.637586909871608</v>
      </c>
      <c r="H983" s="553">
        <f t="shared" ca="1" si="359"/>
        <v>2.8301836116602965</v>
      </c>
      <c r="I983" s="553">
        <f t="shared" ca="1" si="360"/>
        <v>14.139628549467245</v>
      </c>
      <c r="J983" s="553">
        <f t="shared" ca="1" si="361"/>
        <v>3.4979185594406355</v>
      </c>
      <c r="K983" s="553">
        <f t="shared" ca="1" si="362"/>
        <v>9.2246021284497619</v>
      </c>
      <c r="L983" s="553">
        <f t="shared" ca="1" si="363"/>
        <v>3.7672688208960881</v>
      </c>
      <c r="M983" s="553">
        <f t="shared" ca="1" si="363"/>
        <v>5.2710693440958103</v>
      </c>
      <c r="N983" s="553">
        <f t="shared" ca="1" si="363"/>
        <v>2.2850361679510223</v>
      </c>
      <c r="O983" s="553">
        <f t="shared" ca="1" si="363"/>
        <v>3.245195919635202</v>
      </c>
      <c r="P983" s="553">
        <f t="shared" ca="1" si="363"/>
        <v>2.6328197577090813</v>
      </c>
      <c r="Q983" s="554">
        <f t="shared" ca="1" si="346"/>
        <v>0.56102075622010039</v>
      </c>
      <c r="R983" s="554">
        <f t="shared" ca="1" si="347"/>
        <v>3.783948364422451</v>
      </c>
      <c r="S983" s="554">
        <f t="shared" ca="1" si="348"/>
        <v>9.8074032982113124</v>
      </c>
      <c r="T983" s="554">
        <f t="shared" ca="1" si="349"/>
        <v>10.641709990026609</v>
      </c>
      <c r="U983" s="554">
        <f t="shared" ca="1" si="350"/>
        <v>5.4573333075536734</v>
      </c>
      <c r="V983" s="555">
        <f t="shared" ca="1" si="351"/>
        <v>2.986033176144788</v>
      </c>
      <c r="W983" s="555">
        <f t="shared" ca="1" si="352"/>
        <v>0.61237616192612077</v>
      </c>
      <c r="X983" s="556">
        <f t="shared" ca="1" si="364"/>
        <v>4.9502327072255952</v>
      </c>
      <c r="Y983" s="557">
        <f t="shared" ca="1" si="353"/>
        <v>0.74168563063478299</v>
      </c>
    </row>
    <row r="984" spans="1:25" x14ac:dyDescent="0.25">
      <c r="A984" s="558" t="s">
        <v>1550</v>
      </c>
      <c r="B984" s="553">
        <f t="shared" si="345"/>
        <v>-10</v>
      </c>
      <c r="C984" s="553">
        <f t="shared" ca="1" si="354"/>
        <v>3.6016627953110394</v>
      </c>
      <c r="D984" s="553">
        <f t="shared" ca="1" si="355"/>
        <v>2.0351266151269458</v>
      </c>
      <c r="E984" s="553">
        <f t="shared" ca="1" si="356"/>
        <v>5.5734481945276864</v>
      </c>
      <c r="F984" s="553">
        <f t="shared" ca="1" si="357"/>
        <v>2.0598408096477101</v>
      </c>
      <c r="G984" s="553">
        <f t="shared" ca="1" si="358"/>
        <v>12.366648457424002</v>
      </c>
      <c r="H984" s="553">
        <f t="shared" ca="1" si="359"/>
        <v>3.1115355976393966</v>
      </c>
      <c r="I984" s="553">
        <f t="shared" ca="1" si="360"/>
        <v>10.98202418350569</v>
      </c>
      <c r="J984" s="553">
        <f t="shared" ca="1" si="361"/>
        <v>3.311748608117135</v>
      </c>
      <c r="K984" s="553">
        <f t="shared" ca="1" si="362"/>
        <v>8.4380032514093521</v>
      </c>
      <c r="L984" s="553">
        <f t="shared" ca="1" si="363"/>
        <v>4.0694412122040067</v>
      </c>
      <c r="M984" s="553">
        <f t="shared" ca="1" si="363"/>
        <v>4.7443605298119689</v>
      </c>
      <c r="N984" s="553">
        <f t="shared" ca="1" si="363"/>
        <v>2.9007012478393595</v>
      </c>
      <c r="O984" s="553">
        <f t="shared" ca="1" si="363"/>
        <v>5.6390954879027442</v>
      </c>
      <c r="P984" s="553">
        <f t="shared" ca="1" si="363"/>
        <v>2.6261496579035275</v>
      </c>
      <c r="Q984" s="554">
        <f t="shared" ca="1" si="346"/>
        <v>1.5665361801840936</v>
      </c>
      <c r="R984" s="554">
        <f t="shared" ca="1" si="347"/>
        <v>3.5136073848799763</v>
      </c>
      <c r="S984" s="554">
        <f t="shared" ca="1" si="348"/>
        <v>9.2551128597846066</v>
      </c>
      <c r="T984" s="554">
        <f t="shared" ca="1" si="349"/>
        <v>7.6702755753885548</v>
      </c>
      <c r="U984" s="554">
        <f t="shared" ca="1" si="350"/>
        <v>4.3685620392053455</v>
      </c>
      <c r="V984" s="555">
        <f t="shared" ca="1" si="351"/>
        <v>1.8436592819726094</v>
      </c>
      <c r="W984" s="555">
        <f t="shared" ca="1" si="352"/>
        <v>3.0129458299992167</v>
      </c>
      <c r="X984" s="556">
        <f t="shared" ca="1" si="364"/>
        <v>3.9289554955070169</v>
      </c>
      <c r="Y984" s="557">
        <f t="shared" ca="1" si="353"/>
        <v>0.60886335857050633</v>
      </c>
    </row>
    <row r="985" spans="1:25" x14ac:dyDescent="0.25">
      <c r="A985" s="558" t="s">
        <v>1551</v>
      </c>
      <c r="B985" s="553">
        <f t="shared" si="345"/>
        <v>-10</v>
      </c>
      <c r="C985" s="553">
        <f t="shared" ca="1" si="354"/>
        <v>4.3002959278279045</v>
      </c>
      <c r="D985" s="553">
        <f t="shared" ca="1" si="355"/>
        <v>2.3201665396016997</v>
      </c>
      <c r="E985" s="553">
        <f t="shared" ca="1" si="356"/>
        <v>4.2569042561892569</v>
      </c>
      <c r="F985" s="553">
        <f t="shared" ca="1" si="357"/>
        <v>2.47874355088023</v>
      </c>
      <c r="G985" s="553">
        <f t="shared" ca="1" si="358"/>
        <v>5.0446543300484423</v>
      </c>
      <c r="H985" s="553">
        <f t="shared" ca="1" si="359"/>
        <v>2.849891691242636</v>
      </c>
      <c r="I985" s="553">
        <f t="shared" ca="1" si="360"/>
        <v>8.5483787139623129</v>
      </c>
      <c r="J985" s="553">
        <f t="shared" ca="1" si="361"/>
        <v>2.3746145701132249</v>
      </c>
      <c r="K985" s="553">
        <f t="shared" ca="1" si="362"/>
        <v>10.11856605076021</v>
      </c>
      <c r="L985" s="553">
        <f t="shared" ca="1" si="363"/>
        <v>3.576081848323033</v>
      </c>
      <c r="M985" s="553">
        <f t="shared" ca="1" si="363"/>
        <v>5.3798614424444136</v>
      </c>
      <c r="N985" s="553">
        <f t="shared" ca="1" si="363"/>
        <v>1.809022431995067</v>
      </c>
      <c r="O985" s="553">
        <f t="shared" ca="1" si="363"/>
        <v>4.8642807548408502</v>
      </c>
      <c r="P985" s="553">
        <f t="shared" ca="1" si="363"/>
        <v>3.5112192020747961</v>
      </c>
      <c r="Q985" s="554">
        <f t="shared" ca="1" si="346"/>
        <v>1.9801293882262048</v>
      </c>
      <c r="R985" s="554">
        <f t="shared" ca="1" si="347"/>
        <v>1.7781607053090269</v>
      </c>
      <c r="S985" s="554">
        <f t="shared" ca="1" si="348"/>
        <v>2.1947626388058064</v>
      </c>
      <c r="T985" s="554">
        <f t="shared" ca="1" si="349"/>
        <v>6.1737641438490876</v>
      </c>
      <c r="U985" s="554">
        <f t="shared" ca="1" si="350"/>
        <v>6.5424842024371763</v>
      </c>
      <c r="V985" s="555">
        <f t="shared" ca="1" si="351"/>
        <v>3.5708390104493466</v>
      </c>
      <c r="W985" s="555">
        <f t="shared" ca="1" si="352"/>
        <v>1.3530615527660541</v>
      </c>
      <c r="X985" s="556">
        <f t="shared" ca="1" si="364"/>
        <v>-0.2617085544716069</v>
      </c>
      <c r="Y985" s="557">
        <f t="shared" ca="1" si="353"/>
        <v>0.10548860350934552</v>
      </c>
    </row>
    <row r="986" spans="1:25" x14ac:dyDescent="0.25">
      <c r="A986" s="558" t="s">
        <v>1552</v>
      </c>
      <c r="B986" s="553">
        <f t="shared" si="345"/>
        <v>-10</v>
      </c>
      <c r="C986" s="553">
        <f t="shared" ca="1" si="354"/>
        <v>2.3706657788429943</v>
      </c>
      <c r="D986" s="553">
        <f t="shared" ca="1" si="355"/>
        <v>2.1578652744751872</v>
      </c>
      <c r="E986" s="553">
        <f t="shared" ca="1" si="356"/>
        <v>6.4944114389738061</v>
      </c>
      <c r="F986" s="553">
        <f t="shared" ca="1" si="357"/>
        <v>2.3973929674811858</v>
      </c>
      <c r="G986" s="553">
        <f t="shared" ca="1" si="358"/>
        <v>11.591420151584881</v>
      </c>
      <c r="H986" s="553">
        <f t="shared" ca="1" si="359"/>
        <v>2.9655317268102714</v>
      </c>
      <c r="I986" s="553">
        <f t="shared" ca="1" si="360"/>
        <v>5.5838012919648783</v>
      </c>
      <c r="J986" s="553">
        <f t="shared" ca="1" si="361"/>
        <v>2.768081294324054</v>
      </c>
      <c r="K986" s="553">
        <f t="shared" ca="1" si="362"/>
        <v>10.34110935919915</v>
      </c>
      <c r="L986" s="553">
        <f t="shared" ca="1" si="363"/>
        <v>2.0533007534050549</v>
      </c>
      <c r="M986" s="553">
        <f t="shared" ca="1" si="363"/>
        <v>5.9600259824948845</v>
      </c>
      <c r="N986" s="553">
        <f t="shared" ca="1" si="363"/>
        <v>3.148532191211852</v>
      </c>
      <c r="O986" s="553">
        <f t="shared" ca="1" si="363"/>
        <v>6.2538523352979425</v>
      </c>
      <c r="P986" s="553">
        <f t="shared" ca="1" si="363"/>
        <v>2.6345958771527513</v>
      </c>
      <c r="Q986" s="554">
        <f t="shared" ca="1" si="346"/>
        <v>0.21280050436780718</v>
      </c>
      <c r="R986" s="554">
        <f t="shared" ca="1" si="347"/>
        <v>4.0970184714926203</v>
      </c>
      <c r="S986" s="554">
        <f t="shared" ca="1" si="348"/>
        <v>8.6258884247746099</v>
      </c>
      <c r="T986" s="554">
        <f t="shared" ca="1" si="349"/>
        <v>2.8157199976408243</v>
      </c>
      <c r="U986" s="554">
        <f t="shared" ca="1" si="350"/>
        <v>8.2878086057940941</v>
      </c>
      <c r="V986" s="555">
        <f t="shared" ca="1" si="351"/>
        <v>2.8114937912830325</v>
      </c>
      <c r="W986" s="555">
        <f t="shared" ca="1" si="352"/>
        <v>3.6192564581451911</v>
      </c>
      <c r="X986" s="556">
        <f t="shared" ca="1" si="364"/>
        <v>2.5738844541077235</v>
      </c>
      <c r="Y986" s="557">
        <f t="shared" ca="1" si="353"/>
        <v>0.41391608771269978</v>
      </c>
    </row>
    <row r="987" spans="1:25" x14ac:dyDescent="0.25">
      <c r="A987" s="558" t="s">
        <v>1553</v>
      </c>
      <c r="B987" s="553">
        <f t="shared" si="345"/>
        <v>-10</v>
      </c>
      <c r="C987" s="553">
        <f t="shared" ca="1" si="354"/>
        <v>2.3200461394753091</v>
      </c>
      <c r="D987" s="553">
        <f t="shared" ca="1" si="355"/>
        <v>1.5656506616359935</v>
      </c>
      <c r="E987" s="553">
        <f t="shared" ca="1" si="356"/>
        <v>4.9434608536260871</v>
      </c>
      <c r="F987" s="553">
        <f t="shared" ca="1" si="357"/>
        <v>2.6591730764485897</v>
      </c>
      <c r="G987" s="553">
        <f t="shared" ca="1" si="358"/>
        <v>11.39801710129294</v>
      </c>
      <c r="H987" s="553">
        <f t="shared" ca="1" si="359"/>
        <v>3.2151002454670046</v>
      </c>
      <c r="I987" s="553">
        <f t="shared" ca="1" si="360"/>
        <v>8.9862234978351534</v>
      </c>
      <c r="J987" s="553">
        <f t="shared" ca="1" si="361"/>
        <v>3.3951982167410399</v>
      </c>
      <c r="K987" s="553">
        <f t="shared" ca="1" si="362"/>
        <v>8.7576168129089602</v>
      </c>
      <c r="L987" s="553">
        <f t="shared" ca="1" si="363"/>
        <v>3.1830825016854845</v>
      </c>
      <c r="M987" s="553">
        <f t="shared" ca="1" si="363"/>
        <v>5.8406994124158436</v>
      </c>
      <c r="N987" s="553">
        <f t="shared" ca="1" si="363"/>
        <v>1.77239175644248</v>
      </c>
      <c r="O987" s="553">
        <f t="shared" ca="1" si="363"/>
        <v>5.2126405840351175</v>
      </c>
      <c r="P987" s="553">
        <f t="shared" ca="1" si="363"/>
        <v>3.1156915234398626</v>
      </c>
      <c r="Q987" s="554">
        <f t="shared" ca="1" si="346"/>
        <v>0.7543954778393156</v>
      </c>
      <c r="R987" s="554">
        <f t="shared" ca="1" si="347"/>
        <v>2.2842877771774974</v>
      </c>
      <c r="S987" s="554">
        <f t="shared" ca="1" si="348"/>
        <v>8.1829168558259351</v>
      </c>
      <c r="T987" s="554">
        <f t="shared" ca="1" si="349"/>
        <v>5.5910252810941135</v>
      </c>
      <c r="U987" s="554">
        <f t="shared" ca="1" si="350"/>
        <v>5.5745343112234753</v>
      </c>
      <c r="V987" s="555">
        <f t="shared" ca="1" si="351"/>
        <v>4.0683076559733635</v>
      </c>
      <c r="W987" s="555">
        <f t="shared" ca="1" si="352"/>
        <v>2.096949060595255</v>
      </c>
      <c r="X987" s="556">
        <f t="shared" ca="1" si="364"/>
        <v>1.8781058818858138</v>
      </c>
      <c r="Y987" s="557">
        <f t="shared" ca="1" si="353"/>
        <v>0.31880200107878842</v>
      </c>
    </row>
    <row r="988" spans="1:25" x14ac:dyDescent="0.25">
      <c r="A988" s="558" t="s">
        <v>1554</v>
      </c>
      <c r="B988" s="553">
        <f t="shared" si="345"/>
        <v>-10</v>
      </c>
      <c r="C988" s="553">
        <f t="shared" ca="1" si="354"/>
        <v>2.7157518711615922</v>
      </c>
      <c r="D988" s="553">
        <f t="shared" ca="1" si="355"/>
        <v>2.0673108003241363</v>
      </c>
      <c r="E988" s="553">
        <f t="shared" ca="1" si="356"/>
        <v>7.6273887698311951</v>
      </c>
      <c r="F988" s="553">
        <f t="shared" ca="1" si="357"/>
        <v>3.0008834664904995</v>
      </c>
      <c r="G988" s="553">
        <f t="shared" ca="1" si="358"/>
        <v>11.568126626141984</v>
      </c>
      <c r="H988" s="553">
        <f t="shared" ca="1" si="359"/>
        <v>2.1588702522343115</v>
      </c>
      <c r="I988" s="553">
        <f t="shared" ca="1" si="360"/>
        <v>14.424763105700876</v>
      </c>
      <c r="J988" s="553">
        <f t="shared" ca="1" si="361"/>
        <v>1.726367317742183</v>
      </c>
      <c r="K988" s="553">
        <f t="shared" ca="1" si="362"/>
        <v>8.0019038313751416</v>
      </c>
      <c r="L988" s="553">
        <f t="shared" ca="1" si="363"/>
        <v>4.7942767721237907</v>
      </c>
      <c r="M988" s="553">
        <f t="shared" ca="1" si="363"/>
        <v>7.4220596851958422</v>
      </c>
      <c r="N988" s="553">
        <f t="shared" ca="1" si="363"/>
        <v>2.1343092077869814</v>
      </c>
      <c r="O988" s="553">
        <f t="shared" ca="1" si="363"/>
        <v>5.4387977971248889</v>
      </c>
      <c r="P988" s="553">
        <f t="shared" ca="1" si="363"/>
        <v>1.7327957406019716</v>
      </c>
      <c r="Q988" s="554">
        <f t="shared" ca="1" si="346"/>
        <v>0.64844107083745595</v>
      </c>
      <c r="R988" s="554">
        <f t="shared" ca="1" si="347"/>
        <v>4.6265053033406955</v>
      </c>
      <c r="S988" s="554">
        <f t="shared" ca="1" si="348"/>
        <v>9.409256373907672</v>
      </c>
      <c r="T988" s="554">
        <f t="shared" ca="1" si="349"/>
        <v>12.698395787958694</v>
      </c>
      <c r="U988" s="554">
        <f t="shared" ca="1" si="350"/>
        <v>3.2076270592513509</v>
      </c>
      <c r="V988" s="555">
        <f t="shared" ca="1" si="351"/>
        <v>5.2877504774088608</v>
      </c>
      <c r="W988" s="555">
        <f t="shared" ca="1" si="352"/>
        <v>3.7060020565229173</v>
      </c>
      <c r="X988" s="556">
        <f t="shared" ca="1" si="364"/>
        <v>6.7129506874060851</v>
      </c>
      <c r="Y988" s="557">
        <f t="shared" ca="1" si="353"/>
        <v>0.90164013441305657</v>
      </c>
    </row>
    <row r="989" spans="1:25" x14ac:dyDescent="0.25">
      <c r="A989" s="558" t="s">
        <v>1555</v>
      </c>
      <c r="B989" s="553">
        <f t="shared" si="345"/>
        <v>-10</v>
      </c>
      <c r="C989" s="553">
        <f t="shared" ca="1" si="354"/>
        <v>3.2074518773535159</v>
      </c>
      <c r="D989" s="553">
        <f t="shared" ca="1" si="355"/>
        <v>2.0160386765662404</v>
      </c>
      <c r="E989" s="553">
        <f t="shared" ca="1" si="356"/>
        <v>3.8393139035462136</v>
      </c>
      <c r="F989" s="553">
        <f t="shared" ca="1" si="357"/>
        <v>2.2705036649334605</v>
      </c>
      <c r="G989" s="553">
        <f t="shared" ca="1" si="358"/>
        <v>9.1521256570508847</v>
      </c>
      <c r="H989" s="553">
        <f t="shared" ca="1" si="359"/>
        <v>3.8809789123204004</v>
      </c>
      <c r="I989" s="553">
        <f t="shared" ca="1" si="360"/>
        <v>9.9239717277989321</v>
      </c>
      <c r="J989" s="553">
        <f t="shared" ca="1" si="361"/>
        <v>2.7301012944739682</v>
      </c>
      <c r="K989" s="553">
        <f t="shared" ca="1" si="362"/>
        <v>15.587758717636779</v>
      </c>
      <c r="L989" s="553">
        <f t="shared" ca="1" si="363"/>
        <v>2.2558038358416499</v>
      </c>
      <c r="M989" s="553">
        <f t="shared" ca="1" si="363"/>
        <v>4.2103340328863545</v>
      </c>
      <c r="N989" s="553">
        <f t="shared" ca="1" si="363"/>
        <v>2.6142554554665165</v>
      </c>
      <c r="O989" s="553">
        <f t="shared" ca="1" si="363"/>
        <v>5.6783717579160085</v>
      </c>
      <c r="P989" s="553">
        <f t="shared" ca="1" si="363"/>
        <v>3.192618336016575</v>
      </c>
      <c r="Q989" s="554">
        <f t="shared" ca="1" si="346"/>
        <v>1.1914132007872755</v>
      </c>
      <c r="R989" s="554">
        <f t="shared" ca="1" si="347"/>
        <v>1.5688102386127531</v>
      </c>
      <c r="S989" s="554">
        <f t="shared" ca="1" si="348"/>
        <v>5.2711467447304843</v>
      </c>
      <c r="T989" s="554">
        <f t="shared" ca="1" si="349"/>
        <v>7.1938704333249639</v>
      </c>
      <c r="U989" s="554">
        <f t="shared" ca="1" si="350"/>
        <v>13.331954881795129</v>
      </c>
      <c r="V989" s="555">
        <f t="shared" ca="1" si="351"/>
        <v>1.5960785774198381</v>
      </c>
      <c r="W989" s="555">
        <f t="shared" ca="1" si="352"/>
        <v>2.4857534218994335</v>
      </c>
      <c r="X989" s="556">
        <f t="shared" ca="1" si="364"/>
        <v>2.9109232504239948</v>
      </c>
      <c r="Y989" s="557">
        <f t="shared" ca="1" si="353"/>
        <v>0.46229534693305041</v>
      </c>
    </row>
    <row r="990" spans="1:25" x14ac:dyDescent="0.25">
      <c r="A990" s="558" t="s">
        <v>1556</v>
      </c>
      <c r="B990" s="553">
        <f t="shared" si="345"/>
        <v>-10</v>
      </c>
      <c r="C990" s="553">
        <f t="shared" ca="1" si="354"/>
        <v>2.2232800647878177</v>
      </c>
      <c r="D990" s="553">
        <f t="shared" ca="1" si="355"/>
        <v>3.0187059016697377</v>
      </c>
      <c r="E990" s="553">
        <f t="shared" ca="1" si="356"/>
        <v>4.9210795090215234</v>
      </c>
      <c r="F990" s="553">
        <f t="shared" ca="1" si="357"/>
        <v>2.6341496997350204</v>
      </c>
      <c r="G990" s="553">
        <f t="shared" ca="1" si="358"/>
        <v>13.896419440150389</v>
      </c>
      <c r="H990" s="553">
        <f t="shared" ca="1" si="359"/>
        <v>2.9864166699149863</v>
      </c>
      <c r="I990" s="553">
        <f t="shared" ca="1" si="360"/>
        <v>6.8409257237783061</v>
      </c>
      <c r="J990" s="553">
        <f t="shared" ca="1" si="361"/>
        <v>2.3805548054097487</v>
      </c>
      <c r="K990" s="553">
        <f t="shared" ca="1" si="362"/>
        <v>9.2749262782600965</v>
      </c>
      <c r="L990" s="553">
        <f t="shared" ca="1" si="363"/>
        <v>2.4351546771962709</v>
      </c>
      <c r="M990" s="553">
        <f t="shared" ca="1" si="363"/>
        <v>6.3609988264375756</v>
      </c>
      <c r="N990" s="553">
        <f t="shared" ca="1" si="363"/>
        <v>1.581053860901408</v>
      </c>
      <c r="O990" s="553">
        <f t="shared" ca="1" si="363"/>
        <v>2.0211695813152524</v>
      </c>
      <c r="P990" s="553">
        <f t="shared" ca="1" si="363"/>
        <v>2.1152284252369791</v>
      </c>
      <c r="Q990" s="554">
        <f t="shared" ca="1" si="346"/>
        <v>-0.79542583688192003</v>
      </c>
      <c r="R990" s="554">
        <f t="shared" ca="1" si="347"/>
        <v>2.2869298092865029</v>
      </c>
      <c r="S990" s="554">
        <f t="shared" ca="1" si="348"/>
        <v>10.910002770235403</v>
      </c>
      <c r="T990" s="554">
        <f t="shared" ca="1" si="349"/>
        <v>4.4603709183685574</v>
      </c>
      <c r="U990" s="554">
        <f t="shared" ca="1" si="350"/>
        <v>6.8397716010638252</v>
      </c>
      <c r="V990" s="555">
        <f t="shared" ca="1" si="351"/>
        <v>4.7799449655361679</v>
      </c>
      <c r="W990" s="555">
        <f t="shared" ca="1" si="352"/>
        <v>-9.4058843921726698E-2</v>
      </c>
      <c r="X990" s="556">
        <f t="shared" ca="1" si="364"/>
        <v>1.7147484369794057</v>
      </c>
      <c r="Y990" s="557">
        <f t="shared" ca="1" si="353"/>
        <v>0.29785311529902259</v>
      </c>
    </row>
    <row r="991" spans="1:25" x14ac:dyDescent="0.25">
      <c r="A991" s="558" t="s">
        <v>1557</v>
      </c>
      <c r="B991" s="553">
        <f t="shared" si="345"/>
        <v>-10</v>
      </c>
      <c r="C991" s="553">
        <f t="shared" ca="1" si="354"/>
        <v>5.2541750869615127</v>
      </c>
      <c r="D991" s="553">
        <f t="shared" ca="1" si="355"/>
        <v>2.027167734973629</v>
      </c>
      <c r="E991" s="553">
        <f t="shared" ca="1" si="356"/>
        <v>3.3504137497471502</v>
      </c>
      <c r="F991" s="553">
        <f t="shared" ca="1" si="357"/>
        <v>3.347210846508391</v>
      </c>
      <c r="G991" s="553">
        <f t="shared" ca="1" si="358"/>
        <v>9.4988129548377547</v>
      </c>
      <c r="H991" s="553">
        <f t="shared" ca="1" si="359"/>
        <v>3.0339703029104967</v>
      </c>
      <c r="I991" s="553">
        <f t="shared" ca="1" si="360"/>
        <v>11.598630522683681</v>
      </c>
      <c r="J991" s="553">
        <f t="shared" ca="1" si="361"/>
        <v>4.2373448352363052</v>
      </c>
      <c r="K991" s="553">
        <f t="shared" ca="1" si="362"/>
        <v>8.0621936148544489</v>
      </c>
      <c r="L991" s="553">
        <f t="shared" ca="1" si="363"/>
        <v>2.959455217577756</v>
      </c>
      <c r="M991" s="553">
        <f t="shared" ca="1" si="363"/>
        <v>5.8965701744207877</v>
      </c>
      <c r="N991" s="553">
        <f t="shared" ca="1" si="363"/>
        <v>2.1098082422158972</v>
      </c>
      <c r="O991" s="553">
        <f t="shared" ca="1" si="363"/>
        <v>5.139725230875241</v>
      </c>
      <c r="P991" s="553">
        <f t="shared" ca="1" si="363"/>
        <v>1.7275923426110689</v>
      </c>
      <c r="Q991" s="554">
        <f t="shared" ca="1" si="346"/>
        <v>3.2270073519878837</v>
      </c>
      <c r="R991" s="554">
        <f t="shared" ca="1" si="347"/>
        <v>3.2029032387592693E-3</v>
      </c>
      <c r="S991" s="554">
        <f t="shared" ca="1" si="348"/>
        <v>6.4648426519272579</v>
      </c>
      <c r="T991" s="554">
        <f t="shared" ca="1" si="349"/>
        <v>7.361285687447376</v>
      </c>
      <c r="U991" s="554">
        <f t="shared" ca="1" si="350"/>
        <v>5.1027383972766929</v>
      </c>
      <c r="V991" s="555">
        <f t="shared" ca="1" si="351"/>
        <v>3.7867619322048904</v>
      </c>
      <c r="W991" s="555">
        <f t="shared" ca="1" si="352"/>
        <v>3.4121328882641722</v>
      </c>
      <c r="X991" s="556">
        <f t="shared" ca="1" si="364"/>
        <v>2.2891561640927591</v>
      </c>
      <c r="Y991" s="557">
        <f t="shared" ca="1" si="353"/>
        <v>0.37401094243223099</v>
      </c>
    </row>
    <row r="992" spans="1:25" x14ac:dyDescent="0.25">
      <c r="A992" s="558" t="s">
        <v>1558</v>
      </c>
      <c r="B992" s="553">
        <f t="shared" si="345"/>
        <v>-10</v>
      </c>
      <c r="C992" s="553">
        <f t="shared" ca="1" si="354"/>
        <v>1.9429348549409406</v>
      </c>
      <c r="D992" s="553">
        <f t="shared" ca="1" si="355"/>
        <v>2.1056032536428537</v>
      </c>
      <c r="E992" s="553">
        <f t="shared" ca="1" si="356"/>
        <v>8.5402831561631771</v>
      </c>
      <c r="F992" s="553">
        <f t="shared" ca="1" si="357"/>
        <v>2.1809645417279135</v>
      </c>
      <c r="G992" s="553">
        <f t="shared" ca="1" si="358"/>
        <v>9.7445279949130565</v>
      </c>
      <c r="H992" s="553">
        <f t="shared" ca="1" si="359"/>
        <v>1.6073319878970453</v>
      </c>
      <c r="I992" s="553">
        <f t="shared" ca="1" si="360"/>
        <v>10.021046060567089</v>
      </c>
      <c r="J992" s="553">
        <f t="shared" ca="1" si="361"/>
        <v>3.6547240951815492</v>
      </c>
      <c r="K992" s="553">
        <f t="shared" ca="1" si="362"/>
        <v>9.1672283432453199</v>
      </c>
      <c r="L992" s="553">
        <f t="shared" ca="1" si="363"/>
        <v>2.5725102739041774</v>
      </c>
      <c r="M992" s="553">
        <f t="shared" ca="1" si="363"/>
        <v>6.3331013768027464</v>
      </c>
      <c r="N992" s="553">
        <f t="shared" ca="1" si="363"/>
        <v>2.5520150087993301</v>
      </c>
      <c r="O992" s="553">
        <f t="shared" ca="1" si="363"/>
        <v>5.7948439055015815</v>
      </c>
      <c r="P992" s="553">
        <f t="shared" ca="1" si="363"/>
        <v>2.3882544549044344</v>
      </c>
      <c r="Q992" s="554">
        <f t="shared" ca="1" si="346"/>
        <v>-0.16266839870191308</v>
      </c>
      <c r="R992" s="554">
        <f t="shared" ca="1" si="347"/>
        <v>6.3593186144352636</v>
      </c>
      <c r="S992" s="554">
        <f t="shared" ca="1" si="348"/>
        <v>8.1371960070160121</v>
      </c>
      <c r="T992" s="554">
        <f t="shared" ca="1" si="349"/>
        <v>6.3663219653855396</v>
      </c>
      <c r="U992" s="554">
        <f t="shared" ca="1" si="350"/>
        <v>6.5947180693411429</v>
      </c>
      <c r="V992" s="555">
        <f t="shared" ca="1" si="351"/>
        <v>3.7810863680034164</v>
      </c>
      <c r="W992" s="555">
        <f t="shared" ca="1" si="352"/>
        <v>3.406589450597147</v>
      </c>
      <c r="X992" s="556">
        <f t="shared" ca="1" si="364"/>
        <v>4.5802789366566206</v>
      </c>
      <c r="Y992" s="557">
        <f t="shared" ca="1" si="353"/>
        <v>0.69627797833877825</v>
      </c>
    </row>
    <row r="993" spans="1:25" x14ac:dyDescent="0.25">
      <c r="A993" s="558" t="s">
        <v>1559</v>
      </c>
      <c r="B993" s="553">
        <f t="shared" si="345"/>
        <v>-10</v>
      </c>
      <c r="C993" s="553">
        <f t="shared" ca="1" si="354"/>
        <v>2.2333487520167163</v>
      </c>
      <c r="D993" s="553">
        <f t="shared" ca="1" si="355"/>
        <v>2.5070042046838426</v>
      </c>
      <c r="E993" s="553">
        <f t="shared" ca="1" si="356"/>
        <v>8.1655894753369864</v>
      </c>
      <c r="F993" s="553">
        <f t="shared" ca="1" si="357"/>
        <v>2.1208774247696272</v>
      </c>
      <c r="G993" s="553">
        <f t="shared" ca="1" si="358"/>
        <v>7.3136001426606523</v>
      </c>
      <c r="H993" s="553">
        <f t="shared" ca="1" si="359"/>
        <v>3.022193982143198</v>
      </c>
      <c r="I993" s="553">
        <f t="shared" ca="1" si="360"/>
        <v>9.670187154443223</v>
      </c>
      <c r="J993" s="553">
        <f t="shared" ca="1" si="361"/>
        <v>2.9168312697307961</v>
      </c>
      <c r="K993" s="553">
        <f t="shared" ca="1" si="362"/>
        <v>9.1356698703314816</v>
      </c>
      <c r="L993" s="553">
        <f t="shared" ca="1" si="363"/>
        <v>2.1682822203772982</v>
      </c>
      <c r="M993" s="553">
        <f t="shared" ca="1" si="363"/>
        <v>7.1227183870425144</v>
      </c>
      <c r="N993" s="553">
        <f t="shared" ca="1" si="363"/>
        <v>2.0812048104573231</v>
      </c>
      <c r="O993" s="553">
        <f t="shared" ca="1" si="363"/>
        <v>4.8577593610759422</v>
      </c>
      <c r="P993" s="553">
        <f t="shared" ca="1" si="363"/>
        <v>2.8803247465424779</v>
      </c>
      <c r="Q993" s="554">
        <f t="shared" ca="1" si="346"/>
        <v>-0.27365545266712621</v>
      </c>
      <c r="R993" s="554">
        <f t="shared" ca="1" si="347"/>
        <v>6.0447120505673588</v>
      </c>
      <c r="S993" s="554">
        <f t="shared" ca="1" si="348"/>
        <v>4.2914061605174538</v>
      </c>
      <c r="T993" s="554">
        <f t="shared" ca="1" si="349"/>
        <v>6.7533558847124269</v>
      </c>
      <c r="U993" s="554">
        <f t="shared" ca="1" si="350"/>
        <v>6.9673876499541834</v>
      </c>
      <c r="V993" s="555">
        <f t="shared" ca="1" si="351"/>
        <v>5.0415135765851913</v>
      </c>
      <c r="W993" s="555">
        <f t="shared" ca="1" si="352"/>
        <v>1.9774346145334643</v>
      </c>
      <c r="X993" s="556">
        <f t="shared" ca="1" si="364"/>
        <v>2.6324400906236978</v>
      </c>
      <c r="Y993" s="557">
        <f t="shared" ca="1" si="353"/>
        <v>0.42224921090410744</v>
      </c>
    </row>
    <row r="994" spans="1:25" x14ac:dyDescent="0.25">
      <c r="A994" s="558" t="s">
        <v>1560</v>
      </c>
      <c r="B994" s="553">
        <f t="shared" si="345"/>
        <v>-10</v>
      </c>
      <c r="C994" s="553">
        <f t="shared" ca="1" si="354"/>
        <v>3.8790245852769933</v>
      </c>
      <c r="D994" s="553">
        <f t="shared" ca="1" si="355"/>
        <v>2.3004520586294501</v>
      </c>
      <c r="E994" s="553">
        <f t="shared" ca="1" si="356"/>
        <v>5.3336884635044868</v>
      </c>
      <c r="F994" s="553">
        <f t="shared" ca="1" si="357"/>
        <v>3.2624291608446034</v>
      </c>
      <c r="G994" s="553">
        <f t="shared" ca="1" si="358"/>
        <v>10.880924825478978</v>
      </c>
      <c r="H994" s="553">
        <f t="shared" ca="1" si="359"/>
        <v>2.8350049397953319</v>
      </c>
      <c r="I994" s="553">
        <f t="shared" ca="1" si="360"/>
        <v>10.624515976757001</v>
      </c>
      <c r="J994" s="553">
        <f t="shared" ca="1" si="361"/>
        <v>2.9360861977745181</v>
      </c>
      <c r="K994" s="553">
        <f t="shared" ca="1" si="362"/>
        <v>10.254760655863652</v>
      </c>
      <c r="L994" s="553">
        <f t="shared" ref="L994:P1009" ca="1" si="365">L$17*(1+$C$10*NORMSINV(RAND()))</f>
        <v>3.0170960611548709</v>
      </c>
      <c r="M994" s="553">
        <f t="shared" ca="1" si="365"/>
        <v>7.3295627997414519</v>
      </c>
      <c r="N994" s="553">
        <f t="shared" ca="1" si="365"/>
        <v>2.5385304954308294</v>
      </c>
      <c r="O994" s="553">
        <f t="shared" ca="1" si="365"/>
        <v>4.0233319960950134</v>
      </c>
      <c r="P994" s="553">
        <f t="shared" ca="1" si="365"/>
        <v>2.5562565126089698</v>
      </c>
      <c r="Q994" s="554">
        <f t="shared" ca="1" si="346"/>
        <v>1.5785725266475432</v>
      </c>
      <c r="R994" s="554">
        <f t="shared" ca="1" si="347"/>
        <v>2.0712593026598833</v>
      </c>
      <c r="S994" s="554">
        <f t="shared" ca="1" si="348"/>
        <v>8.0459198856836451</v>
      </c>
      <c r="T994" s="554">
        <f t="shared" ca="1" si="349"/>
        <v>7.6884297789824831</v>
      </c>
      <c r="U994" s="554">
        <f t="shared" ca="1" si="350"/>
        <v>7.2376645947087814</v>
      </c>
      <c r="V994" s="555">
        <f t="shared" ca="1" si="351"/>
        <v>4.7910323043106224</v>
      </c>
      <c r="W994" s="555">
        <f t="shared" ca="1" si="352"/>
        <v>1.4670754834860436</v>
      </c>
      <c r="X994" s="556">
        <f t="shared" ca="1" si="364"/>
        <v>3.7924021291713608</v>
      </c>
      <c r="Y994" s="557">
        <f t="shared" ca="1" si="353"/>
        <v>0.58962966031758923</v>
      </c>
    </row>
    <row r="995" spans="1:25" x14ac:dyDescent="0.25">
      <c r="A995" s="558" t="s">
        <v>1561</v>
      </c>
      <c r="B995" s="553">
        <f t="shared" si="345"/>
        <v>-10</v>
      </c>
      <c r="C995" s="553">
        <f t="shared" ca="1" si="354"/>
        <v>3.3077602014309391</v>
      </c>
      <c r="D995" s="553">
        <f t="shared" ca="1" si="355"/>
        <v>1.7756304148032074</v>
      </c>
      <c r="E995" s="553">
        <f t="shared" ca="1" si="356"/>
        <v>5.4002209484223194</v>
      </c>
      <c r="F995" s="553">
        <f t="shared" ca="1" si="357"/>
        <v>2.1113995756716193</v>
      </c>
      <c r="G995" s="553">
        <f t="shared" ca="1" si="358"/>
        <v>10.18297639539959</v>
      </c>
      <c r="H995" s="553">
        <f t="shared" ca="1" si="359"/>
        <v>3.5042113282541738</v>
      </c>
      <c r="I995" s="553">
        <f t="shared" ca="1" si="360"/>
        <v>9.3616780273593818</v>
      </c>
      <c r="J995" s="553">
        <f t="shared" ca="1" si="361"/>
        <v>3.0378297392406415</v>
      </c>
      <c r="K995" s="553">
        <f t="shared" ca="1" si="362"/>
        <v>9.0668558093934823</v>
      </c>
      <c r="L995" s="553">
        <f t="shared" ca="1" si="365"/>
        <v>3.4107215252673049</v>
      </c>
      <c r="M995" s="553">
        <f t="shared" ca="1" si="365"/>
        <v>6.0560670171285604</v>
      </c>
      <c r="N995" s="553">
        <f t="shared" ca="1" si="365"/>
        <v>1.6842027763078504</v>
      </c>
      <c r="O995" s="553">
        <f t="shared" ca="1" si="365"/>
        <v>4.6115481002398893</v>
      </c>
      <c r="P995" s="553">
        <f t="shared" ca="1" si="365"/>
        <v>2.223912832733387</v>
      </c>
      <c r="Q995" s="554">
        <f t="shared" ca="1" si="346"/>
        <v>1.5321297866277317</v>
      </c>
      <c r="R995" s="554">
        <f t="shared" ca="1" si="347"/>
        <v>3.2888213727507001</v>
      </c>
      <c r="S995" s="554">
        <f t="shared" ca="1" si="348"/>
        <v>6.6787650671454166</v>
      </c>
      <c r="T995" s="554">
        <f t="shared" ca="1" si="349"/>
        <v>6.3238482881187403</v>
      </c>
      <c r="U995" s="554">
        <f t="shared" ca="1" si="350"/>
        <v>5.6561342841261775</v>
      </c>
      <c r="V995" s="555">
        <f t="shared" ca="1" si="351"/>
        <v>4.3718642408207096</v>
      </c>
      <c r="W995" s="555">
        <f t="shared" ca="1" si="352"/>
        <v>2.3876352675065022</v>
      </c>
      <c r="X995" s="556">
        <f t="shared" ca="1" si="364"/>
        <v>2.8405089504748702</v>
      </c>
      <c r="Y995" s="557">
        <f t="shared" ca="1" si="353"/>
        <v>0.45211704928003676</v>
      </c>
    </row>
    <row r="996" spans="1:25" x14ac:dyDescent="0.25">
      <c r="A996" s="558" t="s">
        <v>1562</v>
      </c>
      <c r="B996" s="553">
        <f t="shared" si="345"/>
        <v>-10</v>
      </c>
      <c r="C996" s="553">
        <f t="shared" ca="1" si="354"/>
        <v>3.2947957629706579</v>
      </c>
      <c r="D996" s="553">
        <f t="shared" ca="1" si="355"/>
        <v>1.6646276989452171</v>
      </c>
      <c r="E996" s="553">
        <f t="shared" ca="1" si="356"/>
        <v>5.2823554245524127</v>
      </c>
      <c r="F996" s="553">
        <f t="shared" ca="1" si="357"/>
        <v>1.6225067269955651</v>
      </c>
      <c r="G996" s="553">
        <f t="shared" ca="1" si="358"/>
        <v>12.425270239291105</v>
      </c>
      <c r="H996" s="553">
        <f t="shared" ca="1" si="359"/>
        <v>3.0607028780820547</v>
      </c>
      <c r="I996" s="553">
        <f t="shared" ca="1" si="360"/>
        <v>10.0987076129752</v>
      </c>
      <c r="J996" s="553">
        <f t="shared" ca="1" si="361"/>
        <v>2.1677801231610569</v>
      </c>
      <c r="K996" s="553">
        <f t="shared" ca="1" si="362"/>
        <v>10.396424412727718</v>
      </c>
      <c r="L996" s="553">
        <f t="shared" ca="1" si="365"/>
        <v>3.6012197995690407</v>
      </c>
      <c r="M996" s="553">
        <f t="shared" ca="1" si="365"/>
        <v>7.4042785481028046</v>
      </c>
      <c r="N996" s="553">
        <f t="shared" ca="1" si="365"/>
        <v>1.9531646532038607</v>
      </c>
      <c r="O996" s="553">
        <f t="shared" ca="1" si="365"/>
        <v>5.5819417694184814</v>
      </c>
      <c r="P996" s="553">
        <f t="shared" ca="1" si="365"/>
        <v>2.4935816275920613</v>
      </c>
      <c r="Q996" s="554">
        <f t="shared" ca="1" si="346"/>
        <v>1.6301680640254408</v>
      </c>
      <c r="R996" s="554">
        <f t="shared" ca="1" si="347"/>
        <v>3.6598486975568476</v>
      </c>
      <c r="S996" s="554">
        <f t="shared" ca="1" si="348"/>
        <v>9.3645673612090512</v>
      </c>
      <c r="T996" s="554">
        <f t="shared" ca="1" si="349"/>
        <v>7.9309274898141435</v>
      </c>
      <c r="U996" s="554">
        <f t="shared" ca="1" si="350"/>
        <v>6.7952046131586776</v>
      </c>
      <c r="V996" s="555">
        <f t="shared" ca="1" si="351"/>
        <v>5.4511138948989437</v>
      </c>
      <c r="W996" s="555">
        <f t="shared" ca="1" si="352"/>
        <v>3.0883601418264202</v>
      </c>
      <c r="X996" s="556">
        <f t="shared" ca="1" si="364"/>
        <v>5.9929095197430229</v>
      </c>
      <c r="Y996" s="557">
        <f t="shared" ca="1" si="353"/>
        <v>0.84815270390831432</v>
      </c>
    </row>
    <row r="997" spans="1:25" x14ac:dyDescent="0.25">
      <c r="A997" s="558" t="s">
        <v>1563</v>
      </c>
      <c r="B997" s="553">
        <f t="shared" si="345"/>
        <v>-10</v>
      </c>
      <c r="C997" s="553">
        <f t="shared" ca="1" si="354"/>
        <v>1.2940276648444624</v>
      </c>
      <c r="D997" s="553">
        <f t="shared" ca="1" si="355"/>
        <v>2.5563294728989066</v>
      </c>
      <c r="E997" s="553">
        <f t="shared" ca="1" si="356"/>
        <v>6.2837444083610876</v>
      </c>
      <c r="F997" s="553">
        <f t="shared" ca="1" si="357"/>
        <v>2.7570234353064378</v>
      </c>
      <c r="G997" s="553">
        <f t="shared" ca="1" si="358"/>
        <v>9.8545688449368463</v>
      </c>
      <c r="H997" s="553">
        <f t="shared" ca="1" si="359"/>
        <v>3.3101188081265867</v>
      </c>
      <c r="I997" s="553">
        <f t="shared" ca="1" si="360"/>
        <v>13.449139737032938</v>
      </c>
      <c r="J997" s="553">
        <f t="shared" ca="1" si="361"/>
        <v>2.4076743321486376</v>
      </c>
      <c r="K997" s="553">
        <f t="shared" ca="1" si="362"/>
        <v>9.9082138990056841</v>
      </c>
      <c r="L997" s="553">
        <f t="shared" ca="1" si="365"/>
        <v>3.9080086024549754</v>
      </c>
      <c r="M997" s="553">
        <f t="shared" ca="1" si="365"/>
        <v>8.0616567380039701</v>
      </c>
      <c r="N997" s="553">
        <f t="shared" ca="1" si="365"/>
        <v>1.9986396189223146</v>
      </c>
      <c r="O997" s="553">
        <f t="shared" ca="1" si="365"/>
        <v>5.6355971208647428</v>
      </c>
      <c r="P997" s="553">
        <f t="shared" ca="1" si="365"/>
        <v>3.1372865563502161</v>
      </c>
      <c r="Q997" s="554">
        <f t="shared" ca="1" si="346"/>
        <v>-1.2623018080544441</v>
      </c>
      <c r="R997" s="554">
        <f t="shared" ca="1" si="347"/>
        <v>3.5267209730546498</v>
      </c>
      <c r="S997" s="554">
        <f t="shared" ca="1" si="348"/>
        <v>6.5444500368102592</v>
      </c>
      <c r="T997" s="554">
        <f t="shared" ca="1" si="349"/>
        <v>11.041465404884301</v>
      </c>
      <c r="U997" s="554">
        <f t="shared" ca="1" si="350"/>
        <v>6.0002052965507087</v>
      </c>
      <c r="V997" s="555">
        <f t="shared" ca="1" si="351"/>
        <v>6.0630171190816551</v>
      </c>
      <c r="W997" s="555">
        <f t="shared" ca="1" si="352"/>
        <v>2.4983105645145267</v>
      </c>
      <c r="X997" s="556">
        <f t="shared" ca="1" si="364"/>
        <v>3.2000671559364378</v>
      </c>
      <c r="Y997" s="557">
        <f t="shared" ca="1" si="353"/>
        <v>0.50427760461117233</v>
      </c>
    </row>
    <row r="998" spans="1:25" x14ac:dyDescent="0.25">
      <c r="A998" s="558" t="s">
        <v>1564</v>
      </c>
      <c r="B998" s="553">
        <f t="shared" si="345"/>
        <v>-10</v>
      </c>
      <c r="C998" s="553">
        <f t="shared" ca="1" si="354"/>
        <v>2.4390142935959007</v>
      </c>
      <c r="D998" s="553">
        <f t="shared" ca="1" si="355"/>
        <v>1.3352139568937271</v>
      </c>
      <c r="E998" s="553">
        <f t="shared" ca="1" si="356"/>
        <v>5.4025349026775569</v>
      </c>
      <c r="F998" s="553">
        <f t="shared" ca="1" si="357"/>
        <v>2.2892044609319804</v>
      </c>
      <c r="G998" s="553">
        <f t="shared" ca="1" si="358"/>
        <v>10.870316409646792</v>
      </c>
      <c r="H998" s="553">
        <f t="shared" ca="1" si="359"/>
        <v>4.3349795218009355</v>
      </c>
      <c r="I998" s="553">
        <f t="shared" ca="1" si="360"/>
        <v>10.59810541257418</v>
      </c>
      <c r="J998" s="553">
        <f t="shared" ca="1" si="361"/>
        <v>2.5253561467195524</v>
      </c>
      <c r="K998" s="553">
        <f t="shared" ca="1" si="362"/>
        <v>10.610444541378401</v>
      </c>
      <c r="L998" s="553">
        <f t="shared" ca="1" si="365"/>
        <v>2.3766018911584093</v>
      </c>
      <c r="M998" s="553">
        <f t="shared" ca="1" si="365"/>
        <v>4.617411251283956</v>
      </c>
      <c r="N998" s="553">
        <f t="shared" ca="1" si="365"/>
        <v>2.3387387801407549</v>
      </c>
      <c r="O998" s="553">
        <f t="shared" ca="1" si="365"/>
        <v>6.6448792033747299</v>
      </c>
      <c r="P998" s="553">
        <f t="shared" ca="1" si="365"/>
        <v>2.0458574716234312</v>
      </c>
      <c r="Q998" s="554">
        <f t="shared" ca="1" si="346"/>
        <v>1.1038003367021736</v>
      </c>
      <c r="R998" s="554">
        <f t="shared" ca="1" si="347"/>
        <v>3.1133304417455765</v>
      </c>
      <c r="S998" s="554">
        <f t="shared" ca="1" si="348"/>
        <v>6.5353368878458564</v>
      </c>
      <c r="T998" s="554">
        <f t="shared" ca="1" si="349"/>
        <v>8.0727492658546272</v>
      </c>
      <c r="U998" s="554">
        <f t="shared" ca="1" si="350"/>
        <v>8.2338426502199908</v>
      </c>
      <c r="V998" s="555">
        <f t="shared" ca="1" si="351"/>
        <v>2.2786724711432012</v>
      </c>
      <c r="W998" s="555">
        <f t="shared" ca="1" si="352"/>
        <v>4.5990217317512982</v>
      </c>
      <c r="X998" s="556">
        <f t="shared" ca="1" si="364"/>
        <v>3.7881529761280639</v>
      </c>
      <c r="Y998" s="557">
        <f t="shared" ca="1" si="353"/>
        <v>0.58902742827266708</v>
      </c>
    </row>
    <row r="999" spans="1:25" x14ac:dyDescent="0.25">
      <c r="A999" s="558" t="s">
        <v>1565</v>
      </c>
      <c r="B999" s="553">
        <f t="shared" si="345"/>
        <v>-10</v>
      </c>
      <c r="C999" s="553">
        <f t="shared" ca="1" si="354"/>
        <v>2.6157214420730099</v>
      </c>
      <c r="D999" s="553">
        <f t="shared" ca="1" si="355"/>
        <v>2.3159516432181548</v>
      </c>
      <c r="E999" s="553">
        <f t="shared" ca="1" si="356"/>
        <v>6.5505397794840148</v>
      </c>
      <c r="F999" s="553">
        <f t="shared" ca="1" si="357"/>
        <v>3.1094971486383889</v>
      </c>
      <c r="G999" s="553">
        <f t="shared" ca="1" si="358"/>
        <v>11.984561182917165</v>
      </c>
      <c r="H999" s="553">
        <f t="shared" ca="1" si="359"/>
        <v>3.2021262833158657</v>
      </c>
      <c r="I999" s="553">
        <f t="shared" ca="1" si="360"/>
        <v>11.200570998918892</v>
      </c>
      <c r="J999" s="553">
        <f t="shared" ca="1" si="361"/>
        <v>2.1806517682143234</v>
      </c>
      <c r="K999" s="553">
        <f t="shared" ca="1" si="362"/>
        <v>17.218613454860719</v>
      </c>
      <c r="L999" s="553">
        <f t="shared" ca="1" si="365"/>
        <v>3.1879743153065365</v>
      </c>
      <c r="M999" s="553">
        <f t="shared" ca="1" si="365"/>
        <v>5.4690828512557728</v>
      </c>
      <c r="N999" s="553">
        <f t="shared" ca="1" si="365"/>
        <v>2.3002711013660031</v>
      </c>
      <c r="O999" s="553">
        <f t="shared" ca="1" si="365"/>
        <v>5.8089743786631303</v>
      </c>
      <c r="P999" s="553">
        <f t="shared" ca="1" si="365"/>
        <v>2.2115026357440537</v>
      </c>
      <c r="Q999" s="554">
        <f t="shared" ca="1" si="346"/>
        <v>0.29976979885485511</v>
      </c>
      <c r="R999" s="554">
        <f t="shared" ca="1" si="347"/>
        <v>3.4410426308456259</v>
      </c>
      <c r="S999" s="554">
        <f t="shared" ca="1" si="348"/>
        <v>8.7824348996012986</v>
      </c>
      <c r="T999" s="554">
        <f t="shared" ca="1" si="349"/>
        <v>9.0199192307045681</v>
      </c>
      <c r="U999" s="554">
        <f t="shared" ca="1" si="350"/>
        <v>14.030639139554182</v>
      </c>
      <c r="V999" s="555">
        <f t="shared" ca="1" si="351"/>
        <v>3.1688117498897697</v>
      </c>
      <c r="W999" s="555">
        <f t="shared" ca="1" si="352"/>
        <v>3.5974717429190766</v>
      </c>
      <c r="X999" s="556">
        <f t="shared" ca="1" si="364"/>
        <v>6.8159380349903813</v>
      </c>
      <c r="Y999" s="557">
        <f t="shared" ca="1" si="353"/>
        <v>0.90799124549472587</v>
      </c>
    </row>
    <row r="1000" spans="1:25" x14ac:dyDescent="0.25">
      <c r="A1000" s="558" t="s">
        <v>1566</v>
      </c>
      <c r="B1000" s="553">
        <f t="shared" si="345"/>
        <v>-10</v>
      </c>
      <c r="C1000" s="553">
        <f t="shared" ca="1" si="354"/>
        <v>2.045606613585166</v>
      </c>
      <c r="D1000" s="553">
        <f t="shared" ca="1" si="355"/>
        <v>2.2396734216068128</v>
      </c>
      <c r="E1000" s="553">
        <f t="shared" ca="1" si="356"/>
        <v>9.0022035167658672</v>
      </c>
      <c r="F1000" s="553">
        <f t="shared" ca="1" si="357"/>
        <v>3.2011728247091571</v>
      </c>
      <c r="G1000" s="553">
        <f t="shared" ca="1" si="358"/>
        <v>11.571312980950935</v>
      </c>
      <c r="H1000" s="553">
        <f t="shared" ca="1" si="359"/>
        <v>2.6477489296152128</v>
      </c>
      <c r="I1000" s="553">
        <f t="shared" ca="1" si="360"/>
        <v>9.9835955800519418</v>
      </c>
      <c r="J1000" s="553">
        <f t="shared" ca="1" si="361"/>
        <v>4.5171038854514087</v>
      </c>
      <c r="K1000" s="553">
        <f t="shared" ca="1" si="362"/>
        <v>6.2934640487176052</v>
      </c>
      <c r="L1000" s="553">
        <f t="shared" ca="1" si="365"/>
        <v>2.9523040540699292</v>
      </c>
      <c r="M1000" s="553">
        <f t="shared" ca="1" si="365"/>
        <v>8.4968344810245995</v>
      </c>
      <c r="N1000" s="553">
        <f t="shared" ca="1" si="365"/>
        <v>3.1197719966102886</v>
      </c>
      <c r="O1000" s="553">
        <f t="shared" ca="1" si="365"/>
        <v>4.8449460361308407</v>
      </c>
      <c r="P1000" s="553">
        <f t="shared" ca="1" si="365"/>
        <v>3.3167514955912547</v>
      </c>
      <c r="Q1000" s="554">
        <f t="shared" ca="1" si="346"/>
        <v>-0.19406680802164678</v>
      </c>
      <c r="R1000" s="554">
        <f t="shared" ca="1" si="347"/>
        <v>5.8010306920567096</v>
      </c>
      <c r="S1000" s="554">
        <f t="shared" ca="1" si="348"/>
        <v>8.9235640513357222</v>
      </c>
      <c r="T1000" s="554">
        <f t="shared" ca="1" si="349"/>
        <v>5.4664916946005331</v>
      </c>
      <c r="U1000" s="554">
        <f t="shared" ca="1" si="350"/>
        <v>3.341159994647676</v>
      </c>
      <c r="V1000" s="555">
        <f t="shared" ca="1" si="351"/>
        <v>5.3770624844143109</v>
      </c>
      <c r="W1000" s="555">
        <f t="shared" ca="1" si="352"/>
        <v>1.528194540539586</v>
      </c>
      <c r="X1000" s="556">
        <f t="shared" ca="1" si="364"/>
        <v>3.1902275875598693</v>
      </c>
      <c r="Y1000" s="557">
        <f t="shared" ca="1" si="353"/>
        <v>0.50284708702888903</v>
      </c>
    </row>
    <row r="1001" spans="1:25" x14ac:dyDescent="0.25">
      <c r="A1001" s="558" t="s">
        <v>1567</v>
      </c>
      <c r="B1001" s="553">
        <f t="shared" si="345"/>
        <v>-10</v>
      </c>
      <c r="C1001" s="553">
        <f t="shared" ca="1" si="354"/>
        <v>2.4039461399628257</v>
      </c>
      <c r="D1001" s="553">
        <f t="shared" ca="1" si="355"/>
        <v>2.119713892709207</v>
      </c>
      <c r="E1001" s="553">
        <f t="shared" ca="1" si="356"/>
        <v>7.914317892365986</v>
      </c>
      <c r="F1001" s="553">
        <f t="shared" ca="1" si="357"/>
        <v>2.216597539506675</v>
      </c>
      <c r="G1001" s="553">
        <f t="shared" ca="1" si="358"/>
        <v>8.6805886999031774</v>
      </c>
      <c r="H1001" s="553">
        <f t="shared" ca="1" si="359"/>
        <v>4.1536823898797399</v>
      </c>
      <c r="I1001" s="553">
        <f t="shared" ca="1" si="360"/>
        <v>6.7485541349739853</v>
      </c>
      <c r="J1001" s="553">
        <f t="shared" ca="1" si="361"/>
        <v>2.4288854313279344</v>
      </c>
      <c r="K1001" s="553">
        <f t="shared" ca="1" si="362"/>
        <v>10.952533506407212</v>
      </c>
      <c r="L1001" s="553">
        <f t="shared" ca="1" si="365"/>
        <v>3.1262250581525279</v>
      </c>
      <c r="M1001" s="553">
        <f t="shared" ca="1" si="365"/>
        <v>8.4105131750468942</v>
      </c>
      <c r="N1001" s="553">
        <f t="shared" ca="1" si="365"/>
        <v>2.8492385123264787</v>
      </c>
      <c r="O1001" s="553">
        <f t="shared" ca="1" si="365"/>
        <v>5.3850624496969619</v>
      </c>
      <c r="P1001" s="553">
        <f t="shared" ca="1" si="365"/>
        <v>1.9187556485707968</v>
      </c>
      <c r="Q1001" s="554">
        <f t="shared" ca="1" si="346"/>
        <v>0.28423224725361873</v>
      </c>
      <c r="R1001" s="554">
        <f t="shared" ca="1" si="347"/>
        <v>5.697720352859311</v>
      </c>
      <c r="S1001" s="554">
        <f t="shared" ca="1" si="348"/>
        <v>4.5269063100234375</v>
      </c>
      <c r="T1001" s="554">
        <f t="shared" ca="1" si="349"/>
        <v>4.3196687036460508</v>
      </c>
      <c r="U1001" s="554">
        <f t="shared" ca="1" si="350"/>
        <v>7.8263084482546841</v>
      </c>
      <c r="V1001" s="555">
        <f t="shared" ca="1" si="351"/>
        <v>5.5612746627204155</v>
      </c>
      <c r="W1001" s="555">
        <f t="shared" ca="1" si="352"/>
        <v>3.4663068011261648</v>
      </c>
      <c r="X1001" s="556">
        <f t="shared" ca="1" si="364"/>
        <v>2.7103559169460869</v>
      </c>
      <c r="Y1001" s="557">
        <f t="shared" ca="1" si="353"/>
        <v>0.43339107443942537</v>
      </c>
    </row>
    <row r="1002" spans="1:25" x14ac:dyDescent="0.25">
      <c r="A1002" s="558" t="s">
        <v>1568</v>
      </c>
      <c r="B1002" s="553">
        <f t="shared" si="345"/>
        <v>-10</v>
      </c>
      <c r="C1002" s="553">
        <f t="shared" ca="1" si="354"/>
        <v>3.3959262684553972</v>
      </c>
      <c r="D1002" s="553">
        <f t="shared" ca="1" si="355"/>
        <v>2.4296612362670107</v>
      </c>
      <c r="E1002" s="553">
        <f t="shared" ca="1" si="356"/>
        <v>7.2775728475074262</v>
      </c>
      <c r="F1002" s="553">
        <f t="shared" ca="1" si="357"/>
        <v>2.5924292055591081</v>
      </c>
      <c r="G1002" s="553">
        <f t="shared" ca="1" si="358"/>
        <v>11.776711634563403</v>
      </c>
      <c r="H1002" s="553">
        <f t="shared" ca="1" si="359"/>
        <v>3.5096510735643829</v>
      </c>
      <c r="I1002" s="553">
        <f t="shared" ca="1" si="360"/>
        <v>8.6026448036295484</v>
      </c>
      <c r="J1002" s="553">
        <f t="shared" ca="1" si="361"/>
        <v>3.9575941944598019</v>
      </c>
      <c r="K1002" s="553">
        <f t="shared" ca="1" si="362"/>
        <v>9.8142219411047122</v>
      </c>
      <c r="L1002" s="553">
        <f t="shared" ca="1" si="365"/>
        <v>2.9347729570186507</v>
      </c>
      <c r="M1002" s="553">
        <f t="shared" ca="1" si="365"/>
        <v>4.5858368019461695</v>
      </c>
      <c r="N1002" s="553">
        <f t="shared" ca="1" si="365"/>
        <v>1.7719679547818741</v>
      </c>
      <c r="O1002" s="553">
        <f t="shared" ca="1" si="365"/>
        <v>5.3053339245866056</v>
      </c>
      <c r="P1002" s="553">
        <f t="shared" ca="1" si="365"/>
        <v>2.0114716603715914</v>
      </c>
      <c r="Q1002" s="554">
        <f t="shared" ca="1" si="346"/>
        <v>0.96626503218838655</v>
      </c>
      <c r="R1002" s="554">
        <f t="shared" ca="1" si="347"/>
        <v>4.6851436419483186</v>
      </c>
      <c r="S1002" s="554">
        <f t="shared" ca="1" si="348"/>
        <v>8.2670605609990204</v>
      </c>
      <c r="T1002" s="554">
        <f t="shared" ca="1" si="349"/>
        <v>4.645050609169747</v>
      </c>
      <c r="U1002" s="554">
        <f t="shared" ca="1" si="350"/>
        <v>6.8794489840860615</v>
      </c>
      <c r="V1002" s="555">
        <f t="shared" ca="1" si="351"/>
        <v>2.8138688471642954</v>
      </c>
      <c r="W1002" s="555">
        <f t="shared" ca="1" si="352"/>
        <v>3.2938622642150142</v>
      </c>
      <c r="X1002" s="556">
        <f t="shared" ca="1" si="364"/>
        <v>3.5895213550337193</v>
      </c>
      <c r="Y1002" s="557">
        <f t="shared" ca="1" si="353"/>
        <v>0.5606647461855131</v>
      </c>
    </row>
    <row r="1003" spans="1:25" x14ac:dyDescent="0.25">
      <c r="A1003" s="558" t="s">
        <v>1569</v>
      </c>
      <c r="B1003" s="553">
        <f t="shared" si="345"/>
        <v>-10</v>
      </c>
      <c r="C1003" s="553">
        <f t="shared" ca="1" si="354"/>
        <v>4.1674320382245327</v>
      </c>
      <c r="D1003" s="553">
        <f t="shared" ca="1" si="355"/>
        <v>1.9295796050383611</v>
      </c>
      <c r="E1003" s="553">
        <f t="shared" ca="1" si="356"/>
        <v>8.0669154066676469</v>
      </c>
      <c r="F1003" s="553">
        <f t="shared" ca="1" si="357"/>
        <v>2.398179617824626</v>
      </c>
      <c r="G1003" s="553">
        <f t="shared" ca="1" si="358"/>
        <v>7.2707275750220095</v>
      </c>
      <c r="H1003" s="553">
        <f t="shared" ca="1" si="359"/>
        <v>3.6697340785854227</v>
      </c>
      <c r="I1003" s="553">
        <f t="shared" ca="1" si="360"/>
        <v>9.7300754825370728</v>
      </c>
      <c r="J1003" s="553">
        <f t="shared" ca="1" si="361"/>
        <v>3.5840008711025959</v>
      </c>
      <c r="K1003" s="553">
        <f t="shared" ca="1" si="362"/>
        <v>11.243446212480738</v>
      </c>
      <c r="L1003" s="553">
        <f t="shared" ca="1" si="365"/>
        <v>4.4466105867687267</v>
      </c>
      <c r="M1003" s="553">
        <f t="shared" ca="1" si="365"/>
        <v>5.3761474375542981</v>
      </c>
      <c r="N1003" s="553">
        <f t="shared" ca="1" si="365"/>
        <v>2.3992683399999621</v>
      </c>
      <c r="O1003" s="553">
        <f t="shared" ca="1" si="365"/>
        <v>3.0228214954569097</v>
      </c>
      <c r="P1003" s="553">
        <f t="shared" ca="1" si="365"/>
        <v>2.9868358158642874</v>
      </c>
      <c r="Q1003" s="554">
        <f t="shared" ca="1" si="346"/>
        <v>2.2378524331861716</v>
      </c>
      <c r="R1003" s="554">
        <f t="shared" ca="1" si="347"/>
        <v>5.668735788843021</v>
      </c>
      <c r="S1003" s="554">
        <f t="shared" ca="1" si="348"/>
        <v>3.6009934964365868</v>
      </c>
      <c r="T1003" s="554">
        <f t="shared" ca="1" si="349"/>
        <v>6.1460746114344769</v>
      </c>
      <c r="U1003" s="554">
        <f t="shared" ca="1" si="350"/>
        <v>6.7968356257120108</v>
      </c>
      <c r="V1003" s="555">
        <f t="shared" ca="1" si="351"/>
        <v>2.976879097554336</v>
      </c>
      <c r="W1003" s="555">
        <f t="shared" ca="1" si="352"/>
        <v>3.5985679592622333E-2</v>
      </c>
      <c r="X1003" s="556">
        <f t="shared" ca="1" si="364"/>
        <v>2.7945185184030628</v>
      </c>
      <c r="Y1003" s="557">
        <f t="shared" ca="1" si="353"/>
        <v>0.4454857180066758</v>
      </c>
    </row>
    <row r="1004" spans="1:25" x14ac:dyDescent="0.25">
      <c r="A1004" s="558" t="s">
        <v>1570</v>
      </c>
      <c r="B1004" s="553">
        <f t="shared" si="345"/>
        <v>-10</v>
      </c>
      <c r="C1004" s="553">
        <f t="shared" ca="1" si="354"/>
        <v>4.0467481648322785</v>
      </c>
      <c r="D1004" s="553">
        <f t="shared" ca="1" si="355"/>
        <v>2.3482780289052294</v>
      </c>
      <c r="E1004" s="553">
        <f t="shared" ca="1" si="356"/>
        <v>6.0839228633926243</v>
      </c>
      <c r="F1004" s="553">
        <f t="shared" ca="1" si="357"/>
        <v>2.0552289242735053</v>
      </c>
      <c r="G1004" s="553">
        <f t="shared" ca="1" si="358"/>
        <v>12.879839653275425</v>
      </c>
      <c r="H1004" s="553">
        <f t="shared" ca="1" si="359"/>
        <v>3.5991948301735039</v>
      </c>
      <c r="I1004" s="553">
        <f t="shared" ca="1" si="360"/>
        <v>10.484198685533579</v>
      </c>
      <c r="J1004" s="553">
        <f t="shared" ca="1" si="361"/>
        <v>2.5530187930073547</v>
      </c>
      <c r="K1004" s="553">
        <f t="shared" ca="1" si="362"/>
        <v>7.8415066522127148</v>
      </c>
      <c r="L1004" s="553">
        <f t="shared" ca="1" si="365"/>
        <v>3.3309525141812673</v>
      </c>
      <c r="M1004" s="553">
        <f t="shared" ca="1" si="365"/>
        <v>2.7523160174176473</v>
      </c>
      <c r="N1004" s="553">
        <f t="shared" ca="1" si="365"/>
        <v>2.6704986320146959</v>
      </c>
      <c r="O1004" s="553">
        <f t="shared" ca="1" si="365"/>
        <v>4.6648119003590924</v>
      </c>
      <c r="P1004" s="553">
        <f t="shared" ca="1" si="365"/>
        <v>2.7748520176647857</v>
      </c>
      <c r="Q1004" s="554">
        <f t="shared" ca="1" si="346"/>
        <v>1.6984701359270491</v>
      </c>
      <c r="R1004" s="554">
        <f t="shared" ca="1" si="347"/>
        <v>4.028693939119119</v>
      </c>
      <c r="S1004" s="554">
        <f t="shared" ca="1" si="348"/>
        <v>9.2806448231019214</v>
      </c>
      <c r="T1004" s="554">
        <f t="shared" ca="1" si="349"/>
        <v>7.9311798925262247</v>
      </c>
      <c r="U1004" s="554">
        <f t="shared" ca="1" si="350"/>
        <v>4.5105541380314476</v>
      </c>
      <c r="V1004" s="555">
        <f t="shared" ca="1" si="351"/>
        <v>8.1817385402951359E-2</v>
      </c>
      <c r="W1004" s="555">
        <f t="shared" ca="1" si="352"/>
        <v>1.8899598826943067</v>
      </c>
      <c r="X1004" s="556">
        <f t="shared" ca="1" si="364"/>
        <v>3.8332612946052329</v>
      </c>
      <c r="Y1004" s="557">
        <f t="shared" ca="1" si="353"/>
        <v>0.59540964179112699</v>
      </c>
    </row>
    <row r="1005" spans="1:25" x14ac:dyDescent="0.25">
      <c r="A1005" s="558" t="s">
        <v>1571</v>
      </c>
      <c r="B1005" s="553">
        <f t="shared" si="345"/>
        <v>-10</v>
      </c>
      <c r="C1005" s="553">
        <f t="shared" ca="1" si="354"/>
        <v>2.1716449710485515</v>
      </c>
      <c r="D1005" s="553">
        <f t="shared" ca="1" si="355"/>
        <v>2.307993788973556</v>
      </c>
      <c r="E1005" s="553">
        <f t="shared" ca="1" si="356"/>
        <v>6.0181484950816317</v>
      </c>
      <c r="F1005" s="553">
        <f t="shared" ca="1" si="357"/>
        <v>2.9747772880862042</v>
      </c>
      <c r="G1005" s="553">
        <f t="shared" ca="1" si="358"/>
        <v>13.919504899928821</v>
      </c>
      <c r="H1005" s="553">
        <f t="shared" ca="1" si="359"/>
        <v>2.7103716091583272</v>
      </c>
      <c r="I1005" s="553">
        <f t="shared" ca="1" si="360"/>
        <v>8.4479769320502349</v>
      </c>
      <c r="J1005" s="553">
        <f t="shared" ca="1" si="361"/>
        <v>2.2233530072890595</v>
      </c>
      <c r="K1005" s="553">
        <f t="shared" ca="1" si="362"/>
        <v>11.488176088532732</v>
      </c>
      <c r="L1005" s="553">
        <f t="shared" ca="1" si="365"/>
        <v>2.1981740198383521</v>
      </c>
      <c r="M1005" s="553">
        <f t="shared" ca="1" si="365"/>
        <v>7.2067452788426722</v>
      </c>
      <c r="N1005" s="553">
        <f t="shared" ca="1" si="365"/>
        <v>2.3493065377774003</v>
      </c>
      <c r="O1005" s="553">
        <f t="shared" ca="1" si="365"/>
        <v>5.2119312578310497</v>
      </c>
      <c r="P1005" s="553">
        <f t="shared" ca="1" si="365"/>
        <v>2.8203930488762898</v>
      </c>
      <c r="Q1005" s="554">
        <f t="shared" ca="1" si="346"/>
        <v>-0.13634881792500453</v>
      </c>
      <c r="R1005" s="554">
        <f t="shared" ca="1" si="347"/>
        <v>3.0433712069954275</v>
      </c>
      <c r="S1005" s="554">
        <f t="shared" ca="1" si="348"/>
        <v>11.209133290770493</v>
      </c>
      <c r="T1005" s="554">
        <f t="shared" ca="1" si="349"/>
        <v>6.2246239247611754</v>
      </c>
      <c r="U1005" s="554">
        <f t="shared" ca="1" si="350"/>
        <v>9.2900020686943812</v>
      </c>
      <c r="V1005" s="555">
        <f t="shared" ca="1" si="351"/>
        <v>4.8574387410652715</v>
      </c>
      <c r="W1005" s="555">
        <f t="shared" ca="1" si="352"/>
        <v>2.3915382089547599</v>
      </c>
      <c r="X1005" s="556">
        <f t="shared" ca="1" si="364"/>
        <v>4.9463989355999214</v>
      </c>
      <c r="Y1005" s="557">
        <f t="shared" ca="1" si="353"/>
        <v>0.74123375232338518</v>
      </c>
    </row>
    <row r="1006" spans="1:25" x14ac:dyDescent="0.25">
      <c r="A1006" s="558" t="s">
        <v>1572</v>
      </c>
      <c r="B1006" s="553">
        <f t="shared" si="345"/>
        <v>-10</v>
      </c>
      <c r="C1006" s="553">
        <f t="shared" ca="1" si="354"/>
        <v>3.5407951849521657</v>
      </c>
      <c r="D1006" s="553">
        <f t="shared" ca="1" si="355"/>
        <v>2.1147810568970362</v>
      </c>
      <c r="E1006" s="553">
        <f t="shared" ca="1" si="356"/>
        <v>7.3602000812386086</v>
      </c>
      <c r="F1006" s="553">
        <f t="shared" ca="1" si="357"/>
        <v>1.7933188954719006</v>
      </c>
      <c r="G1006" s="553">
        <f t="shared" ca="1" si="358"/>
        <v>12.313117671781729</v>
      </c>
      <c r="H1006" s="553">
        <f t="shared" ca="1" si="359"/>
        <v>2.438463586982063</v>
      </c>
      <c r="I1006" s="553">
        <f t="shared" ca="1" si="360"/>
        <v>9.8173881573325126</v>
      </c>
      <c r="J1006" s="553">
        <f t="shared" ca="1" si="361"/>
        <v>2.690160314565877</v>
      </c>
      <c r="K1006" s="553">
        <f t="shared" ca="1" si="362"/>
        <v>11.610073484812114</v>
      </c>
      <c r="L1006" s="553">
        <f t="shared" ca="1" si="365"/>
        <v>2.5391965417266622</v>
      </c>
      <c r="M1006" s="553">
        <f t="shared" ca="1" si="365"/>
        <v>5.6262219140461891</v>
      </c>
      <c r="N1006" s="553">
        <f t="shared" ca="1" si="365"/>
        <v>1.9521885438841862</v>
      </c>
      <c r="O1006" s="553">
        <f t="shared" ca="1" si="365"/>
        <v>5.5691136923975124</v>
      </c>
      <c r="P1006" s="553">
        <f t="shared" ca="1" si="365"/>
        <v>2.1020228789469688</v>
      </c>
      <c r="Q1006" s="554">
        <f t="shared" ca="1" si="346"/>
        <v>1.4260141280551295</v>
      </c>
      <c r="R1006" s="554">
        <f t="shared" ca="1" si="347"/>
        <v>5.5668811857667082</v>
      </c>
      <c r="S1006" s="554">
        <f t="shared" ca="1" si="348"/>
        <v>9.8746540847996656</v>
      </c>
      <c r="T1006" s="554">
        <f t="shared" ca="1" si="349"/>
        <v>7.1272278427666356</v>
      </c>
      <c r="U1006" s="554">
        <f t="shared" ca="1" si="350"/>
        <v>9.0708769430854517</v>
      </c>
      <c r="V1006" s="555">
        <f t="shared" ca="1" si="351"/>
        <v>3.6740333701620029</v>
      </c>
      <c r="W1006" s="555">
        <f t="shared" ca="1" si="352"/>
        <v>3.4670908134505436</v>
      </c>
      <c r="X1006" s="556">
        <f t="shared" ca="1" si="364"/>
        <v>7.3413230810083689</v>
      </c>
      <c r="Y1006" s="557">
        <f t="shared" ca="1" si="353"/>
        <v>0.93573910835322827</v>
      </c>
    </row>
    <row r="1007" spans="1:25" x14ac:dyDescent="0.25">
      <c r="A1007" s="558" t="s">
        <v>1573</v>
      </c>
      <c r="B1007" s="553">
        <f t="shared" si="345"/>
        <v>-10</v>
      </c>
      <c r="C1007" s="553">
        <f t="shared" ca="1" si="354"/>
        <v>2.6134081634294777</v>
      </c>
      <c r="D1007" s="553">
        <f t="shared" ca="1" si="355"/>
        <v>1.5024066750428386</v>
      </c>
      <c r="E1007" s="553">
        <f t="shared" ca="1" si="356"/>
        <v>4.8563314187115108</v>
      </c>
      <c r="F1007" s="553">
        <f t="shared" ca="1" si="357"/>
        <v>2.8720670919975806</v>
      </c>
      <c r="G1007" s="553">
        <f t="shared" ca="1" si="358"/>
        <v>4.8842417088694043</v>
      </c>
      <c r="H1007" s="553">
        <f t="shared" ca="1" si="359"/>
        <v>4.3052295682035968</v>
      </c>
      <c r="I1007" s="553">
        <f t="shared" ca="1" si="360"/>
        <v>10.583733634378147</v>
      </c>
      <c r="J1007" s="553">
        <f t="shared" ca="1" si="361"/>
        <v>2.8358513537512202</v>
      </c>
      <c r="K1007" s="553">
        <f t="shared" ca="1" si="362"/>
        <v>16.573832108502913</v>
      </c>
      <c r="L1007" s="553">
        <f t="shared" ca="1" si="365"/>
        <v>2.6105487576864155</v>
      </c>
      <c r="M1007" s="553">
        <f t="shared" ca="1" si="365"/>
        <v>5.2192488583862726</v>
      </c>
      <c r="N1007" s="553">
        <f t="shared" ca="1" si="365"/>
        <v>3.0024372367217556</v>
      </c>
      <c r="O1007" s="553">
        <f t="shared" ca="1" si="365"/>
        <v>6.5298523908702517</v>
      </c>
      <c r="P1007" s="553">
        <f t="shared" ca="1" si="365"/>
        <v>2.1301439945048362</v>
      </c>
      <c r="Q1007" s="554">
        <f t="shared" ca="1" si="346"/>
        <v>1.111001488386639</v>
      </c>
      <c r="R1007" s="554">
        <f t="shared" ca="1" si="347"/>
        <v>1.9842643267139302</v>
      </c>
      <c r="S1007" s="554">
        <f t="shared" ca="1" si="348"/>
        <v>0.57901214066580753</v>
      </c>
      <c r="T1007" s="554">
        <f t="shared" ca="1" si="349"/>
        <v>7.7478822806269267</v>
      </c>
      <c r="U1007" s="554">
        <f t="shared" ca="1" si="350"/>
        <v>13.963283350816496</v>
      </c>
      <c r="V1007" s="555">
        <f t="shared" ca="1" si="351"/>
        <v>2.2168116216645171</v>
      </c>
      <c r="W1007" s="555">
        <f t="shared" ca="1" si="352"/>
        <v>4.3997083963654156</v>
      </c>
      <c r="X1007" s="556">
        <f t="shared" ca="1" si="364"/>
        <v>1.7080154384025334</v>
      </c>
      <c r="Y1007" s="557">
        <f t="shared" ca="1" si="353"/>
        <v>0.29700329193843228</v>
      </c>
    </row>
    <row r="1008" spans="1:25" x14ac:dyDescent="0.25">
      <c r="A1008" s="558" t="s">
        <v>1574</v>
      </c>
      <c r="B1008" s="553">
        <f t="shared" si="345"/>
        <v>-10</v>
      </c>
      <c r="C1008" s="553">
        <f t="shared" ca="1" si="354"/>
        <v>2.0682640038717932</v>
      </c>
      <c r="D1008" s="553">
        <f t="shared" ca="1" si="355"/>
        <v>2.8118091955161613</v>
      </c>
      <c r="E1008" s="553">
        <f t="shared" ca="1" si="356"/>
        <v>6.5619791104937972</v>
      </c>
      <c r="F1008" s="553">
        <f t="shared" ca="1" si="357"/>
        <v>2.603689076974665</v>
      </c>
      <c r="G1008" s="553">
        <f t="shared" ca="1" si="358"/>
        <v>10.570484925355107</v>
      </c>
      <c r="H1008" s="553">
        <f t="shared" ca="1" si="359"/>
        <v>3.3228080249467462</v>
      </c>
      <c r="I1008" s="553">
        <f t="shared" ca="1" si="360"/>
        <v>9.0045984384078057</v>
      </c>
      <c r="J1008" s="553">
        <f t="shared" ca="1" si="361"/>
        <v>3.3722574382197088</v>
      </c>
      <c r="K1008" s="553">
        <f t="shared" ca="1" si="362"/>
        <v>9.3449217696786153</v>
      </c>
      <c r="L1008" s="553">
        <f t="shared" ca="1" si="365"/>
        <v>2.4985251724971231</v>
      </c>
      <c r="M1008" s="553">
        <f t="shared" ca="1" si="365"/>
        <v>4.2854366491948666</v>
      </c>
      <c r="N1008" s="553">
        <f t="shared" ca="1" si="365"/>
        <v>2.035103481337575</v>
      </c>
      <c r="O1008" s="553">
        <f t="shared" ca="1" si="365"/>
        <v>2.786895582708846</v>
      </c>
      <c r="P1008" s="553">
        <f t="shared" ca="1" si="365"/>
        <v>2.688237454690432</v>
      </c>
      <c r="Q1008" s="554">
        <f t="shared" ca="1" si="346"/>
        <v>-0.74354519164436805</v>
      </c>
      <c r="R1008" s="554">
        <f t="shared" ca="1" si="347"/>
        <v>3.9582900335191322</v>
      </c>
      <c r="S1008" s="554">
        <f t="shared" ca="1" si="348"/>
        <v>7.2476769004083605</v>
      </c>
      <c r="T1008" s="554">
        <f t="shared" ca="1" si="349"/>
        <v>5.6323410001880969</v>
      </c>
      <c r="U1008" s="554">
        <f t="shared" ca="1" si="350"/>
        <v>6.8463965971814922</v>
      </c>
      <c r="V1008" s="555">
        <f t="shared" ca="1" si="351"/>
        <v>2.2503331678572915</v>
      </c>
      <c r="W1008" s="555">
        <f t="shared" ca="1" si="352"/>
        <v>9.8658128018414004E-2</v>
      </c>
      <c r="X1008" s="556">
        <f t="shared" ca="1" si="364"/>
        <v>0.81031559879109594</v>
      </c>
      <c r="Y1008" s="557">
        <f t="shared" ca="1" si="353"/>
        <v>0.19484059521346025</v>
      </c>
    </row>
    <row r="1009" spans="1:26" x14ac:dyDescent="0.25">
      <c r="A1009" s="558" t="s">
        <v>1575</v>
      </c>
      <c r="B1009" s="553">
        <f t="shared" si="345"/>
        <v>-10</v>
      </c>
      <c r="C1009" s="553">
        <f t="shared" ca="1" si="354"/>
        <v>3.0865318964717146</v>
      </c>
      <c r="D1009" s="553">
        <f t="shared" ca="1" si="355"/>
        <v>1.699936642470689</v>
      </c>
      <c r="E1009" s="553">
        <f t="shared" ca="1" si="356"/>
        <v>5.5084532815813052</v>
      </c>
      <c r="F1009" s="553">
        <f t="shared" ca="1" si="357"/>
        <v>3.1413806687329382</v>
      </c>
      <c r="G1009" s="553">
        <f t="shared" ca="1" si="358"/>
        <v>4.7662631336872838</v>
      </c>
      <c r="H1009" s="553">
        <f t="shared" ca="1" si="359"/>
        <v>2.5487210663398736</v>
      </c>
      <c r="I1009" s="553">
        <f t="shared" ca="1" si="360"/>
        <v>8.6832716601618003</v>
      </c>
      <c r="J1009" s="553">
        <f t="shared" ca="1" si="361"/>
        <v>2.6482137278491513</v>
      </c>
      <c r="K1009" s="553">
        <f t="shared" ca="1" si="362"/>
        <v>4.7207127362611923</v>
      </c>
      <c r="L1009" s="553">
        <f t="shared" ca="1" si="365"/>
        <v>3.1688094426626439</v>
      </c>
      <c r="M1009" s="553">
        <f t="shared" ca="1" si="365"/>
        <v>5.4407479335039595</v>
      </c>
      <c r="N1009" s="553">
        <f t="shared" ca="1" si="365"/>
        <v>1.8873389187399947</v>
      </c>
      <c r="O1009" s="553">
        <f t="shared" ca="1" si="365"/>
        <v>4.0764110237257452</v>
      </c>
      <c r="P1009" s="553">
        <f t="shared" ca="1" si="365"/>
        <v>2.1747837677654718</v>
      </c>
      <c r="Q1009" s="554">
        <f t="shared" ca="1" si="346"/>
        <v>1.3865952540010256</v>
      </c>
      <c r="R1009" s="554">
        <f t="shared" ca="1" si="347"/>
        <v>2.367072612848367</v>
      </c>
      <c r="S1009" s="554">
        <f t="shared" ca="1" si="348"/>
        <v>2.2175420673474102</v>
      </c>
      <c r="T1009" s="554">
        <f t="shared" ca="1" si="349"/>
        <v>6.0350579323126485</v>
      </c>
      <c r="U1009" s="554">
        <f t="shared" ca="1" si="350"/>
        <v>1.5519032935985484</v>
      </c>
      <c r="V1009" s="555">
        <f t="shared" ca="1" si="351"/>
        <v>3.5534090147639645</v>
      </c>
      <c r="W1009" s="555">
        <f t="shared" ca="1" si="352"/>
        <v>1.9016272559602734</v>
      </c>
      <c r="X1009" s="556">
        <f t="shared" ca="1" si="364"/>
        <v>-1.9296233926972715</v>
      </c>
      <c r="Y1009" s="557">
        <f t="shared" ca="1" si="353"/>
        <v>3.1532297577629327E-2</v>
      </c>
    </row>
    <row r="1010" spans="1:26" x14ac:dyDescent="0.25">
      <c r="A1010" s="558" t="s">
        <v>1576</v>
      </c>
      <c r="B1010" s="553">
        <f t="shared" si="345"/>
        <v>-10</v>
      </c>
      <c r="C1010" s="553">
        <f t="shared" ca="1" si="354"/>
        <v>3.1525145221437501</v>
      </c>
      <c r="D1010" s="553">
        <f t="shared" ca="1" si="355"/>
        <v>2.4217860074116464</v>
      </c>
      <c r="E1010" s="553">
        <f t="shared" ca="1" si="356"/>
        <v>7.8178122756862845</v>
      </c>
      <c r="F1010" s="553">
        <f t="shared" ca="1" si="357"/>
        <v>3.5285022013042067</v>
      </c>
      <c r="G1010" s="553">
        <f t="shared" ca="1" si="358"/>
        <v>4.3547321757805229</v>
      </c>
      <c r="H1010" s="553">
        <f t="shared" ca="1" si="359"/>
        <v>3.1976731892921668</v>
      </c>
      <c r="I1010" s="553">
        <f t="shared" ca="1" si="360"/>
        <v>13.559059780233429</v>
      </c>
      <c r="J1010" s="553">
        <f t="shared" ca="1" si="361"/>
        <v>2.6320207357633225</v>
      </c>
      <c r="K1010" s="553">
        <f t="shared" ca="1" si="362"/>
        <v>8.2669691818539235</v>
      </c>
      <c r="L1010" s="553">
        <f t="shared" ref="L1010:P1017" ca="1" si="366">L$17*(1+$C$10*NORMSINV(RAND()))</f>
        <v>3.0805837182770452</v>
      </c>
      <c r="M1010" s="553">
        <f t="shared" ca="1" si="366"/>
        <v>5.9472909711593278</v>
      </c>
      <c r="N1010" s="553">
        <f t="shared" ca="1" si="366"/>
        <v>2.3905717452362083</v>
      </c>
      <c r="O1010" s="553">
        <f t="shared" ca="1" si="366"/>
        <v>4.8540215028711033</v>
      </c>
      <c r="P1010" s="553">
        <f t="shared" ca="1" si="366"/>
        <v>2.6677272394530647</v>
      </c>
      <c r="Q1010" s="554">
        <f t="shared" ca="1" si="346"/>
        <v>0.73072851473210365</v>
      </c>
      <c r="R1010" s="554">
        <f t="shared" ca="1" si="347"/>
        <v>4.2893100743820778</v>
      </c>
      <c r="S1010" s="554">
        <f t="shared" ca="1" si="348"/>
        <v>1.157058986488356</v>
      </c>
      <c r="T1010" s="554">
        <f t="shared" ca="1" si="349"/>
        <v>10.927039044470106</v>
      </c>
      <c r="U1010" s="554">
        <f t="shared" ca="1" si="350"/>
        <v>5.1863854635768778</v>
      </c>
      <c r="V1010" s="555">
        <f t="shared" ca="1" si="351"/>
        <v>3.5567192259231195</v>
      </c>
      <c r="W1010" s="555">
        <f t="shared" ca="1" si="352"/>
        <v>2.1862942634180387</v>
      </c>
      <c r="X1010" s="556">
        <f t="shared" ca="1" si="364"/>
        <v>1.488217185264034</v>
      </c>
      <c r="Y1010" s="557">
        <f t="shared" ca="1" si="353"/>
        <v>0.26989122035049273</v>
      </c>
    </row>
    <row r="1011" spans="1:26" x14ac:dyDescent="0.25">
      <c r="A1011" s="558" t="s">
        <v>1577</v>
      </c>
      <c r="B1011" s="553">
        <f t="shared" si="345"/>
        <v>-10</v>
      </c>
      <c r="C1011" s="553">
        <f t="shared" ca="1" si="354"/>
        <v>2.4668864795775853</v>
      </c>
      <c r="D1011" s="553">
        <f t="shared" ca="1" si="355"/>
        <v>2.2476003484820692</v>
      </c>
      <c r="E1011" s="553">
        <f t="shared" ca="1" si="356"/>
        <v>5.9587853274930742</v>
      </c>
      <c r="F1011" s="553">
        <f t="shared" ca="1" si="357"/>
        <v>2.9864394816550455</v>
      </c>
      <c r="G1011" s="553">
        <f t="shared" ca="1" si="358"/>
        <v>9.3331224803475425</v>
      </c>
      <c r="H1011" s="553">
        <f t="shared" ca="1" si="359"/>
        <v>2.9312483399037084</v>
      </c>
      <c r="I1011" s="553">
        <f t="shared" ca="1" si="360"/>
        <v>8.3479154781761142</v>
      </c>
      <c r="J1011" s="553">
        <f t="shared" ca="1" si="361"/>
        <v>3.435628906837461</v>
      </c>
      <c r="K1011" s="553">
        <f t="shared" ca="1" si="362"/>
        <v>6.9966678066467729</v>
      </c>
      <c r="L1011" s="553">
        <f t="shared" ca="1" si="366"/>
        <v>3.0064650743838737</v>
      </c>
      <c r="M1011" s="553">
        <f t="shared" ca="1" si="366"/>
        <v>7.6813360975321014</v>
      </c>
      <c r="N1011" s="553">
        <f t="shared" ca="1" si="366"/>
        <v>2.9209838924206699</v>
      </c>
      <c r="O1011" s="553">
        <f t="shared" ca="1" si="366"/>
        <v>5.9855951411476207</v>
      </c>
      <c r="P1011" s="553">
        <f t="shared" ca="1" si="366"/>
        <v>2.7256771422762975</v>
      </c>
      <c r="Q1011" s="554">
        <f t="shared" ca="1" si="346"/>
        <v>0.21928613109551609</v>
      </c>
      <c r="R1011" s="554">
        <f t="shared" ca="1" si="347"/>
        <v>2.9723458458380287</v>
      </c>
      <c r="S1011" s="554">
        <f t="shared" ca="1" si="348"/>
        <v>6.4018741404438337</v>
      </c>
      <c r="T1011" s="554">
        <f t="shared" ca="1" si="349"/>
        <v>4.9122865713386528</v>
      </c>
      <c r="U1011" s="554">
        <f t="shared" ca="1" si="350"/>
        <v>3.9902027322628992</v>
      </c>
      <c r="V1011" s="555">
        <f t="shared" ca="1" si="351"/>
        <v>4.7603522051114311</v>
      </c>
      <c r="W1011" s="555">
        <f t="shared" ca="1" si="352"/>
        <v>3.2599179988713232</v>
      </c>
      <c r="X1011" s="556">
        <f t="shared" ca="1" si="364"/>
        <v>0.60662414062184311</v>
      </c>
      <c r="Y1011" s="557">
        <f t="shared" ca="1" si="353"/>
        <v>0.17504138758558996</v>
      </c>
    </row>
    <row r="1012" spans="1:26" x14ac:dyDescent="0.25">
      <c r="A1012" s="558" t="s">
        <v>1578</v>
      </c>
      <c r="B1012" s="553">
        <f t="shared" si="345"/>
        <v>-10</v>
      </c>
      <c r="C1012" s="553">
        <f t="shared" ca="1" si="354"/>
        <v>1.9782856396320545</v>
      </c>
      <c r="D1012" s="553">
        <f t="shared" ca="1" si="355"/>
        <v>1.8214233431322708</v>
      </c>
      <c r="E1012" s="553">
        <f t="shared" ca="1" si="356"/>
        <v>5.3914198994947675</v>
      </c>
      <c r="F1012" s="553">
        <f t="shared" ca="1" si="357"/>
        <v>2.6798063009488211</v>
      </c>
      <c r="G1012" s="553">
        <f t="shared" ca="1" si="358"/>
        <v>10.879739553104134</v>
      </c>
      <c r="H1012" s="553">
        <f t="shared" ca="1" si="359"/>
        <v>3.1620205759574276</v>
      </c>
      <c r="I1012" s="553">
        <f t="shared" ca="1" si="360"/>
        <v>13.01065039220747</v>
      </c>
      <c r="J1012" s="553">
        <f t="shared" ca="1" si="361"/>
        <v>3.5841248073831773</v>
      </c>
      <c r="K1012" s="553">
        <f t="shared" ca="1" si="362"/>
        <v>4.9814295863627862</v>
      </c>
      <c r="L1012" s="553">
        <f t="shared" ca="1" si="366"/>
        <v>2.9233602733433544</v>
      </c>
      <c r="M1012" s="553">
        <f t="shared" ca="1" si="366"/>
        <v>5.5414900140355208</v>
      </c>
      <c r="N1012" s="553">
        <f t="shared" ca="1" si="366"/>
        <v>2.3416698002160015</v>
      </c>
      <c r="O1012" s="553">
        <f t="shared" ca="1" si="366"/>
        <v>4.7720663281489024</v>
      </c>
      <c r="P1012" s="553">
        <f t="shared" ca="1" si="366"/>
        <v>2.2993917139733662</v>
      </c>
      <c r="Q1012" s="554">
        <f t="shared" ca="1" si="346"/>
        <v>0.15686229649978367</v>
      </c>
      <c r="R1012" s="554">
        <f t="shared" ca="1" si="347"/>
        <v>2.7116135985459464</v>
      </c>
      <c r="S1012" s="554">
        <f t="shared" ca="1" si="348"/>
        <v>7.7177189771467063</v>
      </c>
      <c r="T1012" s="554">
        <f t="shared" ca="1" si="349"/>
        <v>9.4265255848242937</v>
      </c>
      <c r="U1012" s="554">
        <f t="shared" ca="1" si="350"/>
        <v>2.0580693130194319</v>
      </c>
      <c r="V1012" s="555">
        <f t="shared" ca="1" si="351"/>
        <v>3.1998202138195193</v>
      </c>
      <c r="W1012" s="555">
        <f t="shared" ca="1" si="352"/>
        <v>2.4726746141755362</v>
      </c>
      <c r="X1012" s="556">
        <f t="shared" ca="1" si="364"/>
        <v>1.705258809980835</v>
      </c>
      <c r="Y1012" s="557">
        <f t="shared" ca="1" si="353"/>
        <v>0.29665567701904827</v>
      </c>
    </row>
    <row r="1013" spans="1:26" x14ac:dyDescent="0.25">
      <c r="A1013" s="558" t="s">
        <v>1579</v>
      </c>
      <c r="B1013" s="553">
        <f t="shared" si="345"/>
        <v>-10</v>
      </c>
      <c r="C1013" s="553">
        <f t="shared" ca="1" si="354"/>
        <v>2.6231991727080857</v>
      </c>
      <c r="D1013" s="553">
        <f t="shared" ca="1" si="355"/>
        <v>1.0902076193202404</v>
      </c>
      <c r="E1013" s="553">
        <f t="shared" ca="1" si="356"/>
        <v>6.4828485483441503</v>
      </c>
      <c r="F1013" s="553">
        <f t="shared" ca="1" si="357"/>
        <v>2.7266724445948038</v>
      </c>
      <c r="G1013" s="553">
        <f t="shared" ca="1" si="358"/>
        <v>2.6491051038641391</v>
      </c>
      <c r="H1013" s="553">
        <f t="shared" ca="1" si="359"/>
        <v>3.273477279661023</v>
      </c>
      <c r="I1013" s="553">
        <f t="shared" ca="1" si="360"/>
        <v>3.6875123179084266</v>
      </c>
      <c r="J1013" s="553">
        <f t="shared" ca="1" si="361"/>
        <v>3.3398304568624626</v>
      </c>
      <c r="K1013" s="553">
        <f t="shared" ca="1" si="362"/>
        <v>8.2487539835444998</v>
      </c>
      <c r="L1013" s="553">
        <f t="shared" ca="1" si="366"/>
        <v>1.9265969867788657</v>
      </c>
      <c r="M1013" s="553">
        <f t="shared" ca="1" si="366"/>
        <v>5.4315054310489241</v>
      </c>
      <c r="N1013" s="553">
        <f t="shared" ca="1" si="366"/>
        <v>2.6642506843668441</v>
      </c>
      <c r="O1013" s="553">
        <f t="shared" ca="1" si="366"/>
        <v>5.6679396454745232</v>
      </c>
      <c r="P1013" s="553">
        <f t="shared" ca="1" si="366"/>
        <v>2.1593205877002495</v>
      </c>
      <c r="Q1013" s="554">
        <f t="shared" ca="1" si="346"/>
        <v>1.5329915533878453</v>
      </c>
      <c r="R1013" s="554">
        <f t="shared" ca="1" si="347"/>
        <v>3.7561761037493464</v>
      </c>
      <c r="S1013" s="554">
        <f t="shared" ca="1" si="348"/>
        <v>-0.62437217579688387</v>
      </c>
      <c r="T1013" s="554">
        <f t="shared" ca="1" si="349"/>
        <v>0.34768186104596399</v>
      </c>
      <c r="U1013" s="554">
        <f t="shared" ca="1" si="350"/>
        <v>6.3221569967656341</v>
      </c>
      <c r="V1013" s="555">
        <f t="shared" ca="1" si="351"/>
        <v>2.76725474668208</v>
      </c>
      <c r="W1013" s="555">
        <f t="shared" ca="1" si="352"/>
        <v>3.5086190577742737</v>
      </c>
      <c r="X1013" s="556">
        <f t="shared" ca="1" si="364"/>
        <v>-3.0140477341743859</v>
      </c>
      <c r="Y1013" s="557">
        <f t="shared" ca="1" si="353"/>
        <v>1.2099904165217605E-2</v>
      </c>
    </row>
    <row r="1014" spans="1:26" x14ac:dyDescent="0.25">
      <c r="A1014" s="558" t="s">
        <v>1580</v>
      </c>
      <c r="B1014" s="553">
        <f t="shared" si="345"/>
        <v>-10</v>
      </c>
      <c r="C1014" s="553">
        <f t="shared" ca="1" si="354"/>
        <v>1.9541722979798994</v>
      </c>
      <c r="D1014" s="553">
        <f t="shared" ca="1" si="355"/>
        <v>2.0980289058110908</v>
      </c>
      <c r="E1014" s="553">
        <f t="shared" ca="1" si="356"/>
        <v>8.7509347479710655</v>
      </c>
      <c r="F1014" s="553">
        <f t="shared" ca="1" si="357"/>
        <v>1.8232337248642234</v>
      </c>
      <c r="G1014" s="553">
        <f t="shared" ca="1" si="358"/>
        <v>7.4510181530268689</v>
      </c>
      <c r="H1014" s="553">
        <f t="shared" ca="1" si="359"/>
        <v>3.1455410740236625</v>
      </c>
      <c r="I1014" s="553">
        <f t="shared" ca="1" si="360"/>
        <v>9.0797053942499897</v>
      </c>
      <c r="J1014" s="553">
        <f t="shared" ca="1" si="361"/>
        <v>3.0197703811967838</v>
      </c>
      <c r="K1014" s="553">
        <f t="shared" ca="1" si="362"/>
        <v>5.6009452141411051</v>
      </c>
      <c r="L1014" s="553">
        <f t="shared" ca="1" si="366"/>
        <v>2.9651505928919124</v>
      </c>
      <c r="M1014" s="553">
        <f t="shared" ca="1" si="366"/>
        <v>6.8632074194478889</v>
      </c>
      <c r="N1014" s="553">
        <f t="shared" ca="1" si="366"/>
        <v>2.5064990247557564</v>
      </c>
      <c r="O1014" s="553">
        <f t="shared" ca="1" si="366"/>
        <v>4.2355240256787194</v>
      </c>
      <c r="P1014" s="553">
        <f t="shared" ca="1" si="366"/>
        <v>2.9802576849651983</v>
      </c>
      <c r="Q1014" s="554">
        <f t="shared" ca="1" si="346"/>
        <v>-0.14385660783119136</v>
      </c>
      <c r="R1014" s="554">
        <f t="shared" ca="1" si="347"/>
        <v>6.9277010231068417</v>
      </c>
      <c r="S1014" s="554">
        <f t="shared" ca="1" si="348"/>
        <v>4.3054770790032064</v>
      </c>
      <c r="T1014" s="554">
        <f t="shared" ca="1" si="349"/>
        <v>6.0599350130532059</v>
      </c>
      <c r="U1014" s="554">
        <f t="shared" ca="1" si="350"/>
        <v>2.6357946212491927</v>
      </c>
      <c r="V1014" s="555">
        <f t="shared" ca="1" si="351"/>
        <v>4.3567083946921326</v>
      </c>
      <c r="W1014" s="555">
        <f t="shared" ca="1" si="352"/>
        <v>1.2552663407135212</v>
      </c>
      <c r="X1014" s="556">
        <f t="shared" ca="1" si="364"/>
        <v>1.2742275929247775</v>
      </c>
      <c r="Y1014" s="557">
        <f t="shared" ca="1" si="353"/>
        <v>0.24474251173175232</v>
      </c>
    </row>
    <row r="1015" spans="1:26" x14ac:dyDescent="0.25">
      <c r="A1015" s="558" t="s">
        <v>1581</v>
      </c>
      <c r="B1015" s="553">
        <f t="shared" si="345"/>
        <v>-10</v>
      </c>
      <c r="C1015" s="553">
        <f t="shared" ca="1" si="354"/>
        <v>3.5505941031337844</v>
      </c>
      <c r="D1015" s="553">
        <f t="shared" ca="1" si="355"/>
        <v>2.1911125106730696</v>
      </c>
      <c r="E1015" s="553">
        <f t="shared" ca="1" si="356"/>
        <v>1.3832233075643408</v>
      </c>
      <c r="F1015" s="553">
        <f t="shared" ca="1" si="357"/>
        <v>2.4552400783660246</v>
      </c>
      <c r="G1015" s="553">
        <f t="shared" ca="1" si="358"/>
        <v>14.285587308141864</v>
      </c>
      <c r="H1015" s="553">
        <f t="shared" ca="1" si="359"/>
        <v>3.0777880898798529</v>
      </c>
      <c r="I1015" s="553">
        <f t="shared" ca="1" si="360"/>
        <v>15.342612332934053</v>
      </c>
      <c r="J1015" s="553">
        <f t="shared" ca="1" si="361"/>
        <v>3.3365252659455145</v>
      </c>
      <c r="K1015" s="553">
        <f t="shared" ca="1" si="362"/>
        <v>7.9999054558891167</v>
      </c>
      <c r="L1015" s="553">
        <f t="shared" ca="1" si="366"/>
        <v>2.6476250130979007</v>
      </c>
      <c r="M1015" s="553">
        <f t="shared" ca="1" si="366"/>
        <v>7.9407179699455384</v>
      </c>
      <c r="N1015" s="553">
        <f t="shared" ca="1" si="366"/>
        <v>2.1781966755662912</v>
      </c>
      <c r="O1015" s="553">
        <f t="shared" ca="1" si="366"/>
        <v>4.7414982393331977</v>
      </c>
      <c r="P1015" s="553">
        <f t="shared" ca="1" si="366"/>
        <v>1.2209481374101347</v>
      </c>
      <c r="Q1015" s="554">
        <f t="shared" ca="1" si="346"/>
        <v>1.3594815924607149</v>
      </c>
      <c r="R1015" s="554">
        <f t="shared" ca="1" si="347"/>
        <v>-1.0720167708016839</v>
      </c>
      <c r="S1015" s="554">
        <f t="shared" ca="1" si="348"/>
        <v>11.207799218262011</v>
      </c>
      <c r="T1015" s="554">
        <f t="shared" ca="1" si="349"/>
        <v>12.006087066988538</v>
      </c>
      <c r="U1015" s="554">
        <f t="shared" ca="1" si="350"/>
        <v>5.3522804427912156</v>
      </c>
      <c r="V1015" s="555">
        <f t="shared" ca="1" si="351"/>
        <v>5.7625212943792476</v>
      </c>
      <c r="W1015" s="555">
        <f t="shared" ca="1" si="352"/>
        <v>3.5205501019230629</v>
      </c>
      <c r="X1015" s="556">
        <f t="shared" ca="1" si="364"/>
        <v>5.0603395094665409</v>
      </c>
      <c r="Y1015" s="557">
        <f t="shared" ca="1" si="353"/>
        <v>0.75448704901441399</v>
      </c>
    </row>
    <row r="1016" spans="1:26" x14ac:dyDescent="0.25">
      <c r="A1016" s="558" t="s">
        <v>1582</v>
      </c>
      <c r="B1016" s="553">
        <f t="shared" si="345"/>
        <v>-10</v>
      </c>
      <c r="C1016" s="553">
        <f t="shared" ca="1" si="354"/>
        <v>3.2524819371721252</v>
      </c>
      <c r="D1016" s="553">
        <f t="shared" ca="1" si="355"/>
        <v>1.870122369198117</v>
      </c>
      <c r="E1016" s="553">
        <f t="shared" ca="1" si="356"/>
        <v>3.8995832162386144</v>
      </c>
      <c r="F1016" s="553">
        <f t="shared" ca="1" si="357"/>
        <v>2.9368290160877066</v>
      </c>
      <c r="G1016" s="553">
        <f t="shared" ca="1" si="358"/>
        <v>10.435051963737408</v>
      </c>
      <c r="H1016" s="553">
        <f t="shared" ca="1" si="359"/>
        <v>4.0707869706244475</v>
      </c>
      <c r="I1016" s="553">
        <f t="shared" ca="1" si="360"/>
        <v>11.951997003192705</v>
      </c>
      <c r="J1016" s="553">
        <f t="shared" ca="1" si="361"/>
        <v>3.5201397862547417</v>
      </c>
      <c r="K1016" s="553">
        <f t="shared" ca="1" si="362"/>
        <v>10.394283520113332</v>
      </c>
      <c r="L1016" s="553">
        <f t="shared" ca="1" si="366"/>
        <v>2.5558594462914583</v>
      </c>
      <c r="M1016" s="553">
        <f t="shared" ca="1" si="366"/>
        <v>4.8254972469358837</v>
      </c>
      <c r="N1016" s="553">
        <f t="shared" ca="1" si="366"/>
        <v>1.8715999290139151</v>
      </c>
      <c r="O1016" s="553">
        <f t="shared" ca="1" si="366"/>
        <v>6.1763580717129694</v>
      </c>
      <c r="P1016" s="553">
        <f t="shared" ca="1" si="366"/>
        <v>3.2928957164016093</v>
      </c>
      <c r="Q1016" s="554">
        <f t="shared" ca="1" si="346"/>
        <v>1.3823595679740082</v>
      </c>
      <c r="R1016" s="554">
        <f t="shared" ca="1" si="347"/>
        <v>0.96275420015090774</v>
      </c>
      <c r="S1016" s="554">
        <f t="shared" ca="1" si="348"/>
        <v>6.3642649931129602</v>
      </c>
      <c r="T1016" s="554">
        <f t="shared" ca="1" si="349"/>
        <v>8.4318572169379635</v>
      </c>
      <c r="U1016" s="554">
        <f t="shared" ca="1" si="350"/>
        <v>7.8384240738218729</v>
      </c>
      <c r="V1016" s="555">
        <f t="shared" ca="1" si="351"/>
        <v>2.9538973179219683</v>
      </c>
      <c r="W1016" s="555">
        <f t="shared" ca="1" si="352"/>
        <v>2.8834623553113601</v>
      </c>
      <c r="X1016" s="556">
        <f t="shared" ca="1" si="364"/>
        <v>2.3817898785632927</v>
      </c>
      <c r="Y1016" s="557">
        <f t="shared" ca="1" si="353"/>
        <v>0.3868687945545537</v>
      </c>
    </row>
    <row r="1017" spans="1:26" ht="13.8" thickBot="1" x14ac:dyDescent="0.3">
      <c r="A1017" s="559" t="s">
        <v>1583</v>
      </c>
      <c r="B1017" s="560">
        <f t="shared" si="345"/>
        <v>-10</v>
      </c>
      <c r="C1017" s="560">
        <f t="shared" ca="1" si="354"/>
        <v>2.8417859671945616</v>
      </c>
      <c r="D1017" s="560">
        <f t="shared" ca="1" si="355"/>
        <v>1.7718441510856191</v>
      </c>
      <c r="E1017" s="560">
        <f t="shared" ca="1" si="356"/>
        <v>5.6720271595328313</v>
      </c>
      <c r="F1017" s="560">
        <f t="shared" ca="1" si="357"/>
        <v>2.0456387997852175</v>
      </c>
      <c r="G1017" s="560">
        <f t="shared" ca="1" si="358"/>
        <v>8.4932222617117166</v>
      </c>
      <c r="H1017" s="560">
        <f t="shared" ca="1" si="359"/>
        <v>3.7817371279808283</v>
      </c>
      <c r="I1017" s="560">
        <f t="shared" ca="1" si="360"/>
        <v>9.3403310549657839</v>
      </c>
      <c r="J1017" s="560">
        <f t="shared" ca="1" si="361"/>
        <v>2.2663273535161967</v>
      </c>
      <c r="K1017" s="560">
        <f t="shared" ca="1" si="362"/>
        <v>11.626567524780322</v>
      </c>
      <c r="L1017" s="560">
        <f t="shared" ca="1" si="366"/>
        <v>2.5526924322456774</v>
      </c>
      <c r="M1017" s="560">
        <f t="shared" ca="1" si="366"/>
        <v>5.0342965675368907</v>
      </c>
      <c r="N1017" s="560">
        <f t="shared" ca="1" si="366"/>
        <v>3.1008465057189669</v>
      </c>
      <c r="O1017" s="560">
        <f t="shared" ca="1" si="366"/>
        <v>4.0739410899594377</v>
      </c>
      <c r="P1017" s="560">
        <f t="shared" ca="1" si="366"/>
        <v>2.136466375188149</v>
      </c>
      <c r="Q1017" s="561">
        <f t="shared" ca="1" si="346"/>
        <v>1.0699418161089425</v>
      </c>
      <c r="R1017" s="561">
        <f t="shared" ca="1" si="347"/>
        <v>3.6263883597476139</v>
      </c>
      <c r="S1017" s="561">
        <f t="shared" ca="1" si="348"/>
        <v>4.7114851337308883</v>
      </c>
      <c r="T1017" s="561">
        <f t="shared" ca="1" si="349"/>
        <v>7.0740037014495876</v>
      </c>
      <c r="U1017" s="561">
        <f t="shared" ca="1" si="350"/>
        <v>9.0738750925346441</v>
      </c>
      <c r="V1017" s="562">
        <f t="shared" ca="1" si="351"/>
        <v>1.9334500618179238</v>
      </c>
      <c r="W1017" s="562">
        <f t="shared" ca="1" si="352"/>
        <v>1.9374747147712887</v>
      </c>
      <c r="X1017" s="563">
        <f t="shared" ca="1" si="364"/>
        <v>2.3731219283397458</v>
      </c>
      <c r="Y1017" s="564">
        <f t="shared" ca="1" si="353"/>
        <v>0.38566012957568613</v>
      </c>
    </row>
    <row r="1018" spans="1:26" ht="13.8" thickTop="1" x14ac:dyDescent="0.25">
      <c r="B1018" s="565"/>
      <c r="C1018" s="565"/>
      <c r="D1018" s="565"/>
      <c r="E1018" s="565"/>
      <c r="F1018" s="565"/>
      <c r="G1018" s="565"/>
      <c r="H1018" s="565"/>
      <c r="I1018" s="565"/>
      <c r="J1018" s="565"/>
      <c r="K1018" s="565"/>
      <c r="L1018" s="565"/>
      <c r="M1018" s="565"/>
      <c r="N1018" s="565"/>
      <c r="O1018" s="565"/>
      <c r="P1018" s="565"/>
      <c r="Q1018" s="566"/>
      <c r="R1018" s="566"/>
      <c r="S1018" s="566"/>
      <c r="T1018" s="566"/>
      <c r="U1018" s="566"/>
      <c r="V1018" s="566"/>
      <c r="W1018" s="566"/>
      <c r="X1018" s="566"/>
      <c r="Y1018" s="567"/>
      <c r="Z1018" s="567"/>
    </row>
    <row r="1019" spans="1:26" x14ac:dyDescent="0.25">
      <c r="B1019" s="565"/>
      <c r="C1019" s="565"/>
      <c r="D1019" s="565"/>
      <c r="E1019" s="565"/>
      <c r="F1019" s="565"/>
      <c r="G1019" s="565"/>
      <c r="H1019" s="565"/>
      <c r="I1019" s="565"/>
      <c r="J1019" s="565"/>
      <c r="K1019" s="565"/>
      <c r="L1019" s="565"/>
      <c r="M1019" s="565"/>
      <c r="N1019" s="565"/>
      <c r="O1019" s="565"/>
      <c r="P1019" s="565"/>
      <c r="Q1019" s="566"/>
      <c r="R1019" s="566"/>
      <c r="S1019" s="566"/>
      <c r="T1019" s="566"/>
      <c r="U1019" s="566"/>
      <c r="V1019" s="566"/>
      <c r="W1019" s="566"/>
      <c r="X1019" s="566"/>
      <c r="Y1019" s="567"/>
      <c r="Z1019" s="567"/>
    </row>
    <row r="1020" spans="1:26" x14ac:dyDescent="0.25">
      <c r="B1020" s="565"/>
      <c r="C1020" s="565"/>
      <c r="D1020" s="565"/>
      <c r="E1020" s="565"/>
      <c r="F1020" s="565"/>
      <c r="G1020" s="565"/>
      <c r="H1020" s="565"/>
      <c r="I1020" s="565"/>
      <c r="J1020" s="565"/>
      <c r="K1020" s="565"/>
      <c r="L1020" s="565"/>
      <c r="M1020" s="565"/>
      <c r="N1020" s="565"/>
      <c r="O1020" s="565"/>
      <c r="P1020" s="565"/>
      <c r="Q1020" s="566"/>
      <c r="R1020" s="566"/>
      <c r="S1020" s="566"/>
      <c r="T1020" s="566"/>
      <c r="U1020" s="566"/>
      <c r="V1020" s="566"/>
      <c r="W1020" s="566"/>
      <c r="X1020" s="566"/>
      <c r="Y1020" s="567"/>
      <c r="Z1020" s="567"/>
    </row>
    <row r="1021" spans="1:26" x14ac:dyDescent="0.25">
      <c r="B1021" s="565"/>
      <c r="C1021" s="565"/>
      <c r="D1021" s="565"/>
      <c r="E1021" s="565"/>
      <c r="F1021" s="565"/>
      <c r="G1021" s="565"/>
      <c r="H1021" s="565"/>
      <c r="I1021" s="565"/>
      <c r="J1021" s="565"/>
      <c r="K1021" s="565"/>
      <c r="L1021" s="565"/>
      <c r="M1021" s="565"/>
      <c r="N1021" s="565"/>
      <c r="O1021" s="565"/>
      <c r="P1021" s="565"/>
      <c r="Q1021" s="566"/>
      <c r="R1021" s="566"/>
      <c r="S1021" s="566"/>
      <c r="T1021" s="566"/>
      <c r="U1021" s="566"/>
      <c r="V1021" s="566"/>
      <c r="W1021" s="566"/>
      <c r="X1021" s="566"/>
      <c r="Y1021" s="567"/>
      <c r="Z1021" s="567"/>
    </row>
    <row r="1022" spans="1:26" x14ac:dyDescent="0.25">
      <c r="B1022" s="565"/>
      <c r="C1022" s="565"/>
      <c r="D1022" s="565"/>
      <c r="E1022" s="565"/>
      <c r="F1022" s="565"/>
      <c r="G1022" s="565"/>
      <c r="H1022" s="565"/>
      <c r="I1022" s="565"/>
      <c r="J1022" s="565"/>
      <c r="K1022" s="565"/>
      <c r="L1022" s="565"/>
      <c r="M1022" s="565"/>
      <c r="N1022" s="565"/>
      <c r="O1022" s="565"/>
      <c r="P1022" s="565"/>
      <c r="Q1022" s="566"/>
      <c r="R1022" s="566"/>
      <c r="S1022" s="566"/>
      <c r="T1022" s="566"/>
      <c r="U1022" s="566"/>
      <c r="V1022" s="566"/>
      <c r="W1022" s="566"/>
      <c r="X1022" s="566"/>
      <c r="Y1022" s="567"/>
      <c r="Z1022" s="567"/>
    </row>
    <row r="1023" spans="1:26" x14ac:dyDescent="0.25">
      <c r="B1023" s="565"/>
      <c r="C1023" s="565"/>
      <c r="D1023" s="565"/>
      <c r="E1023" s="565"/>
      <c r="F1023" s="565"/>
      <c r="G1023" s="565"/>
      <c r="H1023" s="565"/>
      <c r="I1023" s="565"/>
      <c r="J1023" s="565"/>
      <c r="K1023" s="565"/>
      <c r="L1023" s="565"/>
      <c r="M1023" s="565"/>
      <c r="N1023" s="565"/>
      <c r="O1023" s="565"/>
      <c r="P1023" s="565"/>
      <c r="Q1023" s="566"/>
      <c r="R1023" s="566"/>
      <c r="S1023" s="566"/>
      <c r="T1023" s="566"/>
      <c r="U1023" s="566"/>
      <c r="V1023" s="566"/>
      <c r="W1023" s="566"/>
      <c r="X1023" s="566"/>
      <c r="Y1023" s="567"/>
      <c r="Z1023" s="567"/>
    </row>
    <row r="1024" spans="1:26" x14ac:dyDescent="0.25">
      <c r="B1024" s="565"/>
      <c r="C1024" s="565"/>
      <c r="D1024" s="565"/>
      <c r="E1024" s="565"/>
      <c r="F1024" s="565"/>
      <c r="G1024" s="565"/>
      <c r="H1024" s="565"/>
      <c r="I1024" s="565"/>
      <c r="J1024" s="565"/>
      <c r="K1024" s="565"/>
      <c r="L1024" s="565"/>
      <c r="M1024" s="565"/>
      <c r="N1024" s="565"/>
      <c r="O1024" s="565"/>
      <c r="P1024" s="565"/>
      <c r="Q1024" s="566"/>
      <c r="R1024" s="566"/>
      <c r="S1024" s="566"/>
      <c r="T1024" s="566"/>
      <c r="U1024" s="566"/>
      <c r="V1024" s="566"/>
      <c r="W1024" s="566"/>
      <c r="X1024" s="566"/>
      <c r="Y1024" s="567"/>
      <c r="Z1024" s="567"/>
    </row>
    <row r="1025" spans="2:26" x14ac:dyDescent="0.25">
      <c r="B1025" s="565"/>
      <c r="C1025" s="565"/>
      <c r="D1025" s="565"/>
      <c r="E1025" s="565"/>
      <c r="F1025" s="565"/>
      <c r="G1025" s="565"/>
      <c r="H1025" s="565"/>
      <c r="I1025" s="565"/>
      <c r="J1025" s="565"/>
      <c r="K1025" s="565"/>
      <c r="L1025" s="565"/>
      <c r="M1025" s="565"/>
      <c r="N1025" s="565"/>
      <c r="O1025" s="565"/>
      <c r="P1025" s="565"/>
      <c r="Q1025" s="566"/>
      <c r="R1025" s="566"/>
      <c r="S1025" s="566"/>
      <c r="T1025" s="566"/>
      <c r="U1025" s="566"/>
      <c r="V1025" s="566"/>
      <c r="W1025" s="566"/>
      <c r="X1025" s="566"/>
      <c r="Y1025" s="567"/>
      <c r="Z1025" s="567"/>
    </row>
    <row r="1026" spans="2:26" x14ac:dyDescent="0.25">
      <c r="B1026" s="565"/>
      <c r="C1026" s="565"/>
      <c r="D1026" s="565"/>
      <c r="E1026" s="565"/>
      <c r="F1026" s="565"/>
      <c r="G1026" s="565"/>
      <c r="H1026" s="565"/>
      <c r="I1026" s="565"/>
      <c r="J1026" s="565"/>
      <c r="K1026" s="565"/>
      <c r="L1026" s="565"/>
      <c r="M1026" s="565"/>
      <c r="N1026" s="565"/>
      <c r="O1026" s="565"/>
      <c r="P1026" s="565"/>
      <c r="Q1026" s="566"/>
      <c r="R1026" s="566"/>
      <c r="S1026" s="566"/>
      <c r="T1026" s="566"/>
      <c r="U1026" s="566"/>
      <c r="V1026" s="566"/>
      <c r="W1026" s="566"/>
      <c r="X1026" s="566"/>
      <c r="Y1026" s="567"/>
      <c r="Z1026" s="567"/>
    </row>
    <row r="1027" spans="2:26" x14ac:dyDescent="0.25">
      <c r="B1027" s="565"/>
      <c r="C1027" s="565"/>
      <c r="D1027" s="565"/>
      <c r="E1027" s="565"/>
      <c r="F1027" s="565"/>
      <c r="G1027" s="565"/>
      <c r="H1027" s="565"/>
      <c r="I1027" s="565"/>
      <c r="J1027" s="565"/>
      <c r="K1027" s="565"/>
      <c r="L1027" s="565"/>
      <c r="M1027" s="565"/>
      <c r="N1027" s="565"/>
      <c r="O1027" s="565"/>
      <c r="P1027" s="565"/>
      <c r="Q1027" s="566"/>
      <c r="R1027" s="566"/>
      <c r="S1027" s="566"/>
      <c r="T1027" s="566"/>
      <c r="U1027" s="566"/>
      <c r="V1027" s="566"/>
      <c r="W1027" s="566"/>
      <c r="X1027" s="566"/>
      <c r="Y1027" s="567"/>
      <c r="Z1027" s="567"/>
    </row>
    <row r="1028" spans="2:26" x14ac:dyDescent="0.25">
      <c r="B1028" s="565"/>
      <c r="C1028" s="565"/>
      <c r="D1028" s="565"/>
      <c r="E1028" s="565"/>
      <c r="F1028" s="565"/>
      <c r="G1028" s="565"/>
      <c r="H1028" s="565"/>
      <c r="I1028" s="565"/>
      <c r="J1028" s="565"/>
      <c r="K1028" s="565"/>
      <c r="L1028" s="565"/>
      <c r="M1028" s="565"/>
      <c r="N1028" s="565"/>
      <c r="O1028" s="565"/>
      <c r="P1028" s="565"/>
      <c r="Q1028" s="566"/>
      <c r="R1028" s="566"/>
      <c r="S1028" s="566"/>
      <c r="T1028" s="566"/>
      <c r="U1028" s="566"/>
      <c r="V1028" s="566"/>
      <c r="W1028" s="566"/>
      <c r="X1028" s="566"/>
      <c r="Y1028" s="567"/>
      <c r="Z1028" s="567"/>
    </row>
    <row r="1029" spans="2:26" x14ac:dyDescent="0.25">
      <c r="B1029" s="565"/>
      <c r="C1029" s="565"/>
      <c r="D1029" s="565"/>
      <c r="E1029" s="565"/>
      <c r="F1029" s="565"/>
      <c r="G1029" s="565"/>
      <c r="H1029" s="565"/>
      <c r="I1029" s="565"/>
      <c r="J1029" s="565"/>
      <c r="K1029" s="565"/>
      <c r="L1029" s="565"/>
      <c r="M1029" s="565"/>
      <c r="N1029" s="565"/>
      <c r="O1029" s="565"/>
      <c r="P1029" s="565"/>
      <c r="Q1029" s="566"/>
      <c r="R1029" s="566"/>
      <c r="S1029" s="566"/>
      <c r="T1029" s="566"/>
      <c r="U1029" s="566"/>
      <c r="V1029" s="566"/>
      <c r="W1029" s="566"/>
      <c r="X1029" s="566"/>
      <c r="Y1029" s="567"/>
      <c r="Z1029" s="567"/>
    </row>
    <row r="1030" spans="2:26" x14ac:dyDescent="0.25">
      <c r="B1030" s="565"/>
      <c r="C1030" s="565"/>
      <c r="D1030" s="565"/>
      <c r="E1030" s="565"/>
      <c r="F1030" s="565"/>
      <c r="G1030" s="565"/>
      <c r="H1030" s="565"/>
      <c r="I1030" s="565"/>
      <c r="J1030" s="565"/>
      <c r="K1030" s="565"/>
      <c r="L1030" s="565"/>
      <c r="M1030" s="565"/>
      <c r="N1030" s="565"/>
      <c r="O1030" s="565"/>
      <c r="P1030" s="565"/>
      <c r="Q1030" s="566"/>
      <c r="R1030" s="566"/>
      <c r="S1030" s="566"/>
      <c r="T1030" s="566"/>
      <c r="U1030" s="566"/>
      <c r="V1030" s="566"/>
      <c r="W1030" s="566"/>
      <c r="X1030" s="566"/>
      <c r="Y1030" s="567"/>
      <c r="Z1030" s="567"/>
    </row>
    <row r="1031" spans="2:26" x14ac:dyDescent="0.25">
      <c r="B1031" s="565"/>
      <c r="C1031" s="565"/>
      <c r="D1031" s="565"/>
      <c r="E1031" s="565"/>
      <c r="F1031" s="565"/>
      <c r="G1031" s="565"/>
      <c r="H1031" s="565"/>
      <c r="I1031" s="565"/>
      <c r="J1031" s="565"/>
      <c r="K1031" s="565"/>
      <c r="L1031" s="565"/>
      <c r="M1031" s="565"/>
      <c r="N1031" s="565"/>
      <c r="O1031" s="565"/>
      <c r="P1031" s="565"/>
      <c r="Q1031" s="566"/>
      <c r="R1031" s="566"/>
      <c r="S1031" s="566"/>
      <c r="T1031" s="566"/>
      <c r="U1031" s="566"/>
      <c r="V1031" s="566"/>
      <c r="W1031" s="566"/>
      <c r="X1031" s="566"/>
      <c r="Y1031" s="567"/>
      <c r="Z1031" s="567"/>
    </row>
    <row r="1032" spans="2:26" x14ac:dyDescent="0.25">
      <c r="B1032" s="565"/>
      <c r="C1032" s="565"/>
      <c r="D1032" s="565"/>
      <c r="E1032" s="565"/>
      <c r="F1032" s="565"/>
      <c r="G1032" s="565"/>
      <c r="H1032" s="565"/>
      <c r="I1032" s="565"/>
      <c r="J1032" s="565"/>
      <c r="K1032" s="565"/>
      <c r="L1032" s="565"/>
      <c r="M1032" s="565"/>
      <c r="N1032" s="565"/>
      <c r="O1032" s="565"/>
      <c r="P1032" s="565"/>
      <c r="Q1032" s="566"/>
      <c r="R1032" s="566"/>
      <c r="S1032" s="566"/>
      <c r="T1032" s="566"/>
      <c r="U1032" s="566"/>
      <c r="V1032" s="566"/>
      <c r="W1032" s="566"/>
      <c r="X1032" s="566"/>
      <c r="Y1032" s="567"/>
      <c r="Z1032" s="567"/>
    </row>
    <row r="1033" spans="2:26" x14ac:dyDescent="0.25">
      <c r="B1033" s="565"/>
      <c r="C1033" s="565"/>
      <c r="D1033" s="565"/>
      <c r="E1033" s="565"/>
      <c r="F1033" s="565"/>
      <c r="G1033" s="565"/>
      <c r="H1033" s="565"/>
      <c r="I1033" s="565"/>
      <c r="J1033" s="565"/>
      <c r="K1033" s="565"/>
      <c r="L1033" s="565"/>
      <c r="M1033" s="565"/>
      <c r="N1033" s="565"/>
      <c r="O1033" s="565"/>
      <c r="P1033" s="565"/>
      <c r="Q1033" s="566"/>
      <c r="R1033" s="566"/>
      <c r="S1033" s="566"/>
      <c r="T1033" s="566"/>
      <c r="U1033" s="566"/>
      <c r="V1033" s="566"/>
      <c r="W1033" s="566"/>
      <c r="X1033" s="566"/>
      <c r="Y1033" s="567"/>
      <c r="Z1033" s="567"/>
    </row>
    <row r="1034" spans="2:26" x14ac:dyDescent="0.25">
      <c r="B1034" s="565"/>
      <c r="C1034" s="565"/>
      <c r="D1034" s="565"/>
      <c r="E1034" s="565"/>
      <c r="F1034" s="565"/>
      <c r="G1034" s="565"/>
      <c r="H1034" s="565"/>
      <c r="I1034" s="565"/>
      <c r="J1034" s="565"/>
      <c r="K1034" s="565"/>
      <c r="L1034" s="565"/>
      <c r="M1034" s="565"/>
      <c r="N1034" s="565"/>
      <c r="O1034" s="565"/>
      <c r="P1034" s="565"/>
      <c r="Q1034" s="566"/>
      <c r="R1034" s="566"/>
      <c r="S1034" s="566"/>
      <c r="T1034" s="566"/>
      <c r="U1034" s="566"/>
      <c r="V1034" s="566"/>
      <c r="W1034" s="566"/>
      <c r="X1034" s="566"/>
      <c r="Y1034" s="567"/>
      <c r="Z1034" s="567"/>
    </row>
    <row r="1035" spans="2:26" x14ac:dyDescent="0.25">
      <c r="B1035" s="565"/>
      <c r="C1035" s="565"/>
      <c r="D1035" s="565"/>
      <c r="E1035" s="565"/>
      <c r="F1035" s="565"/>
      <c r="G1035" s="565"/>
      <c r="H1035" s="565"/>
      <c r="I1035" s="565"/>
      <c r="J1035" s="565"/>
      <c r="K1035" s="565"/>
      <c r="L1035" s="565"/>
      <c r="M1035" s="565"/>
      <c r="N1035" s="565"/>
      <c r="O1035" s="565"/>
      <c r="P1035" s="565"/>
      <c r="Q1035" s="566"/>
      <c r="R1035" s="566"/>
      <c r="S1035" s="566"/>
      <c r="T1035" s="566"/>
      <c r="U1035" s="566"/>
      <c r="V1035" s="566"/>
      <c r="W1035" s="566"/>
      <c r="X1035" s="566"/>
      <c r="Y1035" s="567"/>
      <c r="Z1035" s="567"/>
    </row>
    <row r="1036" spans="2:26" x14ac:dyDescent="0.25">
      <c r="B1036" s="565"/>
      <c r="C1036" s="565"/>
      <c r="D1036" s="565"/>
      <c r="E1036" s="565"/>
      <c r="F1036" s="565"/>
      <c r="G1036" s="565"/>
      <c r="H1036" s="565"/>
      <c r="I1036" s="565"/>
      <c r="J1036" s="565"/>
      <c r="K1036" s="565"/>
      <c r="L1036" s="565"/>
      <c r="M1036" s="565"/>
      <c r="N1036" s="565"/>
      <c r="O1036" s="565"/>
      <c r="P1036" s="565"/>
      <c r="Q1036" s="566"/>
      <c r="R1036" s="566"/>
      <c r="S1036" s="566"/>
      <c r="T1036" s="566"/>
      <c r="U1036" s="566"/>
      <c r="V1036" s="566"/>
      <c r="W1036" s="566"/>
      <c r="X1036" s="566"/>
      <c r="Y1036" s="567"/>
      <c r="Z1036" s="567"/>
    </row>
    <row r="1037" spans="2:26" x14ac:dyDescent="0.25">
      <c r="B1037" s="565"/>
      <c r="C1037" s="565"/>
      <c r="D1037" s="565"/>
      <c r="E1037" s="565"/>
      <c r="F1037" s="565"/>
      <c r="G1037" s="565"/>
      <c r="H1037" s="565"/>
      <c r="I1037" s="565"/>
      <c r="J1037" s="565"/>
      <c r="K1037" s="565"/>
      <c r="L1037" s="565"/>
      <c r="M1037" s="565"/>
      <c r="N1037" s="565"/>
      <c r="O1037" s="565"/>
      <c r="P1037" s="565"/>
      <c r="Q1037" s="566"/>
      <c r="R1037" s="566"/>
      <c r="S1037" s="566"/>
      <c r="T1037" s="566"/>
      <c r="U1037" s="566"/>
      <c r="V1037" s="566"/>
      <c r="W1037" s="566"/>
      <c r="X1037" s="566"/>
      <c r="Y1037" s="567"/>
      <c r="Z1037" s="567"/>
    </row>
    <row r="1038" spans="2:26" x14ac:dyDescent="0.25">
      <c r="B1038" s="565"/>
      <c r="C1038" s="565"/>
      <c r="D1038" s="565"/>
      <c r="E1038" s="565"/>
      <c r="F1038" s="565"/>
      <c r="G1038" s="565"/>
      <c r="H1038" s="565"/>
      <c r="I1038" s="565"/>
      <c r="J1038" s="565"/>
      <c r="K1038" s="565"/>
      <c r="L1038" s="565"/>
      <c r="M1038" s="565"/>
      <c r="N1038" s="565"/>
      <c r="O1038" s="565"/>
      <c r="P1038" s="565"/>
      <c r="Q1038" s="566"/>
      <c r="R1038" s="566"/>
      <c r="S1038" s="566"/>
      <c r="T1038" s="566"/>
      <c r="U1038" s="566"/>
      <c r="V1038" s="566"/>
      <c r="W1038" s="566"/>
      <c r="X1038" s="566"/>
      <c r="Y1038" s="567"/>
      <c r="Z1038" s="567"/>
    </row>
    <row r="1039" spans="2:26" x14ac:dyDescent="0.25">
      <c r="B1039" s="565"/>
      <c r="C1039" s="565"/>
      <c r="D1039" s="565"/>
      <c r="E1039" s="565"/>
      <c r="F1039" s="565"/>
      <c r="G1039" s="565"/>
      <c r="H1039" s="565"/>
      <c r="I1039" s="565"/>
      <c r="J1039" s="565"/>
      <c r="K1039" s="565"/>
      <c r="L1039" s="565"/>
      <c r="M1039" s="565"/>
      <c r="N1039" s="565"/>
      <c r="O1039" s="565"/>
      <c r="P1039" s="565"/>
      <c r="Q1039" s="566"/>
      <c r="R1039" s="566"/>
      <c r="S1039" s="566"/>
      <c r="T1039" s="566"/>
      <c r="U1039" s="566"/>
      <c r="V1039" s="566"/>
      <c r="W1039" s="566"/>
      <c r="X1039" s="566"/>
      <c r="Y1039" s="567"/>
      <c r="Z1039" s="567"/>
    </row>
    <row r="1040" spans="2:26" x14ac:dyDescent="0.25">
      <c r="B1040" s="565"/>
      <c r="C1040" s="565"/>
      <c r="D1040" s="565"/>
      <c r="E1040" s="565"/>
      <c r="F1040" s="565"/>
      <c r="G1040" s="565"/>
      <c r="H1040" s="565"/>
      <c r="I1040" s="565"/>
      <c r="J1040" s="565"/>
      <c r="K1040" s="565"/>
      <c r="L1040" s="565"/>
      <c r="M1040" s="565"/>
      <c r="N1040" s="565"/>
      <c r="O1040" s="565"/>
      <c r="P1040" s="565"/>
      <c r="Q1040" s="566"/>
      <c r="R1040" s="566"/>
      <c r="S1040" s="566"/>
      <c r="T1040" s="566"/>
      <c r="U1040" s="566"/>
      <c r="V1040" s="566"/>
      <c r="W1040" s="566"/>
      <c r="X1040" s="566"/>
      <c r="Y1040" s="567"/>
      <c r="Z1040" s="567"/>
    </row>
    <row r="1041" spans="2:26" x14ac:dyDescent="0.25">
      <c r="B1041" s="565"/>
      <c r="C1041" s="565"/>
      <c r="D1041" s="565"/>
      <c r="E1041" s="565"/>
      <c r="F1041" s="565"/>
      <c r="G1041" s="565"/>
      <c r="H1041" s="565"/>
      <c r="I1041" s="565"/>
      <c r="J1041" s="565"/>
      <c r="K1041" s="565"/>
      <c r="L1041" s="565"/>
      <c r="M1041" s="565"/>
      <c r="N1041" s="565"/>
      <c r="O1041" s="565"/>
      <c r="P1041" s="565"/>
      <c r="Q1041" s="566"/>
      <c r="R1041" s="566"/>
      <c r="S1041" s="566"/>
      <c r="T1041" s="566"/>
      <c r="U1041" s="566"/>
      <c r="V1041" s="566"/>
      <c r="W1041" s="566"/>
      <c r="X1041" s="566"/>
      <c r="Y1041" s="567"/>
      <c r="Z1041" s="567"/>
    </row>
    <row r="1042" spans="2:26" x14ac:dyDescent="0.25">
      <c r="B1042" s="565"/>
      <c r="C1042" s="565"/>
      <c r="D1042" s="565"/>
      <c r="E1042" s="565"/>
      <c r="F1042" s="565"/>
      <c r="G1042" s="565"/>
      <c r="H1042" s="565"/>
      <c r="I1042" s="565"/>
      <c r="J1042" s="565"/>
      <c r="K1042" s="565"/>
      <c r="L1042" s="565"/>
      <c r="M1042" s="565"/>
      <c r="N1042" s="565"/>
      <c r="O1042" s="565"/>
      <c r="P1042" s="565"/>
      <c r="Q1042" s="566"/>
      <c r="R1042" s="566"/>
      <c r="S1042" s="566"/>
      <c r="T1042" s="566"/>
      <c r="U1042" s="566"/>
      <c r="V1042" s="566"/>
      <c r="W1042" s="566"/>
      <c r="X1042" s="566"/>
      <c r="Y1042" s="567"/>
      <c r="Z1042" s="567"/>
    </row>
    <row r="1043" spans="2:26" x14ac:dyDescent="0.25">
      <c r="B1043" s="565"/>
      <c r="C1043" s="565"/>
      <c r="D1043" s="565"/>
      <c r="E1043" s="565"/>
      <c r="F1043" s="565"/>
      <c r="G1043" s="565"/>
      <c r="H1043" s="565"/>
      <c r="I1043" s="565"/>
      <c r="J1043" s="565"/>
      <c r="K1043" s="565"/>
      <c r="L1043" s="565"/>
      <c r="M1043" s="565"/>
      <c r="N1043" s="565"/>
      <c r="O1043" s="565"/>
      <c r="P1043" s="565"/>
      <c r="Q1043" s="566"/>
      <c r="R1043" s="566"/>
      <c r="S1043" s="566"/>
      <c r="T1043" s="566"/>
      <c r="U1043" s="566"/>
      <c r="V1043" s="566"/>
      <c r="W1043" s="566"/>
      <c r="X1043" s="566"/>
      <c r="Y1043" s="567"/>
      <c r="Z1043" s="567"/>
    </row>
    <row r="1044" spans="2:26" x14ac:dyDescent="0.25">
      <c r="B1044" s="565"/>
      <c r="C1044" s="565"/>
      <c r="D1044" s="565"/>
      <c r="E1044" s="565"/>
      <c r="F1044" s="565"/>
      <c r="G1044" s="565"/>
      <c r="H1044" s="565"/>
      <c r="I1044" s="565"/>
      <c r="J1044" s="565"/>
      <c r="K1044" s="565"/>
      <c r="L1044" s="565"/>
      <c r="M1044" s="565"/>
      <c r="N1044" s="565"/>
      <c r="O1044" s="565"/>
      <c r="P1044" s="565"/>
      <c r="Q1044" s="566"/>
      <c r="R1044" s="566"/>
      <c r="S1044" s="566"/>
      <c r="T1044" s="566"/>
      <c r="U1044" s="566"/>
      <c r="V1044" s="566"/>
      <c r="W1044" s="566"/>
      <c r="X1044" s="566"/>
      <c r="Y1044" s="567"/>
      <c r="Z1044" s="567"/>
    </row>
    <row r="1045" spans="2:26" x14ac:dyDescent="0.25">
      <c r="B1045" s="565"/>
      <c r="C1045" s="565"/>
      <c r="D1045" s="565"/>
      <c r="E1045" s="565"/>
      <c r="F1045" s="565"/>
      <c r="G1045" s="565"/>
      <c r="H1045" s="565"/>
      <c r="I1045" s="565"/>
      <c r="J1045" s="565"/>
      <c r="K1045" s="565"/>
      <c r="L1045" s="565"/>
      <c r="M1045" s="565"/>
      <c r="N1045" s="565"/>
      <c r="O1045" s="565"/>
      <c r="P1045" s="565"/>
      <c r="Q1045" s="566"/>
      <c r="R1045" s="566"/>
      <c r="S1045" s="566"/>
      <c r="T1045" s="566"/>
      <c r="U1045" s="566"/>
      <c r="V1045" s="566"/>
      <c r="W1045" s="566"/>
      <c r="X1045" s="566"/>
      <c r="Y1045" s="567"/>
      <c r="Z1045" s="567"/>
    </row>
    <row r="1046" spans="2:26" x14ac:dyDescent="0.25">
      <c r="B1046" s="565"/>
      <c r="C1046" s="565"/>
      <c r="D1046" s="565"/>
      <c r="E1046" s="565"/>
      <c r="F1046" s="565"/>
      <c r="G1046" s="565"/>
      <c r="H1046" s="565"/>
      <c r="I1046" s="565"/>
      <c r="J1046" s="565"/>
      <c r="K1046" s="565"/>
      <c r="L1046" s="565"/>
      <c r="M1046" s="565"/>
      <c r="N1046" s="565"/>
      <c r="O1046" s="565"/>
      <c r="P1046" s="565"/>
      <c r="Q1046" s="566"/>
      <c r="R1046" s="566"/>
      <c r="S1046" s="566"/>
      <c r="T1046" s="566"/>
      <c r="U1046" s="566"/>
      <c r="V1046" s="566"/>
      <c r="W1046" s="566"/>
      <c r="X1046" s="566"/>
      <c r="Y1046" s="567"/>
      <c r="Z1046" s="567"/>
    </row>
    <row r="1047" spans="2:26" x14ac:dyDescent="0.25">
      <c r="B1047" s="565"/>
      <c r="C1047" s="565"/>
      <c r="D1047" s="565"/>
      <c r="E1047" s="565"/>
      <c r="F1047" s="565"/>
      <c r="G1047" s="565"/>
      <c r="H1047" s="565"/>
      <c r="I1047" s="565"/>
      <c r="J1047" s="565"/>
      <c r="K1047" s="565"/>
      <c r="L1047" s="565"/>
      <c r="M1047" s="565"/>
      <c r="N1047" s="565"/>
      <c r="O1047" s="565"/>
      <c r="P1047" s="565"/>
      <c r="Q1047" s="566"/>
      <c r="R1047" s="566"/>
      <c r="S1047" s="566"/>
      <c r="T1047" s="566"/>
      <c r="U1047" s="566"/>
      <c r="V1047" s="566"/>
      <c r="W1047" s="566"/>
      <c r="X1047" s="566"/>
      <c r="Y1047" s="567"/>
      <c r="Z1047" s="567"/>
    </row>
    <row r="1048" spans="2:26" x14ac:dyDescent="0.25">
      <c r="B1048" s="565"/>
      <c r="C1048" s="565"/>
      <c r="D1048" s="565"/>
      <c r="E1048" s="565"/>
      <c r="F1048" s="565"/>
      <c r="G1048" s="565"/>
      <c r="H1048" s="565"/>
      <c r="I1048" s="565"/>
      <c r="J1048" s="565"/>
      <c r="K1048" s="565"/>
      <c r="L1048" s="565"/>
      <c r="M1048" s="565"/>
      <c r="N1048" s="565"/>
      <c r="O1048" s="565"/>
      <c r="P1048" s="565"/>
      <c r="Q1048" s="566"/>
      <c r="R1048" s="566"/>
      <c r="S1048" s="566"/>
      <c r="T1048" s="566"/>
      <c r="U1048" s="566"/>
      <c r="V1048" s="566"/>
      <c r="W1048" s="566"/>
      <c r="X1048" s="566"/>
      <c r="Y1048" s="567"/>
      <c r="Z1048" s="567"/>
    </row>
    <row r="1049" spans="2:26" x14ac:dyDescent="0.25">
      <c r="B1049" s="565"/>
      <c r="C1049" s="565"/>
      <c r="D1049" s="565"/>
      <c r="E1049" s="565"/>
      <c r="F1049" s="565"/>
      <c r="G1049" s="565"/>
      <c r="H1049" s="565"/>
      <c r="I1049" s="565"/>
      <c r="J1049" s="565"/>
      <c r="K1049" s="565"/>
      <c r="L1049" s="565"/>
      <c r="M1049" s="565"/>
      <c r="N1049" s="565"/>
      <c r="O1049" s="565"/>
      <c r="P1049" s="565"/>
      <c r="Q1049" s="566"/>
      <c r="R1049" s="566"/>
      <c r="S1049" s="566"/>
      <c r="T1049" s="566"/>
      <c r="U1049" s="566"/>
      <c r="V1049" s="566"/>
      <c r="W1049" s="566"/>
      <c r="X1049" s="566"/>
      <c r="Y1049" s="567"/>
      <c r="Z1049" s="567"/>
    </row>
    <row r="1050" spans="2:26" x14ac:dyDescent="0.25">
      <c r="B1050" s="565"/>
      <c r="C1050" s="565"/>
      <c r="D1050" s="565"/>
      <c r="E1050" s="565"/>
      <c r="F1050" s="565"/>
      <c r="G1050" s="565"/>
      <c r="H1050" s="565"/>
      <c r="I1050" s="565"/>
      <c r="J1050" s="565"/>
      <c r="K1050" s="565"/>
      <c r="L1050" s="565"/>
      <c r="M1050" s="565"/>
      <c r="N1050" s="565"/>
      <c r="O1050" s="565"/>
      <c r="P1050" s="565"/>
      <c r="Q1050" s="566"/>
      <c r="R1050" s="566"/>
      <c r="S1050" s="566"/>
      <c r="T1050" s="566"/>
      <c r="U1050" s="566"/>
      <c r="V1050" s="566"/>
      <c r="W1050" s="566"/>
      <c r="X1050" s="566"/>
      <c r="Y1050" s="567"/>
      <c r="Z1050" s="567"/>
    </row>
    <row r="1051" spans="2:26" x14ac:dyDescent="0.25">
      <c r="B1051" s="565"/>
      <c r="C1051" s="565"/>
      <c r="D1051" s="565"/>
      <c r="E1051" s="565"/>
      <c r="F1051" s="565"/>
      <c r="G1051" s="565"/>
      <c r="H1051" s="565"/>
      <c r="I1051" s="565"/>
      <c r="J1051" s="565"/>
      <c r="K1051" s="565"/>
      <c r="L1051" s="565"/>
      <c r="M1051" s="565"/>
      <c r="N1051" s="565"/>
      <c r="O1051" s="565"/>
      <c r="P1051" s="565"/>
      <c r="Q1051" s="566"/>
      <c r="R1051" s="566"/>
      <c r="S1051" s="566"/>
      <c r="T1051" s="566"/>
      <c r="U1051" s="566"/>
      <c r="V1051" s="566"/>
      <c r="W1051" s="566"/>
      <c r="X1051" s="566"/>
      <c r="Y1051" s="567"/>
      <c r="Z1051" s="567"/>
    </row>
    <row r="1052" spans="2:26" x14ac:dyDescent="0.25">
      <c r="B1052" s="565"/>
      <c r="C1052" s="565"/>
      <c r="D1052" s="565"/>
      <c r="E1052" s="565"/>
      <c r="F1052" s="565"/>
      <c r="G1052" s="565"/>
      <c r="H1052" s="565"/>
      <c r="I1052" s="565"/>
      <c r="J1052" s="565"/>
      <c r="K1052" s="565"/>
      <c r="L1052" s="565"/>
      <c r="M1052" s="565"/>
      <c r="N1052" s="565"/>
      <c r="O1052" s="565"/>
      <c r="P1052" s="565"/>
      <c r="Q1052" s="566"/>
      <c r="R1052" s="566"/>
      <c r="S1052" s="566"/>
      <c r="T1052" s="566"/>
      <c r="U1052" s="566"/>
      <c r="V1052" s="566"/>
      <c r="W1052" s="566"/>
      <c r="X1052" s="566"/>
      <c r="Y1052" s="567"/>
      <c r="Z1052" s="567"/>
    </row>
    <row r="1053" spans="2:26" x14ac:dyDescent="0.25">
      <c r="B1053" s="565"/>
      <c r="C1053" s="565"/>
      <c r="D1053" s="565"/>
      <c r="E1053" s="565"/>
      <c r="F1053" s="565"/>
      <c r="G1053" s="565"/>
      <c r="H1053" s="565"/>
      <c r="I1053" s="565"/>
      <c r="J1053" s="565"/>
      <c r="K1053" s="565"/>
      <c r="L1053" s="565"/>
      <c r="M1053" s="565"/>
      <c r="N1053" s="565"/>
      <c r="O1053" s="565"/>
      <c r="P1053" s="565"/>
      <c r="Q1053" s="566"/>
      <c r="R1053" s="566"/>
      <c r="S1053" s="566"/>
      <c r="T1053" s="566"/>
      <c r="U1053" s="566"/>
      <c r="V1053" s="566"/>
      <c r="W1053" s="566"/>
      <c r="X1053" s="566"/>
      <c r="Y1053" s="567"/>
      <c r="Z1053" s="567"/>
    </row>
    <row r="1054" spans="2:26" x14ac:dyDescent="0.25">
      <c r="B1054" s="565"/>
      <c r="C1054" s="565"/>
      <c r="D1054" s="565"/>
      <c r="E1054" s="565"/>
      <c r="F1054" s="565"/>
      <c r="G1054" s="565"/>
      <c r="H1054" s="565"/>
      <c r="I1054" s="565"/>
      <c r="J1054" s="565"/>
      <c r="K1054" s="565"/>
      <c r="L1054" s="565"/>
      <c r="M1054" s="565"/>
      <c r="N1054" s="565"/>
      <c r="O1054" s="565"/>
      <c r="P1054" s="565"/>
      <c r="Q1054" s="566"/>
      <c r="R1054" s="566"/>
      <c r="S1054" s="566"/>
      <c r="T1054" s="566"/>
      <c r="U1054" s="566"/>
      <c r="V1054" s="566"/>
      <c r="W1054" s="566"/>
      <c r="X1054" s="566"/>
      <c r="Y1054" s="567"/>
      <c r="Z1054" s="567"/>
    </row>
    <row r="1055" spans="2:26" x14ac:dyDescent="0.25">
      <c r="B1055" s="565"/>
      <c r="C1055" s="565"/>
      <c r="D1055" s="565"/>
      <c r="E1055" s="565"/>
      <c r="F1055" s="565"/>
      <c r="G1055" s="565"/>
      <c r="H1055" s="565"/>
      <c r="I1055" s="565"/>
      <c r="J1055" s="565"/>
      <c r="K1055" s="565"/>
      <c r="L1055" s="565"/>
      <c r="M1055" s="565"/>
      <c r="N1055" s="565"/>
      <c r="O1055" s="565"/>
      <c r="P1055" s="565"/>
      <c r="Q1055" s="566"/>
      <c r="R1055" s="566"/>
      <c r="S1055" s="566"/>
      <c r="T1055" s="566"/>
      <c r="U1055" s="566"/>
      <c r="V1055" s="566"/>
      <c r="W1055" s="566"/>
      <c r="X1055" s="566"/>
      <c r="Y1055" s="567"/>
      <c r="Z1055" s="567"/>
    </row>
    <row r="1056" spans="2:26" x14ac:dyDescent="0.25">
      <c r="B1056" s="565"/>
      <c r="C1056" s="565"/>
      <c r="D1056" s="565"/>
      <c r="E1056" s="565"/>
      <c r="F1056" s="565"/>
      <c r="G1056" s="565"/>
      <c r="H1056" s="565"/>
      <c r="I1056" s="565"/>
      <c r="J1056" s="565"/>
      <c r="K1056" s="565"/>
      <c r="L1056" s="565"/>
      <c r="M1056" s="565"/>
      <c r="N1056" s="565"/>
      <c r="O1056" s="565"/>
      <c r="P1056" s="565"/>
      <c r="Q1056" s="566"/>
      <c r="R1056" s="566"/>
      <c r="S1056" s="566"/>
      <c r="T1056" s="566"/>
      <c r="U1056" s="566"/>
      <c r="V1056" s="566"/>
      <c r="W1056" s="566"/>
      <c r="X1056" s="566"/>
      <c r="Y1056" s="567"/>
      <c r="Z1056" s="567"/>
    </row>
    <row r="1057" spans="2:26" x14ac:dyDescent="0.25">
      <c r="B1057" s="565"/>
      <c r="C1057" s="565"/>
      <c r="D1057" s="565"/>
      <c r="E1057" s="565"/>
      <c r="F1057" s="565"/>
      <c r="G1057" s="565"/>
      <c r="H1057" s="565"/>
      <c r="I1057" s="565"/>
      <c r="J1057" s="565"/>
      <c r="K1057" s="565"/>
      <c r="L1057" s="565"/>
      <c r="M1057" s="565"/>
      <c r="N1057" s="565"/>
      <c r="O1057" s="565"/>
      <c r="P1057" s="565"/>
      <c r="Q1057" s="566"/>
      <c r="R1057" s="566"/>
      <c r="S1057" s="566"/>
      <c r="T1057" s="566"/>
      <c r="U1057" s="566"/>
      <c r="V1057" s="566"/>
      <c r="W1057" s="566"/>
      <c r="X1057" s="566"/>
      <c r="Y1057" s="567"/>
      <c r="Z1057" s="567"/>
    </row>
    <row r="1058" spans="2:26" x14ac:dyDescent="0.25">
      <c r="B1058" s="565"/>
      <c r="C1058" s="565"/>
      <c r="D1058" s="565"/>
      <c r="E1058" s="565"/>
      <c r="F1058" s="565"/>
      <c r="G1058" s="565"/>
      <c r="H1058" s="565"/>
      <c r="I1058" s="565"/>
      <c r="J1058" s="565"/>
      <c r="K1058" s="565"/>
      <c r="L1058" s="565"/>
      <c r="M1058" s="565"/>
      <c r="N1058" s="565"/>
      <c r="O1058" s="565"/>
      <c r="P1058" s="565"/>
      <c r="Q1058" s="566"/>
      <c r="R1058" s="566"/>
      <c r="S1058" s="566"/>
      <c r="T1058" s="566"/>
      <c r="U1058" s="566"/>
      <c r="V1058" s="566"/>
      <c r="W1058" s="566"/>
      <c r="X1058" s="566"/>
      <c r="Y1058" s="567"/>
      <c r="Z1058" s="567"/>
    </row>
    <row r="1059" spans="2:26" x14ac:dyDescent="0.25">
      <c r="B1059" s="565"/>
      <c r="C1059" s="565"/>
      <c r="D1059" s="565"/>
      <c r="E1059" s="565"/>
      <c r="F1059" s="565"/>
      <c r="G1059" s="565"/>
      <c r="H1059" s="565"/>
      <c r="I1059" s="565"/>
      <c r="J1059" s="565"/>
      <c r="K1059" s="565"/>
      <c r="L1059" s="565"/>
      <c r="M1059" s="565"/>
      <c r="N1059" s="565"/>
      <c r="O1059" s="565"/>
      <c r="P1059" s="565"/>
      <c r="Q1059" s="566"/>
      <c r="R1059" s="566"/>
      <c r="S1059" s="566"/>
      <c r="T1059" s="566"/>
      <c r="U1059" s="566"/>
      <c r="V1059" s="566"/>
      <c r="W1059" s="566"/>
      <c r="X1059" s="566"/>
      <c r="Y1059" s="567"/>
      <c r="Z1059" s="567"/>
    </row>
    <row r="1060" spans="2:26" x14ac:dyDescent="0.25">
      <c r="B1060" s="565"/>
      <c r="C1060" s="565"/>
      <c r="D1060" s="565"/>
      <c r="E1060" s="565"/>
      <c r="F1060" s="565"/>
      <c r="G1060" s="565"/>
      <c r="H1060" s="565"/>
      <c r="I1060" s="565"/>
      <c r="J1060" s="565"/>
      <c r="K1060" s="565"/>
      <c r="L1060" s="565"/>
      <c r="M1060" s="565"/>
      <c r="N1060" s="565"/>
      <c r="O1060" s="565"/>
      <c r="P1060" s="565"/>
      <c r="Q1060" s="566"/>
      <c r="R1060" s="566"/>
      <c r="S1060" s="566"/>
      <c r="T1060" s="566"/>
      <c r="U1060" s="566"/>
      <c r="V1060" s="566"/>
      <c r="W1060" s="566"/>
      <c r="X1060" s="566"/>
      <c r="Y1060" s="567"/>
      <c r="Z1060" s="567"/>
    </row>
    <row r="1061" spans="2:26" x14ac:dyDescent="0.25">
      <c r="B1061" s="565"/>
      <c r="C1061" s="565"/>
      <c r="D1061" s="565"/>
      <c r="E1061" s="565"/>
      <c r="F1061" s="565"/>
      <c r="G1061" s="565"/>
      <c r="H1061" s="565"/>
      <c r="I1061" s="565"/>
      <c r="J1061" s="565"/>
      <c r="K1061" s="565"/>
      <c r="L1061" s="565"/>
      <c r="M1061" s="565"/>
      <c r="N1061" s="565"/>
      <c r="O1061" s="565"/>
      <c r="P1061" s="565"/>
      <c r="Q1061" s="566"/>
      <c r="R1061" s="566"/>
      <c r="S1061" s="566"/>
      <c r="T1061" s="566"/>
      <c r="U1061" s="566"/>
      <c r="V1061" s="566"/>
      <c r="W1061" s="566"/>
      <c r="X1061" s="566"/>
      <c r="Y1061" s="567"/>
      <c r="Z1061" s="567"/>
    </row>
    <row r="1062" spans="2:26" x14ac:dyDescent="0.25">
      <c r="B1062" s="565"/>
      <c r="C1062" s="565"/>
      <c r="D1062" s="565"/>
      <c r="E1062" s="565"/>
      <c r="F1062" s="565"/>
      <c r="G1062" s="565"/>
      <c r="H1062" s="565"/>
      <c r="I1062" s="565"/>
      <c r="J1062" s="565"/>
      <c r="K1062" s="565"/>
      <c r="L1062" s="565"/>
      <c r="M1062" s="565"/>
      <c r="N1062" s="565"/>
      <c r="O1062" s="565"/>
      <c r="P1062" s="565"/>
      <c r="Q1062" s="566"/>
      <c r="R1062" s="566"/>
      <c r="S1062" s="566"/>
      <c r="T1062" s="566"/>
      <c r="U1062" s="566"/>
      <c r="V1062" s="566"/>
      <c r="W1062" s="566"/>
      <c r="X1062" s="566"/>
      <c r="Y1062" s="567"/>
      <c r="Z1062" s="567"/>
    </row>
    <row r="1063" spans="2:26" x14ac:dyDescent="0.25">
      <c r="B1063" s="565"/>
      <c r="C1063" s="565"/>
      <c r="D1063" s="565"/>
      <c r="E1063" s="565"/>
      <c r="F1063" s="565"/>
      <c r="G1063" s="565"/>
      <c r="H1063" s="565"/>
      <c r="I1063" s="565"/>
      <c r="J1063" s="565"/>
      <c r="K1063" s="565"/>
      <c r="L1063" s="565"/>
      <c r="M1063" s="565"/>
      <c r="N1063" s="565"/>
      <c r="O1063" s="565"/>
      <c r="P1063" s="565"/>
      <c r="Q1063" s="566"/>
      <c r="R1063" s="566"/>
      <c r="S1063" s="566"/>
      <c r="T1063" s="566"/>
      <c r="U1063" s="566"/>
      <c r="V1063" s="566"/>
      <c r="W1063" s="566"/>
      <c r="X1063" s="566"/>
      <c r="Y1063" s="567"/>
      <c r="Z1063" s="567"/>
    </row>
    <row r="1064" spans="2:26" x14ac:dyDescent="0.25">
      <c r="B1064" s="565"/>
      <c r="C1064" s="565"/>
      <c r="D1064" s="565"/>
      <c r="E1064" s="565"/>
      <c r="F1064" s="565"/>
      <c r="G1064" s="565"/>
      <c r="H1064" s="565"/>
      <c r="I1064" s="565"/>
      <c r="J1064" s="565"/>
      <c r="K1064" s="565"/>
      <c r="L1064" s="565"/>
      <c r="M1064" s="565"/>
      <c r="N1064" s="565"/>
      <c r="O1064" s="565"/>
      <c r="P1064" s="565"/>
      <c r="Q1064" s="566"/>
      <c r="R1064" s="566"/>
      <c r="S1064" s="566"/>
      <c r="T1064" s="566"/>
      <c r="U1064" s="566"/>
      <c r="V1064" s="566"/>
      <c r="W1064" s="566"/>
      <c r="X1064" s="566"/>
      <c r="Y1064" s="567"/>
      <c r="Z1064" s="567"/>
    </row>
    <row r="1065" spans="2:26" x14ac:dyDescent="0.25">
      <c r="B1065" s="565"/>
      <c r="C1065" s="565"/>
      <c r="D1065" s="565"/>
      <c r="E1065" s="565"/>
      <c r="F1065" s="565"/>
      <c r="G1065" s="565"/>
      <c r="H1065" s="565"/>
      <c r="I1065" s="565"/>
      <c r="J1065" s="565"/>
      <c r="K1065" s="565"/>
      <c r="L1065" s="565"/>
      <c r="M1065" s="565"/>
      <c r="N1065" s="565"/>
      <c r="O1065" s="565"/>
      <c r="P1065" s="565"/>
      <c r="Q1065" s="566"/>
      <c r="R1065" s="566"/>
      <c r="S1065" s="566"/>
      <c r="T1065" s="566"/>
      <c r="U1065" s="566"/>
      <c r="V1065" s="566"/>
      <c r="W1065" s="566"/>
      <c r="X1065" s="566"/>
      <c r="Y1065" s="567"/>
      <c r="Z1065" s="567"/>
    </row>
    <row r="1066" spans="2:26" x14ac:dyDescent="0.25">
      <c r="B1066" s="565"/>
      <c r="C1066" s="565"/>
      <c r="D1066" s="565"/>
      <c r="E1066" s="565"/>
      <c r="F1066" s="565"/>
      <c r="G1066" s="565"/>
      <c r="H1066" s="565"/>
      <c r="I1066" s="565"/>
      <c r="J1066" s="565"/>
      <c r="K1066" s="565"/>
      <c r="L1066" s="565"/>
      <c r="M1066" s="565"/>
      <c r="N1066" s="565"/>
      <c r="O1066" s="565"/>
      <c r="P1066" s="565"/>
      <c r="Q1066" s="566"/>
      <c r="R1066" s="566"/>
      <c r="S1066" s="566"/>
      <c r="T1066" s="566"/>
      <c r="U1066" s="566"/>
      <c r="V1066" s="566"/>
      <c r="W1066" s="566"/>
      <c r="X1066" s="566"/>
      <c r="Y1066" s="567"/>
      <c r="Z1066" s="567"/>
    </row>
    <row r="1067" spans="2:26" x14ac:dyDescent="0.25">
      <c r="B1067" s="565"/>
      <c r="C1067" s="565"/>
      <c r="D1067" s="565"/>
      <c r="E1067" s="565"/>
      <c r="F1067" s="565"/>
      <c r="G1067" s="565"/>
      <c r="H1067" s="565"/>
      <c r="I1067" s="565"/>
      <c r="J1067" s="565"/>
      <c r="K1067" s="565"/>
      <c r="L1067" s="565"/>
      <c r="M1067" s="565"/>
      <c r="N1067" s="565"/>
      <c r="O1067" s="565"/>
      <c r="P1067" s="565"/>
      <c r="Q1067" s="566"/>
      <c r="R1067" s="566"/>
      <c r="S1067" s="566"/>
      <c r="T1067" s="566"/>
      <c r="U1067" s="566"/>
      <c r="V1067" s="566"/>
      <c r="W1067" s="566"/>
      <c r="X1067" s="566"/>
      <c r="Y1067" s="567"/>
      <c r="Z1067" s="567"/>
    </row>
    <row r="1068" spans="2:26" x14ac:dyDescent="0.25">
      <c r="B1068" s="565"/>
      <c r="C1068" s="565"/>
      <c r="D1068" s="565"/>
      <c r="E1068" s="565"/>
      <c r="F1068" s="565"/>
      <c r="G1068" s="565"/>
      <c r="H1068" s="565"/>
      <c r="I1068" s="565"/>
      <c r="J1068" s="565"/>
      <c r="K1068" s="565"/>
      <c r="L1068" s="565"/>
      <c r="M1068" s="565"/>
      <c r="N1068" s="565"/>
      <c r="O1068" s="565"/>
      <c r="P1068" s="565"/>
      <c r="Q1068" s="566"/>
      <c r="R1068" s="566"/>
      <c r="S1068" s="566"/>
      <c r="T1068" s="566"/>
      <c r="U1068" s="566"/>
      <c r="V1068" s="566"/>
      <c r="W1068" s="566"/>
      <c r="X1068" s="566"/>
      <c r="Y1068" s="567"/>
      <c r="Z1068" s="567"/>
    </row>
    <row r="1069" spans="2:26" x14ac:dyDescent="0.25">
      <c r="B1069" s="565"/>
      <c r="C1069" s="565"/>
      <c r="D1069" s="565"/>
      <c r="E1069" s="565"/>
      <c r="F1069" s="565"/>
      <c r="G1069" s="565"/>
      <c r="H1069" s="565"/>
      <c r="I1069" s="565"/>
      <c r="J1069" s="565"/>
      <c r="K1069" s="565"/>
      <c r="L1069" s="565"/>
      <c r="M1069" s="565"/>
      <c r="N1069" s="565"/>
      <c r="O1069" s="565"/>
      <c r="P1069" s="565"/>
      <c r="Q1069" s="566"/>
      <c r="R1069" s="566"/>
      <c r="S1069" s="566"/>
      <c r="T1069" s="566"/>
      <c r="U1069" s="566"/>
      <c r="V1069" s="566"/>
      <c r="W1069" s="566"/>
      <c r="X1069" s="566"/>
      <c r="Y1069" s="567"/>
      <c r="Z1069" s="567"/>
    </row>
    <row r="1070" spans="2:26" x14ac:dyDescent="0.25">
      <c r="B1070" s="565"/>
      <c r="C1070" s="565"/>
      <c r="D1070" s="565"/>
      <c r="E1070" s="565"/>
      <c r="F1070" s="565"/>
      <c r="G1070" s="565"/>
      <c r="H1070" s="565"/>
      <c r="I1070" s="565"/>
      <c r="J1070" s="565"/>
      <c r="K1070" s="565"/>
      <c r="L1070" s="565"/>
      <c r="M1070" s="565"/>
      <c r="N1070" s="565"/>
      <c r="O1070" s="565"/>
      <c r="P1070" s="565"/>
      <c r="Q1070" s="566"/>
      <c r="R1070" s="566"/>
      <c r="S1070" s="566"/>
      <c r="T1070" s="566"/>
      <c r="U1070" s="566"/>
      <c r="V1070" s="566"/>
      <c r="W1070" s="566"/>
      <c r="X1070" s="566"/>
      <c r="Y1070" s="567"/>
      <c r="Z1070" s="567"/>
    </row>
    <row r="1071" spans="2:26" x14ac:dyDescent="0.25">
      <c r="B1071" s="565"/>
      <c r="C1071" s="565"/>
      <c r="D1071" s="565"/>
      <c r="E1071" s="565"/>
      <c r="F1071" s="565"/>
      <c r="G1071" s="565"/>
      <c r="H1071" s="565"/>
      <c r="I1071" s="565"/>
      <c r="J1071" s="565"/>
      <c r="K1071" s="565"/>
      <c r="L1071" s="565"/>
      <c r="M1071" s="565"/>
      <c r="N1071" s="565"/>
      <c r="O1071" s="565"/>
      <c r="P1071" s="565"/>
      <c r="Q1071" s="566"/>
      <c r="R1071" s="566"/>
      <c r="S1071" s="566"/>
      <c r="T1071" s="566"/>
      <c r="U1071" s="566"/>
      <c r="V1071" s="566"/>
      <c r="W1071" s="566"/>
      <c r="X1071" s="566"/>
      <c r="Y1071" s="567"/>
      <c r="Z1071" s="567"/>
    </row>
    <row r="1072" spans="2:26" x14ac:dyDescent="0.25">
      <c r="B1072" s="565"/>
      <c r="C1072" s="565"/>
      <c r="D1072" s="565"/>
      <c r="E1072" s="565"/>
      <c r="F1072" s="565"/>
      <c r="G1072" s="565"/>
      <c r="H1072" s="565"/>
      <c r="I1072" s="565"/>
      <c r="J1072" s="565"/>
      <c r="K1072" s="565"/>
      <c r="L1072" s="565"/>
      <c r="M1072" s="565"/>
      <c r="N1072" s="565"/>
      <c r="O1072" s="565"/>
      <c r="P1072" s="565"/>
      <c r="Q1072" s="566"/>
      <c r="R1072" s="566"/>
      <c r="S1072" s="566"/>
      <c r="T1072" s="566"/>
      <c r="U1072" s="566"/>
      <c r="V1072" s="566"/>
      <c r="W1072" s="566"/>
      <c r="X1072" s="566"/>
      <c r="Y1072" s="567"/>
      <c r="Z1072" s="567"/>
    </row>
    <row r="1073" spans="2:26" x14ac:dyDescent="0.25">
      <c r="B1073" s="565"/>
      <c r="C1073" s="565"/>
      <c r="D1073" s="565"/>
      <c r="E1073" s="565"/>
      <c r="F1073" s="565"/>
      <c r="G1073" s="565"/>
      <c r="H1073" s="565"/>
      <c r="I1073" s="565"/>
      <c r="J1073" s="565"/>
      <c r="K1073" s="565"/>
      <c r="L1073" s="565"/>
      <c r="M1073" s="565"/>
      <c r="N1073" s="565"/>
      <c r="O1073" s="565"/>
      <c r="P1073" s="565"/>
      <c r="Q1073" s="566"/>
      <c r="R1073" s="566"/>
      <c r="S1073" s="566"/>
      <c r="T1073" s="566"/>
      <c r="U1073" s="566"/>
      <c r="V1073" s="566"/>
      <c r="W1073" s="566"/>
      <c r="X1073" s="566"/>
      <c r="Y1073" s="567"/>
      <c r="Z1073" s="567"/>
    </row>
    <row r="1074" spans="2:26" x14ac:dyDescent="0.25">
      <c r="B1074" s="565"/>
      <c r="C1074" s="565"/>
      <c r="D1074" s="565"/>
      <c r="E1074" s="565"/>
      <c r="F1074" s="565"/>
      <c r="G1074" s="565"/>
      <c r="H1074" s="565"/>
      <c r="I1074" s="565"/>
      <c r="J1074" s="565"/>
      <c r="K1074" s="565"/>
      <c r="L1074" s="565"/>
      <c r="M1074" s="565"/>
      <c r="N1074" s="565"/>
      <c r="O1074" s="565"/>
      <c r="P1074" s="565"/>
      <c r="Q1074" s="566"/>
      <c r="R1074" s="566"/>
      <c r="S1074" s="566"/>
      <c r="T1074" s="566"/>
      <c r="U1074" s="566"/>
      <c r="V1074" s="566"/>
      <c r="W1074" s="566"/>
      <c r="X1074" s="566"/>
      <c r="Y1074" s="567"/>
      <c r="Z1074" s="567"/>
    </row>
    <row r="1075" spans="2:26" x14ac:dyDescent="0.25">
      <c r="B1075" s="565"/>
      <c r="C1075" s="565"/>
      <c r="D1075" s="565"/>
      <c r="E1075" s="565"/>
      <c r="F1075" s="565"/>
      <c r="G1075" s="565"/>
      <c r="H1075" s="565"/>
      <c r="I1075" s="565"/>
      <c r="J1075" s="565"/>
      <c r="K1075" s="565"/>
      <c r="L1075" s="565"/>
      <c r="M1075" s="565"/>
      <c r="N1075" s="565"/>
      <c r="O1075" s="565"/>
      <c r="P1075" s="565"/>
      <c r="Q1075" s="566"/>
      <c r="R1075" s="566"/>
      <c r="S1075" s="566"/>
      <c r="T1075" s="566"/>
      <c r="U1075" s="566"/>
      <c r="V1075" s="566"/>
      <c r="W1075" s="566"/>
      <c r="X1075" s="566"/>
      <c r="Y1075" s="567"/>
      <c r="Z1075" s="567"/>
    </row>
    <row r="1076" spans="2:26" x14ac:dyDescent="0.25">
      <c r="B1076" s="567"/>
      <c r="C1076" s="567"/>
      <c r="D1076" s="567"/>
      <c r="E1076" s="567"/>
      <c r="F1076" s="567"/>
      <c r="G1076" s="567"/>
      <c r="H1076" s="567"/>
      <c r="I1076" s="567"/>
      <c r="J1076" s="567"/>
      <c r="K1076" s="567"/>
      <c r="L1076" s="567"/>
      <c r="M1076" s="567"/>
      <c r="N1076" s="567"/>
      <c r="O1076" s="567"/>
      <c r="P1076" s="567"/>
      <c r="Q1076" s="567"/>
      <c r="R1076" s="567"/>
      <c r="S1076" s="567"/>
      <c r="T1076" s="567"/>
      <c r="U1076" s="567"/>
      <c r="V1076" s="567"/>
      <c r="W1076" s="567"/>
      <c r="X1076" s="567"/>
      <c r="Y1076" s="567"/>
      <c r="Z1076" s="567"/>
    </row>
    <row r="1077" spans="2:26" x14ac:dyDescent="0.25">
      <c r="B1077" s="567"/>
      <c r="C1077" s="567"/>
      <c r="D1077" s="567"/>
      <c r="E1077" s="567"/>
      <c r="F1077" s="567"/>
      <c r="G1077" s="567"/>
      <c r="H1077" s="567"/>
      <c r="I1077" s="567"/>
      <c r="J1077" s="567"/>
      <c r="K1077" s="567"/>
      <c r="L1077" s="567"/>
      <c r="M1077" s="567"/>
      <c r="N1077" s="567"/>
      <c r="O1077" s="567"/>
      <c r="P1077" s="567"/>
      <c r="Q1077" s="567"/>
      <c r="R1077" s="567"/>
      <c r="S1077" s="567"/>
      <c r="T1077" s="567"/>
      <c r="U1077" s="567"/>
      <c r="V1077" s="567"/>
      <c r="W1077" s="567"/>
      <c r="X1077" s="567"/>
      <c r="Y1077" s="567"/>
      <c r="Z1077" s="567"/>
    </row>
    <row r="1078" spans="2:26" x14ac:dyDescent="0.25">
      <c r="B1078" s="567"/>
      <c r="C1078" s="567"/>
      <c r="D1078" s="567"/>
      <c r="E1078" s="567"/>
      <c r="F1078" s="567"/>
      <c r="G1078" s="567"/>
      <c r="H1078" s="567"/>
      <c r="I1078" s="567"/>
      <c r="J1078" s="567"/>
      <c r="K1078" s="567"/>
      <c r="L1078" s="567"/>
      <c r="M1078" s="567"/>
      <c r="N1078" s="567"/>
      <c r="O1078" s="567"/>
      <c r="P1078" s="567"/>
      <c r="Q1078" s="567"/>
      <c r="R1078" s="567"/>
      <c r="S1078" s="567"/>
      <c r="T1078" s="567"/>
      <c r="U1078" s="567"/>
      <c r="V1078" s="567"/>
      <c r="W1078" s="567"/>
      <c r="X1078" s="567"/>
      <c r="Y1078" s="567"/>
      <c r="Z1078" s="567"/>
    </row>
    <row r="1079" spans="2:26" x14ac:dyDescent="0.25">
      <c r="B1079" s="567"/>
      <c r="C1079" s="567"/>
      <c r="D1079" s="567"/>
      <c r="E1079" s="567"/>
      <c r="F1079" s="567"/>
      <c r="G1079" s="567"/>
      <c r="H1079" s="567"/>
      <c r="I1079" s="567"/>
      <c r="J1079" s="567"/>
      <c r="K1079" s="567"/>
      <c r="L1079" s="567"/>
      <c r="M1079" s="567"/>
      <c r="N1079" s="567"/>
      <c r="O1079" s="567"/>
      <c r="P1079" s="567"/>
      <c r="Q1079" s="567"/>
      <c r="R1079" s="567"/>
      <c r="S1079" s="567"/>
      <c r="T1079" s="567"/>
      <c r="U1079" s="567"/>
      <c r="V1079" s="567"/>
      <c r="W1079" s="567"/>
      <c r="X1079" s="567"/>
      <c r="Y1079" s="567"/>
      <c r="Z1079" s="567"/>
    </row>
    <row r="1080" spans="2:26" x14ac:dyDescent="0.25">
      <c r="B1080" s="567"/>
      <c r="C1080" s="567"/>
      <c r="D1080" s="567"/>
      <c r="E1080" s="567"/>
      <c r="F1080" s="567"/>
      <c r="G1080" s="567"/>
      <c r="H1080" s="567"/>
      <c r="I1080" s="567"/>
      <c r="J1080" s="567"/>
      <c r="K1080" s="567"/>
      <c r="L1080" s="567"/>
      <c r="M1080" s="567"/>
      <c r="N1080" s="567"/>
      <c r="O1080" s="567"/>
      <c r="P1080" s="567"/>
      <c r="Q1080" s="567"/>
      <c r="R1080" s="567"/>
      <c r="S1080" s="567"/>
      <c r="T1080" s="567"/>
      <c r="U1080" s="567"/>
      <c r="V1080" s="567"/>
      <c r="W1080" s="567"/>
      <c r="X1080" s="567"/>
      <c r="Y1080" s="567"/>
      <c r="Z1080" s="567"/>
    </row>
    <row r="1081" spans="2:26" x14ac:dyDescent="0.25">
      <c r="B1081" s="567"/>
      <c r="C1081" s="567"/>
      <c r="D1081" s="567"/>
      <c r="E1081" s="567"/>
      <c r="F1081" s="567"/>
      <c r="G1081" s="567"/>
      <c r="H1081" s="567"/>
      <c r="I1081" s="567"/>
      <c r="J1081" s="567"/>
      <c r="K1081" s="567"/>
      <c r="L1081" s="567"/>
      <c r="M1081" s="567"/>
      <c r="N1081" s="567"/>
      <c r="O1081" s="567"/>
      <c r="P1081" s="567"/>
      <c r="Q1081" s="567"/>
      <c r="R1081" s="567"/>
      <c r="S1081" s="567"/>
      <c r="T1081" s="567"/>
      <c r="U1081" s="567"/>
      <c r="V1081" s="567"/>
      <c r="W1081" s="567"/>
      <c r="X1081" s="567"/>
      <c r="Y1081" s="567"/>
      <c r="Z1081" s="567"/>
    </row>
    <row r="1082" spans="2:26" x14ac:dyDescent="0.25">
      <c r="B1082" s="567"/>
      <c r="C1082" s="567"/>
      <c r="D1082" s="567"/>
      <c r="E1082" s="567"/>
      <c r="F1082" s="567"/>
      <c r="G1082" s="567"/>
      <c r="H1082" s="567"/>
      <c r="I1082" s="567"/>
      <c r="J1082" s="567"/>
      <c r="K1082" s="567"/>
      <c r="L1082" s="567"/>
      <c r="M1082" s="567"/>
      <c r="N1082" s="567"/>
      <c r="O1082" s="567"/>
      <c r="P1082" s="567"/>
      <c r="Q1082" s="567"/>
      <c r="R1082" s="567"/>
      <c r="S1082" s="567"/>
      <c r="T1082" s="567"/>
      <c r="U1082" s="567"/>
      <c r="V1082" s="567"/>
      <c r="W1082" s="567"/>
      <c r="X1082" s="567"/>
      <c r="Y1082" s="567"/>
      <c r="Z1082" s="567"/>
    </row>
    <row r="1083" spans="2:26" x14ac:dyDescent="0.25">
      <c r="B1083" s="567"/>
      <c r="C1083" s="567"/>
      <c r="D1083" s="567"/>
      <c r="E1083" s="567"/>
      <c r="F1083" s="567"/>
      <c r="G1083" s="567"/>
      <c r="H1083" s="567"/>
      <c r="I1083" s="567"/>
      <c r="J1083" s="567"/>
      <c r="K1083" s="567"/>
      <c r="L1083" s="567"/>
      <c r="M1083" s="567"/>
      <c r="N1083" s="567"/>
      <c r="O1083" s="567"/>
      <c r="P1083" s="567"/>
      <c r="Q1083" s="567"/>
      <c r="R1083" s="567"/>
      <c r="S1083" s="567"/>
      <c r="T1083" s="567"/>
      <c r="U1083" s="567"/>
      <c r="V1083" s="567"/>
      <c r="W1083" s="567"/>
      <c r="X1083" s="567"/>
      <c r="Y1083" s="567"/>
      <c r="Z1083" s="567"/>
    </row>
    <row r="1084" spans="2:26" x14ac:dyDescent="0.25">
      <c r="B1084" s="567"/>
      <c r="C1084" s="567"/>
      <c r="D1084" s="567"/>
      <c r="E1084" s="567"/>
      <c r="F1084" s="567"/>
      <c r="G1084" s="567"/>
      <c r="H1084" s="567"/>
      <c r="I1084" s="567"/>
      <c r="J1084" s="567"/>
      <c r="K1084" s="567"/>
      <c r="L1084" s="567"/>
      <c r="M1084" s="567"/>
      <c r="N1084" s="567"/>
      <c r="O1084" s="567"/>
      <c r="P1084" s="567"/>
      <c r="Q1084" s="567"/>
      <c r="R1084" s="567"/>
      <c r="S1084" s="567"/>
      <c r="T1084" s="567"/>
      <c r="U1084" s="567"/>
      <c r="V1084" s="567"/>
      <c r="W1084" s="567"/>
      <c r="X1084" s="567"/>
      <c r="Y1084" s="567"/>
      <c r="Z1084" s="567"/>
    </row>
    <row r="1085" spans="2:26" x14ac:dyDescent="0.25">
      <c r="B1085" s="567"/>
      <c r="C1085" s="567"/>
      <c r="D1085" s="567"/>
      <c r="E1085" s="567"/>
      <c r="F1085" s="567"/>
      <c r="G1085" s="567"/>
      <c r="H1085" s="567"/>
      <c r="I1085" s="567"/>
      <c r="J1085" s="567"/>
      <c r="K1085" s="567"/>
      <c r="L1085" s="567"/>
      <c r="M1085" s="567"/>
      <c r="N1085" s="567"/>
      <c r="O1085" s="567"/>
      <c r="P1085" s="567"/>
      <c r="Q1085" s="567"/>
      <c r="R1085" s="567"/>
      <c r="S1085" s="567"/>
      <c r="T1085" s="567"/>
      <c r="U1085" s="567"/>
      <c r="V1085" s="567"/>
      <c r="W1085" s="567"/>
      <c r="X1085" s="567"/>
      <c r="Y1085" s="567"/>
      <c r="Z1085" s="567"/>
    </row>
    <row r="1086" spans="2:26" x14ac:dyDescent="0.25">
      <c r="B1086" s="567"/>
      <c r="C1086" s="567"/>
      <c r="D1086" s="567"/>
      <c r="E1086" s="567"/>
      <c r="F1086" s="567"/>
      <c r="G1086" s="567"/>
      <c r="H1086" s="567"/>
      <c r="I1086" s="567"/>
      <c r="J1086" s="567"/>
      <c r="K1086" s="567"/>
      <c r="L1086" s="567"/>
      <c r="M1086" s="567"/>
      <c r="N1086" s="567"/>
      <c r="O1086" s="567"/>
      <c r="P1086" s="567"/>
      <c r="Q1086" s="567"/>
      <c r="R1086" s="567"/>
      <c r="S1086" s="567"/>
      <c r="T1086" s="567"/>
      <c r="U1086" s="567"/>
      <c r="V1086" s="567"/>
      <c r="W1086" s="567"/>
      <c r="X1086" s="567"/>
      <c r="Y1086" s="567"/>
      <c r="Z1086" s="567"/>
    </row>
    <row r="1087" spans="2:26" x14ac:dyDescent="0.25">
      <c r="B1087" s="567"/>
      <c r="C1087" s="567"/>
      <c r="D1087" s="567"/>
      <c r="E1087" s="567"/>
      <c r="F1087" s="567"/>
      <c r="G1087" s="567"/>
      <c r="H1087" s="567"/>
      <c r="I1087" s="567"/>
      <c r="J1087" s="567"/>
      <c r="K1087" s="567"/>
      <c r="L1087" s="567"/>
      <c r="M1087" s="567"/>
      <c r="N1087" s="567"/>
      <c r="O1087" s="567"/>
      <c r="P1087" s="567"/>
      <c r="Q1087" s="567"/>
      <c r="R1087" s="567"/>
      <c r="S1087" s="567"/>
      <c r="T1087" s="567"/>
      <c r="U1087" s="567"/>
      <c r="V1087" s="567"/>
      <c r="W1087" s="567"/>
      <c r="X1087" s="567"/>
      <c r="Y1087" s="567"/>
      <c r="Z1087" s="567"/>
    </row>
    <row r="1088" spans="2:26" x14ac:dyDescent="0.25">
      <c r="B1088" s="567"/>
      <c r="C1088" s="567"/>
      <c r="D1088" s="567"/>
      <c r="E1088" s="567"/>
      <c r="F1088" s="567"/>
      <c r="G1088" s="567"/>
      <c r="H1088" s="567"/>
      <c r="I1088" s="567"/>
      <c r="J1088" s="567"/>
      <c r="K1088" s="567"/>
      <c r="L1088" s="567"/>
      <c r="M1088" s="567"/>
      <c r="N1088" s="567"/>
      <c r="O1088" s="567"/>
      <c r="P1088" s="567"/>
      <c r="Q1088" s="567"/>
      <c r="R1088" s="567"/>
      <c r="S1088" s="567"/>
      <c r="T1088" s="567"/>
      <c r="U1088" s="567"/>
      <c r="V1088" s="567"/>
      <c r="W1088" s="567"/>
      <c r="X1088" s="567"/>
      <c r="Y1088" s="567"/>
      <c r="Z1088" s="567"/>
    </row>
    <row r="1089" spans="2:26" x14ac:dyDescent="0.25">
      <c r="B1089" s="567"/>
      <c r="C1089" s="567"/>
      <c r="D1089" s="567"/>
      <c r="E1089" s="567"/>
      <c r="F1089" s="567"/>
      <c r="G1089" s="567"/>
      <c r="H1089" s="567"/>
      <c r="I1089" s="567"/>
      <c r="J1089" s="567"/>
      <c r="K1089" s="567"/>
      <c r="L1089" s="567"/>
      <c r="M1089" s="567"/>
      <c r="N1089" s="567"/>
      <c r="O1089" s="567"/>
      <c r="P1089" s="567"/>
      <c r="Q1089" s="567"/>
      <c r="R1089" s="567"/>
      <c r="S1089" s="567"/>
      <c r="T1089" s="567"/>
      <c r="U1089" s="567"/>
      <c r="V1089" s="567"/>
      <c r="W1089" s="567"/>
      <c r="X1089" s="567"/>
      <c r="Y1089" s="567"/>
      <c r="Z1089" s="567"/>
    </row>
    <row r="1090" spans="2:26" x14ac:dyDescent="0.25">
      <c r="B1090" s="567"/>
      <c r="C1090" s="567"/>
      <c r="D1090" s="567"/>
      <c r="E1090" s="567"/>
      <c r="F1090" s="567"/>
      <c r="G1090" s="567"/>
      <c r="H1090" s="567"/>
      <c r="I1090" s="567"/>
      <c r="J1090" s="567"/>
      <c r="K1090" s="567"/>
      <c r="L1090" s="567"/>
      <c r="M1090" s="567"/>
      <c r="N1090" s="567"/>
      <c r="O1090" s="567"/>
      <c r="P1090" s="567"/>
      <c r="Q1090" s="567"/>
      <c r="R1090" s="567"/>
      <c r="S1090" s="567"/>
      <c r="T1090" s="567"/>
      <c r="U1090" s="567"/>
      <c r="V1090" s="567"/>
      <c r="W1090" s="567"/>
      <c r="X1090" s="567"/>
      <c r="Y1090" s="567"/>
      <c r="Z1090" s="567"/>
    </row>
    <row r="1091" spans="2:26" x14ac:dyDescent="0.25">
      <c r="B1091" s="567"/>
      <c r="C1091" s="567"/>
      <c r="D1091" s="567"/>
      <c r="E1091" s="567"/>
      <c r="F1091" s="567"/>
      <c r="G1091" s="567"/>
      <c r="H1091" s="567"/>
      <c r="I1091" s="567"/>
      <c r="J1091" s="567"/>
      <c r="K1091" s="567"/>
      <c r="L1091" s="567"/>
      <c r="M1091" s="567"/>
      <c r="N1091" s="567"/>
      <c r="O1091" s="567"/>
      <c r="P1091" s="567"/>
      <c r="Q1091" s="567"/>
      <c r="R1091" s="567"/>
      <c r="S1091" s="567"/>
      <c r="T1091" s="567"/>
      <c r="U1091" s="567"/>
      <c r="V1091" s="567"/>
      <c r="W1091" s="567"/>
      <c r="X1091" s="567"/>
      <c r="Y1091" s="567"/>
      <c r="Z1091" s="567"/>
    </row>
    <row r="1092" spans="2:26" x14ac:dyDescent="0.25">
      <c r="B1092" s="567"/>
      <c r="C1092" s="567"/>
      <c r="D1092" s="567"/>
      <c r="E1092" s="567"/>
      <c r="F1092" s="567"/>
      <c r="G1092" s="567"/>
      <c r="H1092" s="567"/>
      <c r="I1092" s="567"/>
      <c r="J1092" s="567"/>
      <c r="K1092" s="567"/>
      <c r="L1092" s="567"/>
      <c r="M1092" s="567"/>
      <c r="N1092" s="567"/>
      <c r="O1092" s="567"/>
      <c r="P1092" s="567"/>
      <c r="Q1092" s="567"/>
      <c r="R1092" s="567"/>
      <c r="S1092" s="567"/>
      <c r="T1092" s="567"/>
      <c r="U1092" s="567"/>
      <c r="V1092" s="567"/>
      <c r="W1092" s="567"/>
      <c r="X1092" s="567"/>
      <c r="Y1092" s="567"/>
      <c r="Z1092" s="567"/>
    </row>
  </sheetData>
  <pageMargins left="0.78740157499999996" right="0.78740157499999996" top="0.59" bottom="0.984251969" header="0.5" footer="0.5"/>
  <pageSetup pageOrder="overThenDown" orientation="landscape" horizontalDpi="4294967295" verticalDpi="4294967295" r:id="rId1"/>
  <headerFooter alignWithMargins="0"/>
  <ignoredErrors>
    <ignoredError sqref="D18:J1017" formula="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8"/>
  <sheetViews>
    <sheetView zoomScale="90" zoomScaleNormal="90" workbookViewId="0">
      <selection activeCell="K17" sqref="K17"/>
    </sheetView>
  </sheetViews>
  <sheetFormatPr defaultColWidth="9.109375" defaultRowHeight="14.4" x14ac:dyDescent="0.3"/>
  <cols>
    <col min="1" max="1" width="21.44140625" style="444" bestFit="1" customWidth="1"/>
    <col min="2" max="16384" width="9.109375" style="444"/>
  </cols>
  <sheetData>
    <row r="1" spans="1:18" x14ac:dyDescent="0.3">
      <c r="A1" s="444" t="s">
        <v>517</v>
      </c>
      <c r="B1" s="481">
        <v>0</v>
      </c>
      <c r="C1" s="482">
        <v>1</v>
      </c>
      <c r="D1" s="482">
        <v>2</v>
      </c>
      <c r="E1" s="482">
        <v>3</v>
      </c>
      <c r="F1" s="482">
        <v>4</v>
      </c>
      <c r="G1" s="482">
        <v>5</v>
      </c>
      <c r="H1" s="482">
        <v>6</v>
      </c>
      <c r="I1" s="482">
        <v>7</v>
      </c>
      <c r="J1" s="482">
        <v>8</v>
      </c>
      <c r="K1" s="482">
        <v>9</v>
      </c>
      <c r="L1" s="482">
        <v>10</v>
      </c>
      <c r="M1" s="482">
        <v>11</v>
      </c>
      <c r="N1" s="482">
        <v>12</v>
      </c>
      <c r="O1" s="482">
        <v>13</v>
      </c>
      <c r="P1" s="482">
        <v>14</v>
      </c>
      <c r="Q1" s="482">
        <v>15</v>
      </c>
      <c r="R1" s="483">
        <v>16</v>
      </c>
    </row>
    <row r="2" spans="1:18" x14ac:dyDescent="0.3">
      <c r="A2" s="444" t="s">
        <v>518</v>
      </c>
      <c r="B2" s="445">
        <f>-B6</f>
        <v>-15</v>
      </c>
      <c r="C2" s="446">
        <f>$B$5</f>
        <v>0</v>
      </c>
      <c r="D2" s="446">
        <f t="shared" ref="D2:R2" si="0">$B$5</f>
        <v>0</v>
      </c>
      <c r="E2" s="446">
        <f t="shared" si="0"/>
        <v>0</v>
      </c>
      <c r="F2" s="446">
        <f t="shared" si="0"/>
        <v>0</v>
      </c>
      <c r="G2" s="446">
        <f t="shared" si="0"/>
        <v>0</v>
      </c>
      <c r="H2" s="446">
        <f t="shared" si="0"/>
        <v>0</v>
      </c>
      <c r="I2" s="446">
        <f t="shared" si="0"/>
        <v>0</v>
      </c>
      <c r="J2" s="446">
        <f t="shared" si="0"/>
        <v>0</v>
      </c>
      <c r="K2" s="446">
        <f t="shared" si="0"/>
        <v>0</v>
      </c>
      <c r="L2" s="446">
        <f t="shared" si="0"/>
        <v>0</v>
      </c>
      <c r="M2" s="446">
        <f t="shared" si="0"/>
        <v>0</v>
      </c>
      <c r="N2" s="446">
        <f t="shared" si="0"/>
        <v>0</v>
      </c>
      <c r="O2" s="446">
        <f t="shared" si="0"/>
        <v>0</v>
      </c>
      <c r="P2" s="446">
        <f t="shared" si="0"/>
        <v>0</v>
      </c>
      <c r="Q2" s="446">
        <f t="shared" si="0"/>
        <v>0</v>
      </c>
      <c r="R2" s="447">
        <f t="shared" si="0"/>
        <v>0</v>
      </c>
    </row>
    <row r="3" spans="1:18" x14ac:dyDescent="0.3">
      <c r="A3" s="444" t="s">
        <v>537</v>
      </c>
      <c r="B3" s="445">
        <f>SUM($B$2:B2)</f>
        <v>-15</v>
      </c>
      <c r="C3" s="446">
        <f>SUM($B$2:C2)</f>
        <v>-15</v>
      </c>
      <c r="D3" s="446">
        <f>SUM($B$2:D2)</f>
        <v>-15</v>
      </c>
      <c r="E3" s="446">
        <f>SUM($B$2:E2)</f>
        <v>-15</v>
      </c>
      <c r="F3" s="446">
        <f>SUM($B$2:F2)</f>
        <v>-15</v>
      </c>
      <c r="G3" s="446">
        <f>SUM($B$2:G2)</f>
        <v>-15</v>
      </c>
      <c r="H3" s="446">
        <f>SUM($B$2:H2)</f>
        <v>-15</v>
      </c>
      <c r="I3" s="446">
        <f>SUM($B$2:I2)</f>
        <v>-15</v>
      </c>
      <c r="J3" s="446">
        <f>SUM($B$2:J2)</f>
        <v>-15</v>
      </c>
      <c r="K3" s="446">
        <f>SUM($B$2:K2)</f>
        <v>-15</v>
      </c>
      <c r="L3" s="446">
        <f>SUM($B$2:L2)</f>
        <v>-15</v>
      </c>
      <c r="M3" s="446">
        <f>SUM($B$2:M2)</f>
        <v>-15</v>
      </c>
      <c r="N3" s="446">
        <f>SUM($B$2:N2)</f>
        <v>-15</v>
      </c>
      <c r="O3" s="446">
        <f>SUM($B$2:O2)</f>
        <v>-15</v>
      </c>
      <c r="P3" s="446">
        <f>SUM($B$2:P2)</f>
        <v>-15</v>
      </c>
      <c r="Q3" s="446">
        <f>SUM($B$2:Q2)</f>
        <v>-15</v>
      </c>
      <c r="R3" s="447">
        <f>SUM($B$2:R2)</f>
        <v>-15</v>
      </c>
    </row>
    <row r="5" spans="1:18" x14ac:dyDescent="0.3">
      <c r="A5" s="448" t="s">
        <v>518</v>
      </c>
      <c r="B5" s="449"/>
      <c r="C5" s="448" t="s">
        <v>526</v>
      </c>
    </row>
    <row r="6" spans="1:18" x14ac:dyDescent="0.3">
      <c r="A6" s="444" t="s">
        <v>519</v>
      </c>
      <c r="B6" s="450">
        <f>B7+B8</f>
        <v>15</v>
      </c>
      <c r="C6" s="448" t="s">
        <v>538</v>
      </c>
    </row>
    <row r="7" spans="1:18" x14ac:dyDescent="0.3">
      <c r="A7" s="448" t="s">
        <v>527</v>
      </c>
      <c r="B7" s="449"/>
      <c r="C7" s="448" t="s">
        <v>538</v>
      </c>
    </row>
    <row r="8" spans="1:18" x14ac:dyDescent="0.3">
      <c r="A8" s="448" t="s">
        <v>528</v>
      </c>
      <c r="B8" s="451">
        <f>15-B7</f>
        <v>15</v>
      </c>
      <c r="C8" s="448" t="s">
        <v>538</v>
      </c>
    </row>
    <row r="9" spans="1:18" x14ac:dyDescent="0.3">
      <c r="A9" s="448"/>
    </row>
    <row r="10" spans="1:18" x14ac:dyDescent="0.3">
      <c r="A10" s="448" t="s">
        <v>529</v>
      </c>
      <c r="B10" s="452">
        <f>B7/B8</f>
        <v>0</v>
      </c>
    </row>
    <row r="12" spans="1:18" x14ac:dyDescent="0.3">
      <c r="A12" s="444" t="s">
        <v>520</v>
      </c>
      <c r="B12" s="453"/>
      <c r="C12" s="444" t="s">
        <v>539</v>
      </c>
    </row>
    <row r="13" spans="1:18" x14ac:dyDescent="0.3">
      <c r="A13" s="444" t="s">
        <v>521</v>
      </c>
      <c r="B13" s="453"/>
      <c r="C13" s="444" t="s">
        <v>539</v>
      </c>
    </row>
    <row r="14" spans="1:18" x14ac:dyDescent="0.3">
      <c r="A14" s="444" t="s">
        <v>489</v>
      </c>
      <c r="B14" s="454">
        <v>1.056</v>
      </c>
    </row>
    <row r="15" spans="1:18" x14ac:dyDescent="0.3">
      <c r="A15" s="444" t="s">
        <v>416</v>
      </c>
      <c r="B15" s="455">
        <f>B14*(1+(1-B18)*B10)</f>
        <v>1.056</v>
      </c>
    </row>
    <row r="16" spans="1:18" x14ac:dyDescent="0.3">
      <c r="A16" s="444" t="s">
        <v>522</v>
      </c>
      <c r="B16" s="453"/>
      <c r="C16" s="444" t="s">
        <v>539</v>
      </c>
    </row>
    <row r="17" spans="1:9" x14ac:dyDescent="0.3">
      <c r="A17" s="444" t="s">
        <v>523</v>
      </c>
      <c r="B17" s="456">
        <f>B12+B15*(B13-B12)</f>
        <v>0</v>
      </c>
    </row>
    <row r="18" spans="1:9" x14ac:dyDescent="0.3">
      <c r="A18" s="444" t="s">
        <v>14</v>
      </c>
      <c r="B18" s="453"/>
    </row>
    <row r="20" spans="1:9" x14ac:dyDescent="0.3">
      <c r="A20" s="448" t="s">
        <v>530</v>
      </c>
      <c r="B20" s="456">
        <f>B7/(B7+B8)*(1-B18)*B16+B8/(B7+B8)*B17</f>
        <v>0</v>
      </c>
    </row>
    <row r="22" spans="1:9" x14ac:dyDescent="0.3">
      <c r="A22" s="444" t="s">
        <v>23</v>
      </c>
      <c r="B22" s="457">
        <f>B2+NPV(B20,C2:R2)</f>
        <v>-15</v>
      </c>
    </row>
    <row r="23" spans="1:9" x14ac:dyDescent="0.3">
      <c r="A23" s="444" t="s">
        <v>25</v>
      </c>
      <c r="B23" s="458" t="e">
        <f>IRR(B2:R2)</f>
        <v>#NUM!</v>
      </c>
      <c r="C23" s="444" t="s">
        <v>539</v>
      </c>
    </row>
    <row r="24" spans="1:9" x14ac:dyDescent="0.3">
      <c r="A24" s="444" t="s">
        <v>26</v>
      </c>
      <c r="B24" s="459" t="e">
        <f>INTERCEPT(B1:R1,B3:R3)</f>
        <v>#DIV/0!</v>
      </c>
      <c r="C24" s="444" t="s">
        <v>540</v>
      </c>
    </row>
    <row r="26" spans="1:9" x14ac:dyDescent="0.3">
      <c r="A26" s="448" t="s">
        <v>531</v>
      </c>
    </row>
    <row r="27" spans="1:9" x14ac:dyDescent="0.3">
      <c r="B27" s="658" t="s">
        <v>532</v>
      </c>
      <c r="C27" s="658"/>
      <c r="D27" s="658"/>
      <c r="E27" s="659" t="s">
        <v>533</v>
      </c>
      <c r="F27" s="660"/>
      <c r="G27" s="660"/>
      <c r="H27" s="660"/>
      <c r="I27" s="660"/>
    </row>
    <row r="28" spans="1:9" x14ac:dyDescent="0.3">
      <c r="A28" s="448"/>
      <c r="B28" s="460" t="s">
        <v>534</v>
      </c>
      <c r="C28" s="460" t="s">
        <v>524</v>
      </c>
      <c r="D28" s="460" t="s">
        <v>23</v>
      </c>
      <c r="E28" s="460" t="s">
        <v>416</v>
      </c>
      <c r="F28" s="460" t="s">
        <v>523</v>
      </c>
      <c r="G28" s="460" t="s">
        <v>522</v>
      </c>
      <c r="H28" s="460" t="s">
        <v>535</v>
      </c>
      <c r="I28" s="460" t="s">
        <v>536</v>
      </c>
    </row>
    <row r="29" spans="1:9" x14ac:dyDescent="0.3">
      <c r="B29" s="461">
        <v>0</v>
      </c>
      <c r="C29" s="462">
        <f>H29*(1-$B$18)*G29+I29*F29</f>
        <v>0</v>
      </c>
      <c r="D29" s="463">
        <f>$B$2+NPV(C29,$C$2:$R$2)</f>
        <v>-15</v>
      </c>
      <c r="E29" s="461">
        <f>$B$14*(1+(1-$B$18)*B29)</f>
        <v>1.056</v>
      </c>
      <c r="F29" s="462">
        <f>$B$12+E29*($B$13-$B$12)</f>
        <v>0</v>
      </c>
      <c r="G29" s="464">
        <v>0.03</v>
      </c>
      <c r="H29" s="465">
        <f t="shared" ref="H29:H47" si="1">1-I29</f>
        <v>0</v>
      </c>
      <c r="I29" s="466">
        <f t="shared" ref="I29:I47" si="2">1/(1+B29)</f>
        <v>1</v>
      </c>
    </row>
    <row r="30" spans="1:9" x14ac:dyDescent="0.3">
      <c r="A30" s="467"/>
      <c r="B30" s="468">
        <v>0.05</v>
      </c>
      <c r="C30" s="469">
        <f t="shared" ref="C30:C47" si="3">H30*(1-$B$18)*G30+I30*F30</f>
        <v>1.4285714285714301E-3</v>
      </c>
      <c r="D30" s="470">
        <f>$B$2+NPV(C30,$C$2:$R$2)</f>
        <v>-15</v>
      </c>
      <c r="E30" s="468">
        <f t="shared" ref="E30:E47" si="4">$B$14*(1+(1-$B$18)*B30)</f>
        <v>1.1088</v>
      </c>
      <c r="F30" s="469">
        <f t="shared" ref="F30:F47" si="5">$B$12+E30*($B$13-$B$12)</f>
        <v>0</v>
      </c>
      <c r="G30" s="464">
        <v>0.03</v>
      </c>
      <c r="H30" s="471">
        <f t="shared" si="1"/>
        <v>4.7619047619047672E-2</v>
      </c>
      <c r="I30" s="472">
        <f t="shared" si="2"/>
        <v>0.95238095238095233</v>
      </c>
    </row>
    <row r="31" spans="1:9" x14ac:dyDescent="0.3">
      <c r="B31" s="468">
        <v>0.1</v>
      </c>
      <c r="C31" s="469">
        <f t="shared" si="3"/>
        <v>3.6363636363636377E-3</v>
      </c>
      <c r="D31" s="470">
        <f t="shared" ref="D31:D47" si="6">$B$2+NPV(C31,$C$2:$R$2)</f>
        <v>-15</v>
      </c>
      <c r="E31" s="468">
        <f t="shared" si="4"/>
        <v>1.1616000000000002</v>
      </c>
      <c r="F31" s="469">
        <f t="shared" si="5"/>
        <v>0</v>
      </c>
      <c r="G31" s="464">
        <v>0.04</v>
      </c>
      <c r="H31" s="471">
        <f t="shared" si="1"/>
        <v>9.0909090909090939E-2</v>
      </c>
      <c r="I31" s="472">
        <f t="shared" si="2"/>
        <v>0.90909090909090906</v>
      </c>
    </row>
    <row r="32" spans="1:9" x14ac:dyDescent="0.3">
      <c r="B32" s="468">
        <v>0.15</v>
      </c>
      <c r="C32" s="469">
        <f t="shared" si="3"/>
        <v>5.217391304347823E-3</v>
      </c>
      <c r="D32" s="470">
        <f t="shared" si="6"/>
        <v>-15</v>
      </c>
      <c r="E32" s="468">
        <f t="shared" si="4"/>
        <v>1.2143999999999999</v>
      </c>
      <c r="F32" s="469">
        <f t="shared" si="5"/>
        <v>0</v>
      </c>
      <c r="G32" s="464">
        <v>0.04</v>
      </c>
      <c r="H32" s="471">
        <f t="shared" si="1"/>
        <v>0.13043478260869557</v>
      </c>
      <c r="I32" s="472">
        <f t="shared" si="2"/>
        <v>0.86956521739130443</v>
      </c>
    </row>
    <row r="33" spans="2:9" x14ac:dyDescent="0.3">
      <c r="B33" s="468">
        <v>0.3</v>
      </c>
      <c r="C33" s="469">
        <f t="shared" si="3"/>
        <v>1.1538461538461543E-2</v>
      </c>
      <c r="D33" s="470">
        <f t="shared" si="6"/>
        <v>-15</v>
      </c>
      <c r="E33" s="468">
        <f t="shared" si="4"/>
        <v>1.3728</v>
      </c>
      <c r="F33" s="469">
        <f t="shared" si="5"/>
        <v>0</v>
      </c>
      <c r="G33" s="464">
        <v>0.05</v>
      </c>
      <c r="H33" s="471">
        <f t="shared" si="1"/>
        <v>0.23076923076923084</v>
      </c>
      <c r="I33" s="472">
        <f t="shared" si="2"/>
        <v>0.76923076923076916</v>
      </c>
    </row>
    <row r="34" spans="2:9" x14ac:dyDescent="0.3">
      <c r="B34" s="468">
        <v>0.5</v>
      </c>
      <c r="C34" s="469">
        <f t="shared" si="3"/>
        <v>0.02</v>
      </c>
      <c r="D34" s="470">
        <f t="shared" si="6"/>
        <v>-15</v>
      </c>
      <c r="E34" s="468">
        <f t="shared" si="4"/>
        <v>1.5840000000000001</v>
      </c>
      <c r="F34" s="469">
        <f t="shared" si="5"/>
        <v>0</v>
      </c>
      <c r="G34" s="464">
        <v>0.06</v>
      </c>
      <c r="H34" s="471">
        <f t="shared" si="1"/>
        <v>0.33333333333333337</v>
      </c>
      <c r="I34" s="472">
        <f t="shared" si="2"/>
        <v>0.66666666666666663</v>
      </c>
    </row>
    <row r="35" spans="2:9" x14ac:dyDescent="0.3">
      <c r="B35" s="468">
        <v>0.6</v>
      </c>
      <c r="C35" s="469">
        <f t="shared" si="3"/>
        <v>2.6250000000000002E-2</v>
      </c>
      <c r="D35" s="470">
        <f t="shared" si="6"/>
        <v>-15</v>
      </c>
      <c r="E35" s="468">
        <f t="shared" si="4"/>
        <v>1.6896000000000002</v>
      </c>
      <c r="F35" s="469">
        <f t="shared" si="5"/>
        <v>0</v>
      </c>
      <c r="G35" s="464">
        <v>7.0000000000000007E-2</v>
      </c>
      <c r="H35" s="471">
        <f t="shared" si="1"/>
        <v>0.375</v>
      </c>
      <c r="I35" s="472">
        <f t="shared" si="2"/>
        <v>0.625</v>
      </c>
    </row>
    <row r="36" spans="2:9" x14ac:dyDescent="0.3">
      <c r="B36" s="468">
        <v>0.7</v>
      </c>
      <c r="C36" s="469">
        <f t="shared" si="3"/>
        <v>3.2941176470588238E-2</v>
      </c>
      <c r="D36" s="470">
        <f t="shared" si="6"/>
        <v>-15</v>
      </c>
      <c r="E36" s="468">
        <f t="shared" si="4"/>
        <v>1.7952000000000001</v>
      </c>
      <c r="F36" s="469">
        <f t="shared" si="5"/>
        <v>0</v>
      </c>
      <c r="G36" s="464">
        <v>0.08</v>
      </c>
      <c r="H36" s="471">
        <f t="shared" si="1"/>
        <v>0.41176470588235292</v>
      </c>
      <c r="I36" s="472">
        <f t="shared" si="2"/>
        <v>0.58823529411764708</v>
      </c>
    </row>
    <row r="37" spans="2:9" x14ac:dyDescent="0.3">
      <c r="B37" s="468">
        <v>0.8</v>
      </c>
      <c r="C37" s="469">
        <f t="shared" si="3"/>
        <v>3.5555555555555556E-2</v>
      </c>
      <c r="D37" s="470">
        <f t="shared" si="6"/>
        <v>-15</v>
      </c>
      <c r="E37" s="468">
        <f t="shared" si="4"/>
        <v>1.9008</v>
      </c>
      <c r="F37" s="469">
        <f t="shared" si="5"/>
        <v>0</v>
      </c>
      <c r="G37" s="464">
        <v>0.08</v>
      </c>
      <c r="H37" s="471">
        <f t="shared" si="1"/>
        <v>0.44444444444444442</v>
      </c>
      <c r="I37" s="472">
        <f t="shared" si="2"/>
        <v>0.55555555555555558</v>
      </c>
    </row>
    <row r="38" spans="2:9" x14ac:dyDescent="0.3">
      <c r="B38" s="468">
        <v>0.9</v>
      </c>
      <c r="C38" s="469">
        <f t="shared" si="3"/>
        <v>4.2631578947368423E-2</v>
      </c>
      <c r="D38" s="470">
        <f t="shared" si="6"/>
        <v>-15</v>
      </c>
      <c r="E38" s="468">
        <f t="shared" si="4"/>
        <v>2.0064000000000002</v>
      </c>
      <c r="F38" s="469">
        <f t="shared" si="5"/>
        <v>0</v>
      </c>
      <c r="G38" s="464">
        <v>0.09</v>
      </c>
      <c r="H38" s="471">
        <f t="shared" si="1"/>
        <v>0.47368421052631582</v>
      </c>
      <c r="I38" s="472">
        <f t="shared" si="2"/>
        <v>0.52631578947368418</v>
      </c>
    </row>
    <row r="39" spans="2:9" x14ac:dyDescent="0.3">
      <c r="B39" s="468">
        <v>1</v>
      </c>
      <c r="C39" s="469">
        <f t="shared" si="3"/>
        <v>0.05</v>
      </c>
      <c r="D39" s="470">
        <f t="shared" si="6"/>
        <v>-15</v>
      </c>
      <c r="E39" s="468">
        <f t="shared" si="4"/>
        <v>2.1120000000000001</v>
      </c>
      <c r="F39" s="469">
        <f t="shared" si="5"/>
        <v>0</v>
      </c>
      <c r="G39" s="464">
        <v>0.1</v>
      </c>
      <c r="H39" s="471">
        <f t="shared" si="1"/>
        <v>0.5</v>
      </c>
      <c r="I39" s="472">
        <f t="shared" si="2"/>
        <v>0.5</v>
      </c>
    </row>
    <row r="40" spans="2:9" x14ac:dyDescent="0.3">
      <c r="B40" s="468">
        <v>1.1000000000000001</v>
      </c>
      <c r="C40" s="469">
        <f t="shared" si="3"/>
        <v>5.7619047619047625E-2</v>
      </c>
      <c r="D40" s="470">
        <f t="shared" si="6"/>
        <v>-15</v>
      </c>
      <c r="E40" s="468">
        <f t="shared" si="4"/>
        <v>2.2176</v>
      </c>
      <c r="F40" s="469">
        <f t="shared" si="5"/>
        <v>0</v>
      </c>
      <c r="G40" s="464">
        <v>0.11</v>
      </c>
      <c r="H40" s="471">
        <f t="shared" si="1"/>
        <v>0.52380952380952384</v>
      </c>
      <c r="I40" s="472">
        <f t="shared" si="2"/>
        <v>0.47619047619047616</v>
      </c>
    </row>
    <row r="41" spans="2:9" x14ac:dyDescent="0.3">
      <c r="B41" s="468">
        <v>1.2</v>
      </c>
      <c r="C41" s="469">
        <f t="shared" si="3"/>
        <v>6.5454545454545446E-2</v>
      </c>
      <c r="D41" s="470">
        <f t="shared" si="6"/>
        <v>-15</v>
      </c>
      <c r="E41" s="468">
        <f t="shared" si="4"/>
        <v>2.3232000000000004</v>
      </c>
      <c r="F41" s="469">
        <f t="shared" si="5"/>
        <v>0</v>
      </c>
      <c r="G41" s="464">
        <v>0.12</v>
      </c>
      <c r="H41" s="471">
        <f t="shared" si="1"/>
        <v>0.54545454545454541</v>
      </c>
      <c r="I41" s="472">
        <f t="shared" si="2"/>
        <v>0.45454545454545453</v>
      </c>
    </row>
    <row r="42" spans="2:9" x14ac:dyDescent="0.3">
      <c r="B42" s="468">
        <v>1.3</v>
      </c>
      <c r="C42" s="469">
        <f t="shared" si="3"/>
        <v>6.7826086956521731E-2</v>
      </c>
      <c r="D42" s="470">
        <f t="shared" si="6"/>
        <v>-15</v>
      </c>
      <c r="E42" s="468">
        <f t="shared" si="4"/>
        <v>2.4287999999999998</v>
      </c>
      <c r="F42" s="469">
        <f t="shared" si="5"/>
        <v>0</v>
      </c>
      <c r="G42" s="464">
        <v>0.12</v>
      </c>
      <c r="H42" s="471">
        <f t="shared" si="1"/>
        <v>0.56521739130434778</v>
      </c>
      <c r="I42" s="472">
        <f t="shared" si="2"/>
        <v>0.43478260869565222</v>
      </c>
    </row>
    <row r="43" spans="2:9" x14ac:dyDescent="0.3">
      <c r="B43" s="468">
        <v>1.4</v>
      </c>
      <c r="C43" s="469">
        <f t="shared" si="3"/>
        <v>7.5833333333333322E-2</v>
      </c>
      <c r="D43" s="470">
        <f t="shared" si="6"/>
        <v>-15</v>
      </c>
      <c r="E43" s="468">
        <f t="shared" si="4"/>
        <v>2.5344000000000002</v>
      </c>
      <c r="F43" s="469">
        <f t="shared" si="5"/>
        <v>0</v>
      </c>
      <c r="G43" s="464">
        <v>0.13</v>
      </c>
      <c r="H43" s="471">
        <f t="shared" si="1"/>
        <v>0.58333333333333326</v>
      </c>
      <c r="I43" s="472">
        <f t="shared" si="2"/>
        <v>0.41666666666666669</v>
      </c>
    </row>
    <row r="44" spans="2:9" x14ac:dyDescent="0.3">
      <c r="B44" s="468">
        <v>1.5</v>
      </c>
      <c r="C44" s="469">
        <f t="shared" si="3"/>
        <v>7.8E-2</v>
      </c>
      <c r="D44" s="470">
        <f t="shared" si="6"/>
        <v>-15</v>
      </c>
      <c r="E44" s="468">
        <f t="shared" si="4"/>
        <v>2.64</v>
      </c>
      <c r="F44" s="469">
        <f t="shared" si="5"/>
        <v>0</v>
      </c>
      <c r="G44" s="464">
        <v>0.13</v>
      </c>
      <c r="H44" s="471">
        <f t="shared" si="1"/>
        <v>0.6</v>
      </c>
      <c r="I44" s="472">
        <f t="shared" si="2"/>
        <v>0.4</v>
      </c>
    </row>
    <row r="45" spans="2:9" x14ac:dyDescent="0.3">
      <c r="B45" s="468">
        <v>1.6</v>
      </c>
      <c r="C45" s="469">
        <f t="shared" si="3"/>
        <v>9.2307692307692313E-2</v>
      </c>
      <c r="D45" s="470">
        <f t="shared" si="6"/>
        <v>-15</v>
      </c>
      <c r="E45" s="468">
        <f t="shared" si="4"/>
        <v>2.7456</v>
      </c>
      <c r="F45" s="469">
        <f t="shared" si="5"/>
        <v>0</v>
      </c>
      <c r="G45" s="464">
        <v>0.15</v>
      </c>
      <c r="H45" s="471">
        <f t="shared" si="1"/>
        <v>0.61538461538461542</v>
      </c>
      <c r="I45" s="472">
        <f t="shared" si="2"/>
        <v>0.38461538461538458</v>
      </c>
    </row>
    <row r="46" spans="2:9" x14ac:dyDescent="0.3">
      <c r="B46" s="468">
        <v>1.7</v>
      </c>
      <c r="C46" s="469">
        <f t="shared" si="3"/>
        <v>0.10074074074074074</v>
      </c>
      <c r="D46" s="470">
        <f t="shared" si="6"/>
        <v>-15</v>
      </c>
      <c r="E46" s="468">
        <f t="shared" si="4"/>
        <v>2.8512000000000004</v>
      </c>
      <c r="F46" s="469">
        <f t="shared" si="5"/>
        <v>0</v>
      </c>
      <c r="G46" s="464">
        <v>0.16</v>
      </c>
      <c r="H46" s="471">
        <f t="shared" si="1"/>
        <v>0.62962962962962965</v>
      </c>
      <c r="I46" s="472">
        <f t="shared" si="2"/>
        <v>0.37037037037037035</v>
      </c>
    </row>
    <row r="47" spans="2:9" x14ac:dyDescent="0.3">
      <c r="B47" s="473">
        <v>1.8</v>
      </c>
      <c r="C47" s="474">
        <f t="shared" si="3"/>
        <v>0.10928571428571428</v>
      </c>
      <c r="D47" s="475">
        <f t="shared" si="6"/>
        <v>-15</v>
      </c>
      <c r="E47" s="473">
        <f t="shared" si="4"/>
        <v>2.9567999999999999</v>
      </c>
      <c r="F47" s="474">
        <f t="shared" si="5"/>
        <v>0</v>
      </c>
      <c r="G47" s="476">
        <v>0.17</v>
      </c>
      <c r="H47" s="477">
        <f t="shared" si="1"/>
        <v>0.64285714285714279</v>
      </c>
      <c r="I47" s="478">
        <f t="shared" si="2"/>
        <v>0.35714285714285715</v>
      </c>
    </row>
    <row r="70" spans="7:9" x14ac:dyDescent="0.3">
      <c r="G70" s="444">
        <v>0.17</v>
      </c>
      <c r="H70" s="479">
        <v>0.03</v>
      </c>
      <c r="I70" s="444">
        <v>1</v>
      </c>
    </row>
    <row r="71" spans="7:9" x14ac:dyDescent="0.3">
      <c r="G71" s="444">
        <v>0.17</v>
      </c>
      <c r="H71" s="479">
        <v>0.03</v>
      </c>
      <c r="I71" s="444">
        <v>2</v>
      </c>
    </row>
    <row r="72" spans="7:9" x14ac:dyDescent="0.3">
      <c r="G72" s="444">
        <v>0.17</v>
      </c>
      <c r="H72" s="479">
        <v>0.04</v>
      </c>
      <c r="I72" s="444">
        <v>3</v>
      </c>
    </row>
    <row r="73" spans="7:9" x14ac:dyDescent="0.3">
      <c r="G73" s="444">
        <v>0.17</v>
      </c>
      <c r="H73" s="479">
        <v>0.04</v>
      </c>
      <c r="I73" s="444">
        <v>4</v>
      </c>
    </row>
    <row r="74" spans="7:9" x14ac:dyDescent="0.3">
      <c r="G74" s="444">
        <v>0.17</v>
      </c>
      <c r="H74" s="479">
        <v>0.05</v>
      </c>
      <c r="I74" s="444">
        <v>5</v>
      </c>
    </row>
    <row r="75" spans="7:9" x14ac:dyDescent="0.3">
      <c r="G75" s="444">
        <v>0.17</v>
      </c>
      <c r="H75" s="479">
        <v>0.06</v>
      </c>
      <c r="I75" s="444">
        <v>6</v>
      </c>
    </row>
    <row r="76" spans="7:9" x14ac:dyDescent="0.3">
      <c r="G76" s="444">
        <v>0.17</v>
      </c>
      <c r="H76" s="479">
        <v>7.0000000000000007E-2</v>
      </c>
      <c r="I76" s="444">
        <v>7</v>
      </c>
    </row>
    <row r="77" spans="7:9" x14ac:dyDescent="0.3">
      <c r="G77" s="444">
        <v>0.17</v>
      </c>
      <c r="H77" s="479">
        <v>0.08</v>
      </c>
      <c r="I77" s="444">
        <v>8</v>
      </c>
    </row>
    <row r="78" spans="7:9" x14ac:dyDescent="0.3">
      <c r="G78" s="444">
        <v>0.17</v>
      </c>
      <c r="H78" s="479">
        <v>0.08</v>
      </c>
      <c r="I78" s="444">
        <v>9</v>
      </c>
    </row>
    <row r="79" spans="7:9" x14ac:dyDescent="0.3">
      <c r="G79" s="444">
        <v>0.17</v>
      </c>
      <c r="H79" s="479">
        <v>0.09</v>
      </c>
      <c r="I79" s="444">
        <v>10</v>
      </c>
    </row>
    <row r="80" spans="7:9" x14ac:dyDescent="0.3">
      <c r="G80" s="444">
        <v>0.17</v>
      </c>
      <c r="H80" s="479">
        <v>0.1</v>
      </c>
      <c r="I80" s="444">
        <v>11</v>
      </c>
    </row>
    <row r="81" spans="7:9" x14ac:dyDescent="0.3">
      <c r="G81" s="444">
        <v>0.17</v>
      </c>
      <c r="H81" s="479">
        <v>0.11</v>
      </c>
      <c r="I81" s="444">
        <v>12</v>
      </c>
    </row>
    <row r="82" spans="7:9" x14ac:dyDescent="0.3">
      <c r="G82" s="444">
        <v>0.17</v>
      </c>
      <c r="H82" s="479">
        <v>0.12</v>
      </c>
      <c r="I82" s="444">
        <v>13</v>
      </c>
    </row>
    <row r="83" spans="7:9" x14ac:dyDescent="0.3">
      <c r="G83" s="444">
        <v>0.17</v>
      </c>
      <c r="H83" s="480">
        <v>0.12</v>
      </c>
      <c r="I83" s="444">
        <v>14</v>
      </c>
    </row>
    <row r="84" spans="7:9" x14ac:dyDescent="0.3">
      <c r="G84" s="444">
        <v>0.17</v>
      </c>
      <c r="H84" s="479">
        <v>0.13</v>
      </c>
      <c r="I84" s="444">
        <v>15</v>
      </c>
    </row>
    <row r="85" spans="7:9" x14ac:dyDescent="0.3">
      <c r="G85" s="444">
        <v>0.17</v>
      </c>
      <c r="H85" s="479">
        <v>0.13</v>
      </c>
      <c r="I85" s="444">
        <v>16</v>
      </c>
    </row>
    <row r="86" spans="7:9" x14ac:dyDescent="0.3">
      <c r="G86" s="444">
        <v>0.17</v>
      </c>
      <c r="H86" s="479">
        <v>0.15</v>
      </c>
      <c r="I86" s="444">
        <v>17</v>
      </c>
    </row>
    <row r="87" spans="7:9" x14ac:dyDescent="0.3">
      <c r="G87" s="444">
        <v>0.17</v>
      </c>
      <c r="H87" s="479">
        <v>0.16</v>
      </c>
      <c r="I87" s="444">
        <v>18</v>
      </c>
    </row>
    <row r="88" spans="7:9" x14ac:dyDescent="0.3">
      <c r="G88" s="444">
        <v>0.17</v>
      </c>
      <c r="H88" s="479">
        <v>0.17</v>
      </c>
      <c r="I88" s="444">
        <v>19</v>
      </c>
    </row>
  </sheetData>
  <mergeCells count="2">
    <mergeCell ref="B27:D27"/>
    <mergeCell ref="E27:I27"/>
  </mergeCells>
  <pageMargins left="0.511811024" right="0.511811024" top="0.78740157499999996" bottom="0.78740157499999996" header="0.31496062000000002" footer="0.3149606200000000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17</vt:i4>
      </vt:variant>
    </vt:vector>
  </HeadingPairs>
  <TitlesOfParts>
    <vt:vector size="17" baseType="lpstr">
      <vt:lpstr>EVA</vt:lpstr>
      <vt:lpstr>Exemplo_Payback</vt:lpstr>
      <vt:lpstr>Cataclisma</vt:lpstr>
      <vt:lpstr>Tornos</vt:lpstr>
      <vt:lpstr>Tornos - Amortizacao</vt:lpstr>
      <vt:lpstr>WIS_Caso_Base</vt:lpstr>
      <vt:lpstr>WIS_Tornado</vt:lpstr>
      <vt:lpstr>WIS_VPL</vt:lpstr>
      <vt:lpstr>Beta_Mineracao</vt:lpstr>
      <vt:lpstr>WACC</vt:lpstr>
      <vt:lpstr>Estruturacao_Fluxo_Caixa</vt:lpstr>
      <vt:lpstr>Estruturacao_Fluxo_Caixa_2</vt:lpstr>
      <vt:lpstr>Monte Carlo</vt:lpstr>
      <vt:lpstr>Ponto de Equilíbrio</vt:lpstr>
      <vt:lpstr>Valuation 1</vt:lpstr>
      <vt:lpstr>Valuation 2</vt:lpstr>
      <vt:lpstr>Plan1</vt:lpstr>
    </vt:vector>
  </TitlesOfParts>
  <Company>Registered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Registered User</dc:creator>
  <cp:lastModifiedBy>USP</cp:lastModifiedBy>
  <cp:lastPrinted>2009-03-27T18:50:02Z</cp:lastPrinted>
  <dcterms:created xsi:type="dcterms:W3CDTF">2009-03-27T13:15:39Z</dcterms:created>
  <dcterms:modified xsi:type="dcterms:W3CDTF">2016-02-20T10:45:43Z</dcterms:modified>
</cp:coreProperties>
</file>