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268"/>
  </bookViews>
  <sheets>
    <sheet name="Plan1" sheetId="5" r:id="rId1"/>
  </sheets>
  <calcPr calcId="152511"/>
</workbook>
</file>

<file path=xl/calcChain.xml><?xml version="1.0" encoding="utf-8"?>
<calcChain xmlns="http://schemas.openxmlformats.org/spreadsheetml/2006/main">
  <c r="C32" i="5" l="1"/>
  <c r="B32" i="5"/>
  <c r="C31" i="5" l="1"/>
  <c r="B31" i="5"/>
  <c r="C30" i="5"/>
  <c r="C29" i="5"/>
  <c r="C28" i="5"/>
  <c r="B30" i="5"/>
  <c r="B29" i="5"/>
  <c r="B28" i="5"/>
  <c r="C24" i="5"/>
  <c r="B25" i="5"/>
  <c r="B24" i="5"/>
  <c r="B33" i="5" l="1"/>
  <c r="F15" i="5"/>
  <c r="G15" i="5" s="1"/>
  <c r="F10" i="5"/>
  <c r="G10" i="5" s="1"/>
  <c r="F6" i="5"/>
  <c r="G6" i="5" s="1"/>
  <c r="F14" i="5"/>
  <c r="G14" i="5" s="1"/>
  <c r="F5" i="5"/>
  <c r="G5" i="5" s="1"/>
  <c r="F9" i="5"/>
  <c r="G9" i="5" s="1"/>
  <c r="F13" i="5"/>
  <c r="G13" i="5" s="1"/>
  <c r="F4" i="5"/>
  <c r="G4" i="5" s="1"/>
  <c r="F3" i="5"/>
  <c r="G3" i="5" s="1"/>
  <c r="F8" i="5"/>
  <c r="G8" i="5" s="1"/>
  <c r="F16" i="5"/>
  <c r="G16" i="5" s="1"/>
  <c r="F12" i="5"/>
  <c r="G12" i="5" s="1"/>
  <c r="F7" i="5"/>
  <c r="G7" i="5" s="1"/>
  <c r="F11" i="5"/>
  <c r="G11" i="5" s="1"/>
  <c r="D16" i="5"/>
  <c r="G23" i="5" l="1"/>
  <c r="B27" i="5" s="1"/>
  <c r="C25" i="5"/>
  <c r="E17" i="5" l="1"/>
  <c r="C33" i="5"/>
  <c r="D15" i="5"/>
  <c r="E22" i="5"/>
  <c r="E21" i="5"/>
  <c r="E20" i="5"/>
  <c r="E19" i="5"/>
  <c r="E18" i="5"/>
  <c r="D14" i="5"/>
  <c r="E16" i="5"/>
  <c r="E15" i="5"/>
  <c r="E14" i="5"/>
  <c r="E4" i="5"/>
  <c r="D4" i="5"/>
  <c r="D3" i="5"/>
  <c r="D13" i="5"/>
  <c r="D11" i="5"/>
  <c r="D9" i="5"/>
  <c r="D7" i="5"/>
  <c r="D5" i="5"/>
  <c r="E13" i="5"/>
  <c r="E11" i="5"/>
  <c r="E9" i="5"/>
  <c r="E7" i="5"/>
  <c r="E5" i="5"/>
  <c r="E3" i="5"/>
  <c r="E12" i="5"/>
  <c r="E10" i="5"/>
  <c r="E8" i="5"/>
  <c r="E6" i="5"/>
  <c r="D12" i="5"/>
  <c r="D10" i="5"/>
  <c r="D8" i="5"/>
  <c r="D6" i="5"/>
</calcChain>
</file>

<file path=xl/sharedStrings.xml><?xml version="1.0" encoding="utf-8"?>
<sst xmlns="http://schemas.openxmlformats.org/spreadsheetml/2006/main" count="20" uniqueCount="19">
  <si>
    <t>Soma</t>
  </si>
  <si>
    <t>H</t>
  </si>
  <si>
    <t>M</t>
  </si>
  <si>
    <t>Média</t>
  </si>
  <si>
    <t>D.V</t>
  </si>
  <si>
    <t>Normal H</t>
  </si>
  <si>
    <t>Normal M</t>
  </si>
  <si>
    <t>Parametro</t>
  </si>
  <si>
    <t>Homens</t>
  </si>
  <si>
    <t>AH - M</t>
  </si>
  <si>
    <t>(AH-M)^2</t>
  </si>
  <si>
    <t>Variancia</t>
  </si>
  <si>
    <t>2o quartil</t>
  </si>
  <si>
    <t>3o quartil</t>
  </si>
  <si>
    <t>4 quartil</t>
  </si>
  <si>
    <t>1o quartil</t>
  </si>
  <si>
    <t>Var5%</t>
  </si>
  <si>
    <t>Com base na amostra</t>
  </si>
  <si>
    <t>Com base na hipotese de normalidade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</si>
</sst>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Plan1!$D$2</c:f>
              <c:strCache>
                <c:ptCount val="1"/>
                <c:pt idx="0">
                  <c:v>Normal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Plan1!$B$3:$B$16</c:f>
              <c:numCache>
                <c:formatCode>General</c:formatCode>
                <c:ptCount val="14"/>
                <c:pt idx="0">
                  <c:v>1.67</c:v>
                </c:pt>
                <c:pt idx="1">
                  <c:v>1.72</c:v>
                </c:pt>
                <c:pt idx="2">
                  <c:v>1.75</c:v>
                </c:pt>
                <c:pt idx="3">
                  <c:v>1.78</c:v>
                </c:pt>
                <c:pt idx="4">
                  <c:v>1.78</c:v>
                </c:pt>
                <c:pt idx="5">
                  <c:v>1.79</c:v>
                </c:pt>
                <c:pt idx="6">
                  <c:v>1.79</c:v>
                </c:pt>
                <c:pt idx="7">
                  <c:v>1.79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1.83</c:v>
                </c:pt>
                <c:pt idx="12">
                  <c:v>1.84</c:v>
                </c:pt>
                <c:pt idx="13">
                  <c:v>1.9</c:v>
                </c:pt>
              </c:numCache>
            </c:numRef>
          </c:xVal>
          <c:yVal>
            <c:numRef>
              <c:f>Plan1!$D$3:$D$16</c:f>
              <c:numCache>
                <c:formatCode>General</c:formatCode>
                <c:ptCount val="14"/>
                <c:pt idx="0">
                  <c:v>0.65181116122693517</c:v>
                </c:pt>
                <c:pt idx="1">
                  <c:v>3.2897806925275388</c:v>
                </c:pt>
                <c:pt idx="2">
                  <c:v>5.7368171550835854</c:v>
                </c:pt>
                <c:pt idx="3">
                  <c:v>7.327111406747707</c:v>
                </c:pt>
                <c:pt idx="4">
                  <c:v>7.327111406747707</c:v>
                </c:pt>
                <c:pt idx="5">
                  <c:v>7.4182173164922043</c:v>
                </c:pt>
                <c:pt idx="6">
                  <c:v>7.4182173164922043</c:v>
                </c:pt>
                <c:pt idx="7">
                  <c:v>7.4182173164922043</c:v>
                </c:pt>
                <c:pt idx="8">
                  <c:v>7.2550329532129947</c:v>
                </c:pt>
                <c:pt idx="9">
                  <c:v>7.2550329532129947</c:v>
                </c:pt>
                <c:pt idx="10">
                  <c:v>7.2550329532129947</c:v>
                </c:pt>
                <c:pt idx="11">
                  <c:v>5.514388833981708</c:v>
                </c:pt>
                <c:pt idx="12">
                  <c:v>4.6960157661191877</c:v>
                </c:pt>
                <c:pt idx="13">
                  <c:v>0.86607838842273965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Plan1!$C$2</c:f>
              <c:strCache>
                <c:ptCount val="1"/>
                <c:pt idx="0">
                  <c:v>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Plan1!$C$3:$C$22</c:f>
              <c:numCache>
                <c:formatCode>General</c:formatCode>
                <c:ptCount val="20"/>
                <c:pt idx="0">
                  <c:v>1.52</c:v>
                </c:pt>
                <c:pt idx="1">
                  <c:v>1.54</c:v>
                </c:pt>
                <c:pt idx="2">
                  <c:v>1.55</c:v>
                </c:pt>
                <c:pt idx="3">
                  <c:v>1.56</c:v>
                </c:pt>
                <c:pt idx="4">
                  <c:v>1.57</c:v>
                </c:pt>
                <c:pt idx="5">
                  <c:v>1.59</c:v>
                </c:pt>
                <c:pt idx="6">
                  <c:v>1.61</c:v>
                </c:pt>
                <c:pt idx="7">
                  <c:v>1.63</c:v>
                </c:pt>
                <c:pt idx="8">
                  <c:v>1.63</c:v>
                </c:pt>
                <c:pt idx="9">
                  <c:v>1.64</c:v>
                </c:pt>
                <c:pt idx="10">
                  <c:v>1.64</c:v>
                </c:pt>
                <c:pt idx="11">
                  <c:v>1.64</c:v>
                </c:pt>
                <c:pt idx="12">
                  <c:v>1.67</c:v>
                </c:pt>
                <c:pt idx="13">
                  <c:v>1.67</c:v>
                </c:pt>
                <c:pt idx="14">
                  <c:v>1.67</c:v>
                </c:pt>
                <c:pt idx="15">
                  <c:v>1.67</c:v>
                </c:pt>
                <c:pt idx="16">
                  <c:v>1.68</c:v>
                </c:pt>
                <c:pt idx="17">
                  <c:v>1.68</c:v>
                </c:pt>
                <c:pt idx="18">
                  <c:v>1.68</c:v>
                </c:pt>
                <c:pt idx="19">
                  <c:v>1.77</c:v>
                </c:pt>
              </c:numCache>
            </c:numRef>
          </c:xVal>
          <c:yVal>
            <c:numRef>
              <c:f>Plan1!$E$3:$E$22</c:f>
              <c:numCache>
                <c:formatCode>General</c:formatCode>
                <c:ptCount val="20"/>
                <c:pt idx="0">
                  <c:v>1.197103277449646</c:v>
                </c:pt>
                <c:pt idx="1">
                  <c:v>2.1105328691007501</c:v>
                </c:pt>
                <c:pt idx="2">
                  <c:v>2.6862394390373194</c:v>
                </c:pt>
                <c:pt idx="3">
                  <c:v>3.3238816795939194</c:v>
                </c:pt>
                <c:pt idx="4">
                  <c:v>3.9984772033663671</c:v>
                </c:pt>
                <c:pt idx="5">
                  <c:v>5.3166425512593554</c:v>
                </c:pt>
                <c:pt idx="6">
                  <c:v>6.3149982789183134</c:v>
                </c:pt>
                <c:pt idx="7">
                  <c:v>6.7004187540673152</c:v>
                </c:pt>
                <c:pt idx="8">
                  <c:v>6.7004187540673152</c:v>
                </c:pt>
                <c:pt idx="9">
                  <c:v>6.6158957124603281</c:v>
                </c:pt>
                <c:pt idx="10">
                  <c:v>6.6158957124603281</c:v>
                </c:pt>
                <c:pt idx="11">
                  <c:v>6.6158957124603281</c:v>
                </c:pt>
                <c:pt idx="12">
                  <c:v>5.3769768820972725</c:v>
                </c:pt>
                <c:pt idx="13">
                  <c:v>5.3769768820972725</c:v>
                </c:pt>
                <c:pt idx="14">
                  <c:v>5.3769768820972725</c:v>
                </c:pt>
                <c:pt idx="15">
                  <c:v>5.3769768820972725</c:v>
                </c:pt>
                <c:pt idx="16">
                  <c:v>4.7426143357758486</c:v>
                </c:pt>
                <c:pt idx="17">
                  <c:v>4.7426143357758486</c:v>
                </c:pt>
                <c:pt idx="18">
                  <c:v>4.7426143357758486</c:v>
                </c:pt>
                <c:pt idx="19">
                  <c:v>0.43053166186801295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75936"/>
        <c:axId val="204578656"/>
      </c:scatterChart>
      <c:valAx>
        <c:axId val="204575936"/>
        <c:scaling>
          <c:orientation val="minMax"/>
          <c:max val="1.9"/>
          <c:min val="1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4578656"/>
        <c:crosses val="autoZero"/>
        <c:crossBetween val="midCat"/>
      </c:valAx>
      <c:valAx>
        <c:axId val="2045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457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</xdr:row>
      <xdr:rowOff>63501</xdr:rowOff>
    </xdr:from>
    <xdr:to>
      <xdr:col>16</xdr:col>
      <xdr:colOff>106362</xdr:colOff>
      <xdr:row>17</xdr:row>
      <xdr:rowOff>160867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25" sqref="L25"/>
    </sheetView>
  </sheetViews>
  <sheetFormatPr defaultRowHeight="14.4" x14ac:dyDescent="0.3"/>
  <cols>
    <col min="2" max="2" width="13.5546875" bestFit="1" customWidth="1"/>
    <col min="3" max="3" width="11.5546875" bestFit="1" customWidth="1"/>
    <col min="4" max="5" width="13" bestFit="1" customWidth="1"/>
    <col min="6" max="6" width="13.88671875" bestFit="1" customWidth="1"/>
    <col min="7" max="7" width="13" bestFit="1" customWidth="1"/>
  </cols>
  <sheetData>
    <row r="1" spans="1:7" x14ac:dyDescent="0.3">
      <c r="F1" t="s">
        <v>8</v>
      </c>
    </row>
    <row r="2" spans="1:7" x14ac:dyDescent="0.3">
      <c r="B2" t="s">
        <v>1</v>
      </c>
      <c r="C2" t="s">
        <v>2</v>
      </c>
      <c r="D2" t="s">
        <v>5</v>
      </c>
      <c r="E2" t="s">
        <v>6</v>
      </c>
      <c r="F2" t="s">
        <v>9</v>
      </c>
      <c r="G2" t="s">
        <v>10</v>
      </c>
    </row>
    <row r="3" spans="1:7" x14ac:dyDescent="0.3">
      <c r="A3">
        <v>1</v>
      </c>
      <c r="B3">
        <v>1.67</v>
      </c>
      <c r="C3">
        <v>1.52</v>
      </c>
      <c r="D3">
        <f t="shared" ref="D3:D16" si="0">_xlfn.NORM.DIST(B3,$B$24,$B$25,$B$26)</f>
        <v>0.65181116122693517</v>
      </c>
      <c r="E3">
        <f t="shared" ref="E3:E22" si="1">_xlfn.NORM.DIST(C3,$C$24,$C$25,$B$26)</f>
        <v>1.197103277449646</v>
      </c>
      <c r="F3">
        <f t="shared" ref="F3:F16" si="2">B3-$B$24</f>
        <v>-0.11857142857142833</v>
      </c>
      <c r="G3">
        <f>F3^2</f>
        <v>1.405918367346933E-2</v>
      </c>
    </row>
    <row r="4" spans="1:7" x14ac:dyDescent="0.3">
      <c r="A4">
        <v>2</v>
      </c>
      <c r="B4">
        <v>1.72</v>
      </c>
      <c r="C4">
        <v>1.54</v>
      </c>
      <c r="D4">
        <f t="shared" si="0"/>
        <v>3.2897806925275388</v>
      </c>
      <c r="E4">
        <f t="shared" si="1"/>
        <v>2.1105328691007501</v>
      </c>
      <c r="F4">
        <f t="shared" si="2"/>
        <v>-6.8571428571428283E-2</v>
      </c>
      <c r="G4">
        <f t="shared" ref="G4:G15" si="3">F4^2</f>
        <v>4.702040816326491E-3</v>
      </c>
    </row>
    <row r="5" spans="1:7" x14ac:dyDescent="0.3">
      <c r="A5">
        <v>3</v>
      </c>
      <c r="B5">
        <v>1.75</v>
      </c>
      <c r="C5">
        <v>1.55</v>
      </c>
      <c r="D5">
        <f t="shared" si="0"/>
        <v>5.7368171550835854</v>
      </c>
      <c r="E5">
        <f t="shared" si="1"/>
        <v>2.6862394390373194</v>
      </c>
      <c r="F5">
        <f t="shared" si="2"/>
        <v>-3.8571428571428257E-2</v>
      </c>
      <c r="G5">
        <f t="shared" si="3"/>
        <v>1.4877551020407922E-3</v>
      </c>
    </row>
    <row r="6" spans="1:7" x14ac:dyDescent="0.3">
      <c r="A6">
        <v>4</v>
      </c>
      <c r="B6">
        <v>1.78</v>
      </c>
      <c r="C6">
        <v>1.56</v>
      </c>
      <c r="D6">
        <f t="shared" si="0"/>
        <v>7.327111406747707</v>
      </c>
      <c r="E6">
        <f t="shared" si="1"/>
        <v>3.3238816795939194</v>
      </c>
      <c r="F6">
        <f t="shared" si="2"/>
        <v>-8.5714285714282301E-3</v>
      </c>
      <c r="G6">
        <f t="shared" si="3"/>
        <v>7.346938775509619E-5</v>
      </c>
    </row>
    <row r="7" spans="1:7" x14ac:dyDescent="0.3">
      <c r="A7">
        <v>5</v>
      </c>
      <c r="B7">
        <v>1.78</v>
      </c>
      <c r="C7">
        <v>1.57</v>
      </c>
      <c r="D7">
        <f t="shared" si="0"/>
        <v>7.327111406747707</v>
      </c>
      <c r="E7">
        <f t="shared" si="1"/>
        <v>3.9984772033663671</v>
      </c>
      <c r="F7">
        <f t="shared" si="2"/>
        <v>-8.5714285714282301E-3</v>
      </c>
      <c r="G7">
        <f t="shared" si="3"/>
        <v>7.346938775509619E-5</v>
      </c>
    </row>
    <row r="8" spans="1:7" x14ac:dyDescent="0.3">
      <c r="A8">
        <v>6</v>
      </c>
      <c r="B8">
        <v>1.79</v>
      </c>
      <c r="C8">
        <v>1.59</v>
      </c>
      <c r="D8">
        <f t="shared" si="0"/>
        <v>7.4182173164922043</v>
      </c>
      <c r="E8">
        <f t="shared" si="1"/>
        <v>5.3166425512593554</v>
      </c>
      <c r="F8">
        <f t="shared" si="2"/>
        <v>1.4285714285717788E-3</v>
      </c>
      <c r="G8">
        <f t="shared" si="3"/>
        <v>2.0408163265316129E-6</v>
      </c>
    </row>
    <row r="9" spans="1:7" x14ac:dyDescent="0.3">
      <c r="A9">
        <v>7</v>
      </c>
      <c r="B9">
        <v>1.79</v>
      </c>
      <c r="C9">
        <v>1.61</v>
      </c>
      <c r="D9">
        <f t="shared" si="0"/>
        <v>7.4182173164922043</v>
      </c>
      <c r="E9">
        <f t="shared" si="1"/>
        <v>6.3149982789183134</v>
      </c>
      <c r="F9">
        <f t="shared" si="2"/>
        <v>1.4285714285717788E-3</v>
      </c>
      <c r="G9">
        <f t="shared" si="3"/>
        <v>2.0408163265316129E-6</v>
      </c>
    </row>
    <row r="10" spans="1:7" x14ac:dyDescent="0.3">
      <c r="A10">
        <v>8</v>
      </c>
      <c r="B10">
        <v>1.79</v>
      </c>
      <c r="C10">
        <v>1.63</v>
      </c>
      <c r="D10">
        <f t="shared" si="0"/>
        <v>7.4182173164922043</v>
      </c>
      <c r="E10">
        <f t="shared" si="1"/>
        <v>6.7004187540673152</v>
      </c>
      <c r="F10">
        <f t="shared" si="2"/>
        <v>1.4285714285717788E-3</v>
      </c>
      <c r="G10">
        <f t="shared" si="3"/>
        <v>2.0408163265316129E-6</v>
      </c>
    </row>
    <row r="11" spans="1:7" x14ac:dyDescent="0.3">
      <c r="A11">
        <v>9</v>
      </c>
      <c r="B11">
        <v>1.8</v>
      </c>
      <c r="C11">
        <v>1.63</v>
      </c>
      <c r="D11">
        <f t="shared" si="0"/>
        <v>7.2550329532129947</v>
      </c>
      <c r="E11">
        <f t="shared" si="1"/>
        <v>6.7004187540673152</v>
      </c>
      <c r="F11">
        <f t="shared" si="2"/>
        <v>1.1428571428571788E-2</v>
      </c>
      <c r="G11">
        <f t="shared" si="3"/>
        <v>1.3061224489796739E-4</v>
      </c>
    </row>
    <row r="12" spans="1:7" x14ac:dyDescent="0.3">
      <c r="A12">
        <v>10</v>
      </c>
      <c r="B12">
        <v>1.8</v>
      </c>
      <c r="C12">
        <v>1.64</v>
      </c>
      <c r="D12">
        <f t="shared" si="0"/>
        <v>7.2550329532129947</v>
      </c>
      <c r="E12">
        <f t="shared" si="1"/>
        <v>6.6158957124603281</v>
      </c>
      <c r="F12">
        <f t="shared" si="2"/>
        <v>1.1428571428571788E-2</v>
      </c>
      <c r="G12">
        <f t="shared" si="3"/>
        <v>1.3061224489796739E-4</v>
      </c>
    </row>
    <row r="13" spans="1:7" x14ac:dyDescent="0.3">
      <c r="A13">
        <v>11</v>
      </c>
      <c r="B13">
        <v>1.8</v>
      </c>
      <c r="C13">
        <v>1.64</v>
      </c>
      <c r="D13">
        <f t="shared" si="0"/>
        <v>7.2550329532129947</v>
      </c>
      <c r="E13">
        <f t="shared" si="1"/>
        <v>6.6158957124603281</v>
      </c>
      <c r="F13">
        <f t="shared" si="2"/>
        <v>1.1428571428571788E-2</v>
      </c>
      <c r="G13">
        <f t="shared" si="3"/>
        <v>1.3061224489796739E-4</v>
      </c>
    </row>
    <row r="14" spans="1:7" x14ac:dyDescent="0.3">
      <c r="A14">
        <v>12</v>
      </c>
      <c r="B14">
        <v>1.83</v>
      </c>
      <c r="C14">
        <v>1.64</v>
      </c>
      <c r="D14">
        <f t="shared" si="0"/>
        <v>5.514388833981708</v>
      </c>
      <c r="E14">
        <f t="shared" si="1"/>
        <v>6.6158957124603281</v>
      </c>
      <c r="F14">
        <f t="shared" si="2"/>
        <v>4.1428571428571814E-2</v>
      </c>
      <c r="G14">
        <f t="shared" si="3"/>
        <v>1.7163265306122768E-3</v>
      </c>
    </row>
    <row r="15" spans="1:7" x14ac:dyDescent="0.3">
      <c r="A15">
        <v>13</v>
      </c>
      <c r="B15">
        <v>1.84</v>
      </c>
      <c r="C15">
        <v>1.67</v>
      </c>
      <c r="D15">
        <f t="shared" si="0"/>
        <v>4.6960157661191877</v>
      </c>
      <c r="E15">
        <f t="shared" si="1"/>
        <v>5.3769768820972725</v>
      </c>
      <c r="F15">
        <f t="shared" si="2"/>
        <v>5.1428571428571823E-2</v>
      </c>
      <c r="G15">
        <f t="shared" si="3"/>
        <v>2.644897959183714E-3</v>
      </c>
    </row>
    <row r="16" spans="1:7" x14ac:dyDescent="0.3">
      <c r="A16">
        <v>14</v>
      </c>
      <c r="B16">
        <v>1.9</v>
      </c>
      <c r="C16">
        <v>1.67</v>
      </c>
      <c r="D16">
        <f t="shared" si="0"/>
        <v>0.86607838842273965</v>
      </c>
      <c r="E16">
        <f t="shared" si="1"/>
        <v>5.3769768820972725</v>
      </c>
      <c r="F16">
        <f t="shared" si="2"/>
        <v>0.11142857142857165</v>
      </c>
      <c r="G16">
        <f>F16^2</f>
        <v>1.2416326530612296E-2</v>
      </c>
    </row>
    <row r="17" spans="1:7" x14ac:dyDescent="0.3">
      <c r="A17">
        <v>15</v>
      </c>
      <c r="C17">
        <v>1.67</v>
      </c>
      <c r="E17">
        <f t="shared" si="1"/>
        <v>5.3769768820972725</v>
      </c>
    </row>
    <row r="18" spans="1:7" x14ac:dyDescent="0.3">
      <c r="A18">
        <v>16</v>
      </c>
      <c r="C18">
        <v>1.67</v>
      </c>
      <c r="E18">
        <f t="shared" si="1"/>
        <v>5.3769768820972725</v>
      </c>
    </row>
    <row r="19" spans="1:7" x14ac:dyDescent="0.3">
      <c r="A19">
        <v>17</v>
      </c>
      <c r="C19">
        <v>1.68</v>
      </c>
      <c r="E19">
        <f t="shared" si="1"/>
        <v>4.7426143357758486</v>
      </c>
    </row>
    <row r="20" spans="1:7" x14ac:dyDescent="0.3">
      <c r="A20">
        <v>18</v>
      </c>
      <c r="C20">
        <v>1.68</v>
      </c>
      <c r="E20">
        <f t="shared" si="1"/>
        <v>4.7426143357758486</v>
      </c>
    </row>
    <row r="21" spans="1:7" x14ac:dyDescent="0.3">
      <c r="A21">
        <v>19</v>
      </c>
      <c r="C21">
        <v>1.68</v>
      </c>
      <c r="E21">
        <f t="shared" si="1"/>
        <v>4.7426143357758486</v>
      </c>
    </row>
    <row r="22" spans="1:7" x14ac:dyDescent="0.3">
      <c r="A22">
        <v>20</v>
      </c>
      <c r="C22">
        <v>1.77</v>
      </c>
      <c r="E22">
        <f t="shared" si="1"/>
        <v>0.43053166186801295</v>
      </c>
    </row>
    <row r="23" spans="1:7" x14ac:dyDescent="0.3">
      <c r="E23" t="s">
        <v>0</v>
      </c>
      <c r="G23">
        <f>SUM(G3:G16)</f>
        <v>3.7571428571428596E-2</v>
      </c>
    </row>
    <row r="24" spans="1:7" x14ac:dyDescent="0.3">
      <c r="A24" t="s">
        <v>3</v>
      </c>
      <c r="B24" s="1">
        <f>AVERAGE(B3:B16)</f>
        <v>1.7885714285714283</v>
      </c>
      <c r="C24" s="1">
        <f>AVERAGE(C3:C22)</f>
        <v>1.6305000000000003</v>
      </c>
    </row>
    <row r="25" spans="1:7" x14ac:dyDescent="0.3">
      <c r="A25" t="s">
        <v>4</v>
      </c>
      <c r="B25" s="1">
        <f>_xlfn.STDEV.S(B3:B16)</f>
        <v>5.375974228091028E-2</v>
      </c>
      <c r="C25" s="1">
        <f>_xlfn.STDEV.S(C3:C24)</f>
        <v>5.9537803117011262E-2</v>
      </c>
    </row>
    <row r="26" spans="1:7" x14ac:dyDescent="0.3">
      <c r="A26" t="s">
        <v>7</v>
      </c>
      <c r="B26" t="b">
        <v>0</v>
      </c>
    </row>
    <row r="27" spans="1:7" x14ac:dyDescent="0.3">
      <c r="A27" t="s">
        <v>11</v>
      </c>
      <c r="B27">
        <f>G23/(COUNTA(B3:B16)-1)</f>
        <v>2.8901098901098921E-3</v>
      </c>
    </row>
    <row r="28" spans="1:7" x14ac:dyDescent="0.3">
      <c r="A28" t="s">
        <v>15</v>
      </c>
      <c r="B28" s="1">
        <f>_xlfn.QUARTILE.EXC($B$3:$B$16,1)</f>
        <v>1.7725</v>
      </c>
      <c r="C28" s="1">
        <f>_xlfn.QUARTILE.EXC($C$3:$C$22,1)</f>
        <v>1.5750000000000002</v>
      </c>
    </row>
    <row r="29" spans="1:7" x14ac:dyDescent="0.3">
      <c r="A29" t="s">
        <v>12</v>
      </c>
      <c r="B29" s="1">
        <f>_xlfn.QUARTILE.EXC($B$3:$B$16,2)</f>
        <v>1.79</v>
      </c>
      <c r="C29" s="1">
        <f>_xlfn.QUARTILE.EXC($C$3:$C$22,2)</f>
        <v>1.64</v>
      </c>
    </row>
    <row r="30" spans="1:7" x14ac:dyDescent="0.3">
      <c r="A30" t="s">
        <v>13</v>
      </c>
      <c r="B30" s="1">
        <f>_xlfn.QUARTILE.EXC($B$3:$B$16,3)</f>
        <v>1.8075000000000001</v>
      </c>
      <c r="C30" s="1">
        <f>_xlfn.QUARTILE.EXC($C$3:$C$22,3)</f>
        <v>1.67</v>
      </c>
    </row>
    <row r="31" spans="1:7" x14ac:dyDescent="0.3">
      <c r="A31" t="s">
        <v>14</v>
      </c>
      <c r="B31">
        <f>_xlfn.PERCENTILE.EXC(B3:B16,0.9)</f>
        <v>1.87</v>
      </c>
      <c r="C31">
        <f>_xlfn.PERCENTILE.EXC(C9:C22,0.9)</f>
        <v>1.7250000000000001</v>
      </c>
    </row>
    <row r="32" spans="1:7" x14ac:dyDescent="0.3">
      <c r="A32" t="s">
        <v>16</v>
      </c>
      <c r="B32" s="1">
        <f>_xlfn.PERCENTILE.INC(B3:B16,0.05)</f>
        <v>1.7024999999999999</v>
      </c>
      <c r="C32" s="1">
        <f>_xlfn.PERCENTILE.INC(C3:C22,0.05)</f>
        <v>1.5390000000000001</v>
      </c>
      <c r="D32" t="s">
        <v>17</v>
      </c>
    </row>
    <row r="33" spans="1:4" x14ac:dyDescent="0.3">
      <c r="A33" t="s">
        <v>16</v>
      </c>
      <c r="B33" s="1">
        <f>NORMINV(5%,B24,B25)</f>
        <v>1.7001445214966966</v>
      </c>
      <c r="C33" s="1">
        <f>NORMINV(5%,C24,C25)</f>
        <v>1.5325690286022615</v>
      </c>
      <c r="D33" t="s">
        <v>18</v>
      </c>
    </row>
  </sheetData>
  <sortState ref="C3:C22">
    <sortCondition ref="C3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2015-09-24T20:08:12Z</dcterms:modified>
</cp:coreProperties>
</file>