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showInkAnnotation="0" autoCompressPictures="0"/>
  <bookViews>
    <workbookView xWindow="480" yWindow="480" windowWidth="25120" windowHeight="13520" tabRatio="500"/>
  </bookViews>
  <sheets>
    <sheet name="Sheet1" sheetId="1" r:id="rId1"/>
    <sheet name="Sheet2" sheetId="2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70" i="1" l="1"/>
  <c r="D160" i="1"/>
  <c r="D138" i="1"/>
  <c r="D134" i="1"/>
  <c r="D105" i="1"/>
  <c r="D93" i="1"/>
  <c r="D91" i="1"/>
  <c r="F82" i="1"/>
  <c r="D32" i="1"/>
  <c r="E30" i="1"/>
  <c r="E29" i="1"/>
  <c r="D30" i="1"/>
  <c r="D29" i="1"/>
  <c r="C30" i="1"/>
  <c r="C29" i="1"/>
  <c r="F15" i="1"/>
  <c r="C17" i="1"/>
  <c r="D17" i="1"/>
  <c r="E17" i="1"/>
  <c r="F17" i="1"/>
  <c r="F19" i="1"/>
  <c r="C25" i="1"/>
  <c r="F16" i="1"/>
  <c r="F20" i="1"/>
  <c r="D26" i="1"/>
  <c r="D25" i="1"/>
  <c r="C26" i="1"/>
  <c r="C19" i="1"/>
  <c r="E25" i="1"/>
  <c r="E26" i="1"/>
  <c r="D19" i="1"/>
  <c r="D20" i="1"/>
  <c r="D21" i="1"/>
  <c r="E19" i="1"/>
  <c r="E20" i="1"/>
  <c r="E21" i="1"/>
  <c r="C20" i="1"/>
  <c r="C21" i="1"/>
  <c r="D169" i="1"/>
  <c r="E168" i="1"/>
  <c r="D164" i="1"/>
  <c r="D165" i="1"/>
  <c r="E163" i="1"/>
  <c r="D158" i="1"/>
  <c r="D163" i="1"/>
  <c r="D159" i="1"/>
  <c r="D139" i="1"/>
  <c r="E139" i="1"/>
  <c r="D140" i="1"/>
  <c r="E140" i="1"/>
  <c r="D141" i="1"/>
  <c r="E141" i="1"/>
  <c r="D142" i="1"/>
  <c r="E142" i="1"/>
  <c r="D143" i="1"/>
  <c r="E143" i="1"/>
  <c r="E138" i="1"/>
  <c r="E144" i="1"/>
  <c r="D144" i="1"/>
  <c r="F125" i="1"/>
  <c r="F126" i="1"/>
  <c r="F127" i="1"/>
  <c r="F128" i="1"/>
  <c r="F129" i="1"/>
  <c r="F130" i="1"/>
  <c r="D131" i="1"/>
  <c r="G82" i="1"/>
  <c r="H82" i="1"/>
  <c r="F83" i="1"/>
  <c r="G83" i="1"/>
  <c r="H83" i="1"/>
  <c r="F84" i="1"/>
  <c r="G84" i="1"/>
  <c r="H84" i="1"/>
  <c r="F85" i="1"/>
  <c r="G85" i="1"/>
  <c r="H85" i="1"/>
  <c r="F86" i="1"/>
  <c r="G86" i="1"/>
  <c r="H86" i="1"/>
  <c r="F87" i="1"/>
  <c r="G87" i="1"/>
  <c r="H87" i="1"/>
  <c r="F88" i="1"/>
  <c r="G88" i="1"/>
  <c r="H88" i="1"/>
  <c r="F89" i="1"/>
  <c r="G89" i="1"/>
  <c r="H89" i="1"/>
</calcChain>
</file>

<file path=xl/sharedStrings.xml><?xml version="1.0" encoding="utf-8"?>
<sst xmlns="http://schemas.openxmlformats.org/spreadsheetml/2006/main" count="51" uniqueCount="42">
  <si>
    <t>Regiões</t>
  </si>
  <si>
    <t>Setor Primário</t>
  </si>
  <si>
    <t>Indice Analfabetismo</t>
  </si>
  <si>
    <t>1a</t>
  </si>
  <si>
    <t>1b e 1c</t>
  </si>
  <si>
    <t>DesvioX</t>
  </si>
  <si>
    <t>DesvioY</t>
  </si>
  <si>
    <t>DesvioXDesvioY</t>
  </si>
  <si>
    <t>Cov(X,Y)</t>
  </si>
  <si>
    <t>Corr(X,Y)</t>
  </si>
  <si>
    <t>1d</t>
  </si>
  <si>
    <t>25.a.</t>
  </si>
  <si>
    <t>XY</t>
  </si>
  <si>
    <t>Total</t>
  </si>
  <si>
    <t>25.b</t>
  </si>
  <si>
    <t>Proporção Media de Machos</t>
  </si>
  <si>
    <t>B(5,0.48)</t>
  </si>
  <si>
    <t>P</t>
  </si>
  <si>
    <t>N Machos</t>
  </si>
  <si>
    <t>Numero Esperado</t>
  </si>
  <si>
    <t>X</t>
  </si>
  <si>
    <t>Y</t>
  </si>
  <si>
    <t>z</t>
  </si>
  <si>
    <t>P (Z&lt; -1.75)= P(Z&gt;1.75)</t>
  </si>
  <si>
    <t>(x&lt;5)</t>
  </si>
  <si>
    <t xml:space="preserve"> (5&lt;x&lt;7.5)</t>
  </si>
  <si>
    <t>z1</t>
  </si>
  <si>
    <t>z2</t>
  </si>
  <si>
    <t>P (-1.75&lt;Z&lt; 1.375)= P(Z&lt;1.375)- P(z&lt;-1.75)</t>
  </si>
  <si>
    <t xml:space="preserve"> (7.5&lt;x&lt;10)</t>
  </si>
  <si>
    <t xml:space="preserve">Nº Alunos (5&lt;x&lt;7.5) </t>
  </si>
  <si>
    <t>P (1.375&lt;Z&lt;4.5)= P(Z&lt;4.5)- P(z&lt;1.375)</t>
  </si>
  <si>
    <t xml:space="preserve">Nº Alunos (7.5&lt;x&lt;10) </t>
  </si>
  <si>
    <t>19.a</t>
  </si>
  <si>
    <t>19.bc</t>
  </si>
  <si>
    <t>Desvios Relativos</t>
  </si>
  <si>
    <t>Resp:</t>
  </si>
  <si>
    <t>Valores esperados se as variáveis não fossem relacionadas</t>
  </si>
  <si>
    <t>Chi-Squared</t>
  </si>
  <si>
    <t>Existem diferenças das proporções de cada localidade em relação à proporção do total das linhas (0,5, 0,5).</t>
  </si>
  <si>
    <t xml:space="preserve">Nº  Alunos (x&lt;5) </t>
  </si>
  <si>
    <t>Listas Revisão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</si>
</sst>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</font>
    <font>
      <b/>
      <sz val="10"/>
      <name val="Arial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2" fontId="0" fillId="0" borderId="0" xfId="0" applyNumberFormat="1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164" fontId="0" fillId="0" borderId="0" xfId="0" applyNumberFormat="1"/>
    <xf numFmtId="0" fontId="1" fillId="0" borderId="3" xfId="0" applyFont="1" applyBorder="1"/>
    <xf numFmtId="0" fontId="1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Font="1" applyAlignment="1">
      <alignment wrapText="1"/>
    </xf>
    <xf numFmtId="0" fontId="5" fillId="0" borderId="0" xfId="0" applyFont="1" applyAlignment="1"/>
    <xf numFmtId="164" fontId="1" fillId="0" borderId="0" xfId="0" applyNumberFormat="1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5" fillId="0" borderId="0" xfId="0" applyFont="1" applyAlignment="1">
      <alignment wrapText="1"/>
    </xf>
  </cellXfs>
  <cellStyles count="3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xVal>
            <c:numRef>
              <c:f>Sheet1!$C$55:$C$62</c:f>
              <c:numCache>
                <c:formatCode>General</c:formatCode>
                <c:ptCount val="8"/>
                <c:pt idx="0">
                  <c:v>2.0</c:v>
                </c:pt>
                <c:pt idx="1">
                  <c:v>2.5</c:v>
                </c:pt>
                <c:pt idx="2">
                  <c:v>2.9</c:v>
                </c:pt>
                <c:pt idx="3">
                  <c:v>3.3</c:v>
                </c:pt>
                <c:pt idx="4">
                  <c:v>4.1</c:v>
                </c:pt>
                <c:pt idx="5">
                  <c:v>4.3</c:v>
                </c:pt>
                <c:pt idx="6">
                  <c:v>7.0</c:v>
                </c:pt>
                <c:pt idx="7">
                  <c:v>13.0</c:v>
                </c:pt>
              </c:numCache>
            </c:numRef>
          </c:xVal>
          <c:yVal>
            <c:numRef>
              <c:f>Sheet1!$D$55:$D$62</c:f>
              <c:numCache>
                <c:formatCode>General</c:formatCode>
                <c:ptCount val="8"/>
                <c:pt idx="0">
                  <c:v>17.5</c:v>
                </c:pt>
                <c:pt idx="1">
                  <c:v>18.5</c:v>
                </c:pt>
                <c:pt idx="2">
                  <c:v>19.5</c:v>
                </c:pt>
                <c:pt idx="3">
                  <c:v>22.2</c:v>
                </c:pt>
                <c:pt idx="4">
                  <c:v>26.5</c:v>
                </c:pt>
                <c:pt idx="5">
                  <c:v>16.6</c:v>
                </c:pt>
                <c:pt idx="6">
                  <c:v>36.6</c:v>
                </c:pt>
                <c:pt idx="7">
                  <c:v>38.4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5400504"/>
        <c:axId val="-2118107064"/>
      </c:scatterChart>
      <c:valAx>
        <c:axId val="-211540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18107064"/>
        <c:crosses val="autoZero"/>
        <c:crossBetween val="midCat"/>
      </c:valAx>
      <c:valAx>
        <c:axId val="-2118107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54005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4" Type="http://schemas.openxmlformats.org/officeDocument/2006/relationships/image" Target="../media/image3.png"/><Relationship Id="rId5" Type="http://schemas.openxmlformats.org/officeDocument/2006/relationships/image" Target="../media/image4.png"/><Relationship Id="rId1" Type="http://schemas.openxmlformats.org/officeDocument/2006/relationships/image" Target="../media/image1.png"/><Relationship Id="rId2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36</xdr:row>
      <xdr:rowOff>152400</xdr:rowOff>
    </xdr:from>
    <xdr:to>
      <xdr:col>7</xdr:col>
      <xdr:colOff>762000</xdr:colOff>
      <xdr:row>51</xdr:row>
      <xdr:rowOff>101600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23164800"/>
          <a:ext cx="6604000" cy="2806700"/>
        </a:xfrm>
        <a:prstGeom prst="rect">
          <a:avLst/>
        </a:prstGeom>
      </xdr:spPr>
    </xdr:pic>
    <xdr:clientData/>
  </xdr:twoCellAnchor>
  <xdr:twoCellAnchor>
    <xdr:from>
      <xdr:col>1</xdr:col>
      <xdr:colOff>558800</xdr:colOff>
      <xdr:row>64</xdr:row>
      <xdr:rowOff>63500</xdr:rowOff>
    </xdr:from>
    <xdr:to>
      <xdr:col>6</xdr:col>
      <xdr:colOff>292100</xdr:colOff>
      <xdr:row>78</xdr:row>
      <xdr:rowOff>139700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88900</xdr:colOff>
      <xdr:row>107</xdr:row>
      <xdr:rowOff>38100</xdr:rowOff>
    </xdr:from>
    <xdr:to>
      <xdr:col>7</xdr:col>
      <xdr:colOff>355600</xdr:colOff>
      <xdr:row>122</xdr:row>
      <xdr:rowOff>25400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9900" y="36576000"/>
          <a:ext cx="5334000" cy="2844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4</xdr:col>
      <xdr:colOff>965200</xdr:colOff>
      <xdr:row>153</xdr:row>
      <xdr:rowOff>152400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1000" y="44348400"/>
          <a:ext cx="332740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2</xdr:row>
      <xdr:rowOff>63500</xdr:rowOff>
    </xdr:from>
    <xdr:to>
      <xdr:col>8</xdr:col>
      <xdr:colOff>635000</xdr:colOff>
      <xdr:row>12</xdr:row>
      <xdr:rowOff>139700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7300" y="15646400"/>
          <a:ext cx="6921500" cy="198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tabSelected="1" workbookViewId="0"/>
  </sheetViews>
  <sheetFormatPr baseColWidth="10" defaultRowHeight="15" x14ac:dyDescent="0"/>
  <cols>
    <col min="3" max="3" width="18.33203125" customWidth="1"/>
    <col min="4" max="4" width="12.6640625" customWidth="1"/>
    <col min="5" max="5" width="13.83203125" customWidth="1"/>
  </cols>
  <sheetData>
    <row r="1" spans="1:6">
      <c r="A1" s="2" t="s">
        <v>41</v>
      </c>
    </row>
    <row r="2" spans="1:6">
      <c r="A2" s="2"/>
      <c r="B2">
        <v>19</v>
      </c>
    </row>
    <row r="3" spans="1:6">
      <c r="A3" s="2"/>
    </row>
    <row r="4" spans="1:6">
      <c r="A4" s="2"/>
    </row>
    <row r="5" spans="1:6">
      <c r="A5" s="2"/>
    </row>
    <row r="6" spans="1:6">
      <c r="A6" s="2"/>
    </row>
    <row r="7" spans="1:6">
      <c r="A7" s="2"/>
    </row>
    <row r="8" spans="1:6">
      <c r="A8" s="2"/>
    </row>
    <row r="9" spans="1:6">
      <c r="A9" s="2"/>
    </row>
    <row r="10" spans="1:6">
      <c r="A10" s="2"/>
    </row>
    <row r="11" spans="1:6">
      <c r="A11" s="2"/>
    </row>
    <row r="12" spans="1:6">
      <c r="A12" s="2"/>
    </row>
    <row r="13" spans="1:6">
      <c r="A13" s="2"/>
    </row>
    <row r="14" spans="1:6">
      <c r="A14" s="2"/>
    </row>
    <row r="15" spans="1:6">
      <c r="A15" s="2"/>
      <c r="B15" t="s">
        <v>33</v>
      </c>
      <c r="C15" s="13">
        <v>30</v>
      </c>
      <c r="D15" s="4">
        <v>35</v>
      </c>
      <c r="E15" s="4">
        <v>35</v>
      </c>
      <c r="F15" s="14">
        <f>SUM(C15:E15)</f>
        <v>100</v>
      </c>
    </row>
    <row r="16" spans="1:6">
      <c r="A16" s="2"/>
      <c r="C16" s="15">
        <v>60</v>
      </c>
      <c r="D16" s="3">
        <v>25</v>
      </c>
      <c r="E16" s="3">
        <v>15</v>
      </c>
      <c r="F16" s="16">
        <f>SUM(C16:E16)</f>
        <v>100</v>
      </c>
    </row>
    <row r="17" spans="1:6">
      <c r="A17" s="2"/>
      <c r="C17">
        <f>SUM(C15:C16)</f>
        <v>90</v>
      </c>
      <c r="D17">
        <f t="shared" ref="D17:E17" si="0">SUM(D15:D16)</f>
        <v>60</v>
      </c>
      <c r="E17">
        <f t="shared" si="0"/>
        <v>50</v>
      </c>
      <c r="F17">
        <f>SUM(C17:E17)</f>
        <v>200</v>
      </c>
    </row>
    <row r="18" spans="1:6">
      <c r="A18" s="2"/>
    </row>
    <row r="19" spans="1:6">
      <c r="A19" s="2"/>
      <c r="B19" t="s">
        <v>36</v>
      </c>
      <c r="C19" s="1">
        <f>C15/90</f>
        <v>0.33333333333333331</v>
      </c>
      <c r="D19" s="1">
        <f>D15/60</f>
        <v>0.58333333333333337</v>
      </c>
      <c r="E19" s="1">
        <f>E15/50</f>
        <v>0.7</v>
      </c>
      <c r="F19">
        <f>F15/F17</f>
        <v>0.5</v>
      </c>
    </row>
    <row r="20" spans="1:6">
      <c r="A20" s="2"/>
      <c r="C20" s="1">
        <f>C16/90</f>
        <v>0.66666666666666663</v>
      </c>
      <c r="D20" s="1">
        <f>D16/60</f>
        <v>0.41666666666666669</v>
      </c>
      <c r="E20" s="1">
        <f>E16/50</f>
        <v>0.3</v>
      </c>
      <c r="F20">
        <f>F16/F17</f>
        <v>0.5</v>
      </c>
    </row>
    <row r="21" spans="1:6">
      <c r="A21" s="2"/>
      <c r="C21">
        <f>SUM(C19:C20)</f>
        <v>1</v>
      </c>
      <c r="D21">
        <f>SUM(D19:D20)</f>
        <v>1</v>
      </c>
      <c r="E21">
        <f>SUM(E19:E20)</f>
        <v>1</v>
      </c>
      <c r="F21">
        <v>1</v>
      </c>
    </row>
    <row r="22" spans="1:6">
      <c r="A22" s="2"/>
      <c r="C22" s="2" t="s">
        <v>39</v>
      </c>
    </row>
    <row r="23" spans="1:6">
      <c r="A23" s="2"/>
    </row>
    <row r="24" spans="1:6">
      <c r="A24" s="2"/>
      <c r="B24" t="s">
        <v>34</v>
      </c>
      <c r="C24" t="s">
        <v>37</v>
      </c>
    </row>
    <row r="25" spans="1:6">
      <c r="A25" s="2"/>
      <c r="C25">
        <f>F19*90</f>
        <v>45</v>
      </c>
      <c r="D25">
        <f>F19*60</f>
        <v>30</v>
      </c>
      <c r="E25">
        <f>0.5*50</f>
        <v>25</v>
      </c>
    </row>
    <row r="26" spans="1:6">
      <c r="A26" s="2"/>
      <c r="C26">
        <f>F20*90</f>
        <v>45</v>
      </c>
      <c r="D26">
        <f>F20*60</f>
        <v>30</v>
      </c>
      <c r="E26">
        <f>0.5*50</f>
        <v>25</v>
      </c>
    </row>
    <row r="27" spans="1:6">
      <c r="A27" s="2"/>
    </row>
    <row r="28" spans="1:6">
      <c r="A28" s="2"/>
      <c r="C28" t="s">
        <v>35</v>
      </c>
    </row>
    <row r="29" spans="1:6">
      <c r="A29" s="2"/>
      <c r="C29">
        <f>(C15-C25)^2/C25</f>
        <v>5</v>
      </c>
      <c r="D29">
        <f>(D15-D25)^2/D25</f>
        <v>0.83333333333333337</v>
      </c>
      <c r="E29">
        <f>(E15-E25)^2/E25</f>
        <v>4</v>
      </c>
    </row>
    <row r="30" spans="1:6">
      <c r="A30" s="2"/>
      <c r="C30">
        <f>(C16-C26)^2/C26</f>
        <v>5</v>
      </c>
      <c r="D30">
        <f>(D16-D26)^2/D26</f>
        <v>0.83333333333333337</v>
      </c>
      <c r="E30">
        <f>(E16-E26)^2/E26</f>
        <v>4</v>
      </c>
    </row>
    <row r="31" spans="1:6">
      <c r="A31" s="2"/>
    </row>
    <row r="32" spans="1:6">
      <c r="A32" s="2"/>
      <c r="C32" s="2" t="s">
        <v>38</v>
      </c>
      <c r="D32" s="2">
        <f>SUM(C29:E30)</f>
        <v>19.666666666666664</v>
      </c>
    </row>
    <row r="33" spans="1:2">
      <c r="A33" s="2"/>
    </row>
    <row r="34" spans="1:2">
      <c r="A34" s="2"/>
    </row>
    <row r="35" spans="1:2">
      <c r="A35" s="2"/>
      <c r="B35">
        <v>11</v>
      </c>
    </row>
    <row r="36" spans="1:2">
      <c r="A36" s="2"/>
    </row>
    <row r="37" spans="1:2">
      <c r="A37" s="2"/>
    </row>
    <row r="38" spans="1:2">
      <c r="A38" s="2"/>
    </row>
    <row r="54" spans="2:4">
      <c r="B54" t="s">
        <v>0</v>
      </c>
      <c r="C54" t="s">
        <v>1</v>
      </c>
      <c r="D54" t="s">
        <v>2</v>
      </c>
    </row>
    <row r="55" spans="2:4">
      <c r="B55">
        <v>1</v>
      </c>
      <c r="C55">
        <v>2</v>
      </c>
      <c r="D55">
        <v>17.5</v>
      </c>
    </row>
    <row r="56" spans="2:4">
      <c r="B56">
        <v>2</v>
      </c>
      <c r="C56">
        <v>2.5</v>
      </c>
      <c r="D56">
        <v>18.5</v>
      </c>
    </row>
    <row r="57" spans="2:4">
      <c r="B57">
        <v>3</v>
      </c>
      <c r="C57">
        <v>2.9</v>
      </c>
      <c r="D57">
        <v>19.5</v>
      </c>
    </row>
    <row r="58" spans="2:4">
      <c r="B58">
        <v>4</v>
      </c>
      <c r="C58">
        <v>3.3</v>
      </c>
      <c r="D58">
        <v>22.2</v>
      </c>
    </row>
    <row r="59" spans="2:4">
      <c r="B59">
        <v>5</v>
      </c>
      <c r="C59">
        <v>4.0999999999999996</v>
      </c>
      <c r="D59">
        <v>26.5</v>
      </c>
    </row>
    <row r="60" spans="2:4">
      <c r="B60">
        <v>6</v>
      </c>
      <c r="C60">
        <v>4.3</v>
      </c>
      <c r="D60">
        <v>16.600000000000001</v>
      </c>
    </row>
    <row r="61" spans="2:4">
      <c r="B61">
        <v>7</v>
      </c>
      <c r="C61">
        <v>7</v>
      </c>
      <c r="D61">
        <v>36.6</v>
      </c>
    </row>
    <row r="62" spans="2:4">
      <c r="B62">
        <v>8</v>
      </c>
      <c r="C62">
        <v>13</v>
      </c>
      <c r="D62">
        <v>38.4</v>
      </c>
    </row>
    <row r="64" spans="2:4">
      <c r="B64" t="s">
        <v>3</v>
      </c>
    </row>
    <row r="81" spans="2:8">
      <c r="B81" t="s">
        <v>4</v>
      </c>
      <c r="C81" t="s">
        <v>0</v>
      </c>
      <c r="D81" t="s">
        <v>1</v>
      </c>
      <c r="E81" t="s">
        <v>2</v>
      </c>
      <c r="F81" t="s">
        <v>5</v>
      </c>
      <c r="G81" t="s">
        <v>6</v>
      </c>
      <c r="H81" t="s">
        <v>7</v>
      </c>
    </row>
    <row r="82" spans="2:8">
      <c r="C82">
        <v>1</v>
      </c>
      <c r="D82">
        <v>2</v>
      </c>
      <c r="E82">
        <v>17.5</v>
      </c>
      <c r="F82">
        <f>D82-AVERAGE($D$82:$D$89)</f>
        <v>-2.8874999999999993</v>
      </c>
      <c r="G82">
        <f>E82-AVERAGE($E$82:$E$89)</f>
        <v>-6.9750000000000014</v>
      </c>
      <c r="H82">
        <f>F82*G82</f>
        <v>20.1403125</v>
      </c>
    </row>
    <row r="83" spans="2:8">
      <c r="C83">
        <v>2</v>
      </c>
      <c r="D83">
        <v>2.5</v>
      </c>
      <c r="E83">
        <v>18.5</v>
      </c>
      <c r="F83">
        <f t="shared" ref="F83:F89" si="1">D83-AVERAGE($D$82:$D$89)</f>
        <v>-2.3874999999999993</v>
      </c>
      <c r="G83">
        <f t="shared" ref="G83:G89" si="2">E83-AVERAGE($E$82:$E$89)</f>
        <v>-5.9750000000000014</v>
      </c>
      <c r="H83">
        <f t="shared" ref="H83:H89" si="3">F83*G83</f>
        <v>14.265312499999999</v>
      </c>
    </row>
    <row r="84" spans="2:8">
      <c r="C84">
        <v>3</v>
      </c>
      <c r="D84">
        <v>2.9</v>
      </c>
      <c r="E84">
        <v>19.5</v>
      </c>
      <c r="F84">
        <f t="shared" si="1"/>
        <v>-1.9874999999999994</v>
      </c>
      <c r="G84">
        <f t="shared" si="2"/>
        <v>-4.9750000000000014</v>
      </c>
      <c r="H84">
        <f t="shared" si="3"/>
        <v>9.887812499999999</v>
      </c>
    </row>
    <row r="85" spans="2:8">
      <c r="C85">
        <v>4</v>
      </c>
      <c r="D85">
        <v>3.3</v>
      </c>
      <c r="E85">
        <v>22.2</v>
      </c>
      <c r="F85">
        <f t="shared" si="1"/>
        <v>-1.5874999999999995</v>
      </c>
      <c r="G85">
        <f t="shared" si="2"/>
        <v>-2.2750000000000021</v>
      </c>
      <c r="H85">
        <f t="shared" si="3"/>
        <v>3.611562500000002</v>
      </c>
    </row>
    <row r="86" spans="2:8">
      <c r="C86">
        <v>5</v>
      </c>
      <c r="D86">
        <v>4.0999999999999996</v>
      </c>
      <c r="E86">
        <v>26.5</v>
      </c>
      <c r="F86">
        <f t="shared" si="1"/>
        <v>-0.78749999999999964</v>
      </c>
      <c r="G86">
        <f t="shared" si="2"/>
        <v>2.0249999999999986</v>
      </c>
      <c r="H86">
        <f t="shared" si="3"/>
        <v>-1.5946874999999983</v>
      </c>
    </row>
    <row r="87" spans="2:8">
      <c r="C87">
        <v>6</v>
      </c>
      <c r="D87">
        <v>4.3</v>
      </c>
      <c r="E87">
        <v>16.600000000000001</v>
      </c>
      <c r="F87">
        <f t="shared" si="1"/>
        <v>-0.58749999999999947</v>
      </c>
      <c r="G87">
        <f t="shared" si="2"/>
        <v>-7.875</v>
      </c>
      <c r="H87">
        <f t="shared" si="3"/>
        <v>4.6265624999999959</v>
      </c>
    </row>
    <row r="88" spans="2:8">
      <c r="C88">
        <v>7</v>
      </c>
      <c r="D88">
        <v>7</v>
      </c>
      <c r="E88">
        <v>36.6</v>
      </c>
      <c r="F88">
        <f t="shared" si="1"/>
        <v>2.1125000000000007</v>
      </c>
      <c r="G88">
        <f t="shared" si="2"/>
        <v>12.125</v>
      </c>
      <c r="H88">
        <f t="shared" si="3"/>
        <v>25.61406250000001</v>
      </c>
    </row>
    <row r="89" spans="2:8">
      <c r="C89">
        <v>8</v>
      </c>
      <c r="D89">
        <v>13</v>
      </c>
      <c r="E89">
        <v>38.4</v>
      </c>
      <c r="F89">
        <f t="shared" si="1"/>
        <v>8.1125000000000007</v>
      </c>
      <c r="G89">
        <f t="shared" si="2"/>
        <v>13.924999999999997</v>
      </c>
      <c r="H89">
        <f t="shared" si="3"/>
        <v>112.96656249999998</v>
      </c>
    </row>
    <row r="91" spans="2:8">
      <c r="C91" s="2" t="s">
        <v>8</v>
      </c>
      <c r="D91" s="2">
        <f>SUM(H82:H89)/7</f>
        <v>27.073928571428571</v>
      </c>
    </row>
    <row r="92" spans="2:8">
      <c r="C92" s="2"/>
      <c r="D92" s="2"/>
    </row>
    <row r="93" spans="2:8">
      <c r="C93" s="2" t="s">
        <v>9</v>
      </c>
      <c r="D93" s="2">
        <f>D91/(_xlfn.STDEV.S(D82:D89)*_xlfn.STDEV.S(E82:E89))</f>
        <v>0.86656098134587889</v>
      </c>
    </row>
    <row r="96" spans="2:8">
      <c r="B96" t="s">
        <v>10</v>
      </c>
      <c r="C96" t="s">
        <v>0</v>
      </c>
      <c r="D96" t="s">
        <v>1</v>
      </c>
      <c r="E96" t="s">
        <v>2</v>
      </c>
    </row>
    <row r="97" spans="2:5">
      <c r="C97">
        <v>1</v>
      </c>
      <c r="D97">
        <v>2</v>
      </c>
      <c r="E97">
        <v>17.5</v>
      </c>
    </row>
    <row r="98" spans="2:5">
      <c r="C98">
        <v>2</v>
      </c>
      <c r="D98">
        <v>2.5</v>
      </c>
      <c r="E98">
        <v>18.5</v>
      </c>
    </row>
    <row r="99" spans="2:5">
      <c r="C99">
        <v>3</v>
      </c>
      <c r="D99">
        <v>2.9</v>
      </c>
      <c r="E99">
        <v>19.5</v>
      </c>
    </row>
    <row r="100" spans="2:5">
      <c r="C100">
        <v>4</v>
      </c>
      <c r="D100">
        <v>3.3</v>
      </c>
      <c r="E100">
        <v>22.2</v>
      </c>
    </row>
    <row r="101" spans="2:5">
      <c r="C101">
        <v>5</v>
      </c>
      <c r="D101">
        <v>4.0999999999999996</v>
      </c>
      <c r="E101">
        <v>26.5</v>
      </c>
    </row>
    <row r="102" spans="2:5">
      <c r="C102">
        <v>7</v>
      </c>
      <c r="D102">
        <v>7</v>
      </c>
      <c r="E102">
        <v>36.6</v>
      </c>
    </row>
    <row r="103" spans="2:5">
      <c r="C103">
        <v>8</v>
      </c>
      <c r="D103">
        <v>13</v>
      </c>
      <c r="E103">
        <v>38.4</v>
      </c>
    </row>
    <row r="105" spans="2:5">
      <c r="C105" s="2" t="s">
        <v>9</v>
      </c>
      <c r="D105" s="2">
        <f>CORREL(D97:D103,E97:E103)</f>
        <v>0.90819146059210798</v>
      </c>
    </row>
    <row r="108" spans="2:5">
      <c r="B108" s="2">
        <v>25</v>
      </c>
    </row>
    <row r="124" spans="2:6">
      <c r="C124" s="5" t="s">
        <v>20</v>
      </c>
      <c r="D124" s="5" t="s">
        <v>21</v>
      </c>
      <c r="F124" t="s">
        <v>12</v>
      </c>
    </row>
    <row r="125" spans="2:6">
      <c r="B125" t="s">
        <v>11</v>
      </c>
      <c r="C125" s="5">
        <v>0</v>
      </c>
      <c r="D125" s="5">
        <v>20</v>
      </c>
      <c r="F125">
        <f>D125*C125</f>
        <v>0</v>
      </c>
    </row>
    <row r="126" spans="2:6">
      <c r="C126" s="5">
        <v>1</v>
      </c>
      <c r="D126" s="5">
        <v>360</v>
      </c>
      <c r="F126">
        <f t="shared" ref="F126:F130" si="4">D126*C126</f>
        <v>360</v>
      </c>
    </row>
    <row r="127" spans="2:6">
      <c r="C127" s="5">
        <v>2</v>
      </c>
      <c r="D127" s="5">
        <v>700</v>
      </c>
      <c r="F127">
        <f t="shared" si="4"/>
        <v>1400</v>
      </c>
    </row>
    <row r="128" spans="2:6">
      <c r="C128" s="5">
        <v>3</v>
      </c>
      <c r="D128" s="5">
        <v>680</v>
      </c>
      <c r="F128">
        <f t="shared" si="4"/>
        <v>2040</v>
      </c>
    </row>
    <row r="129" spans="2:6">
      <c r="C129" s="5">
        <v>4</v>
      </c>
      <c r="D129" s="5">
        <v>200</v>
      </c>
      <c r="F129">
        <f t="shared" si="4"/>
        <v>800</v>
      </c>
    </row>
    <row r="130" spans="2:6">
      <c r="C130" s="5">
        <v>5</v>
      </c>
      <c r="D130" s="5">
        <v>40</v>
      </c>
      <c r="F130">
        <f t="shared" si="4"/>
        <v>200</v>
      </c>
    </row>
    <row r="131" spans="2:6">
      <c r="C131" s="5" t="s">
        <v>13</v>
      </c>
      <c r="D131" s="5">
        <f>SUM(D125:D130)</f>
        <v>2000</v>
      </c>
    </row>
    <row r="134" spans="2:6" ht="30">
      <c r="C134" s="8" t="s">
        <v>15</v>
      </c>
      <c r="D134" s="2">
        <f>SUM(F125:F130)/2000/5</f>
        <v>0.48</v>
      </c>
    </row>
    <row r="136" spans="2:6">
      <c r="B136" t="s">
        <v>14</v>
      </c>
      <c r="C136" t="s">
        <v>16</v>
      </c>
    </row>
    <row r="137" spans="2:6">
      <c r="C137" s="7" t="s">
        <v>18</v>
      </c>
      <c r="D137" s="7" t="s">
        <v>17</v>
      </c>
      <c r="E137" s="7" t="s">
        <v>19</v>
      </c>
    </row>
    <row r="138" spans="2:6">
      <c r="C138" s="5">
        <v>0</v>
      </c>
      <c r="D138" s="5">
        <f>_xlfn.BINOM.DIST(C138,5,0.48,0)</f>
        <v>3.8020403200000018E-2</v>
      </c>
      <c r="E138" s="5">
        <f>D138*2000</f>
        <v>76.040806400000037</v>
      </c>
    </row>
    <row r="139" spans="2:6">
      <c r="C139" s="5">
        <v>1</v>
      </c>
      <c r="D139" s="5">
        <f t="shared" ref="D139:D143" si="5">_xlfn.BINOM.DIST(C139,5,0.48,0)</f>
        <v>0.17547878400000003</v>
      </c>
      <c r="E139" s="5">
        <f t="shared" ref="E139:E143" si="6">D139*2000</f>
        <v>350.95756800000004</v>
      </c>
    </row>
    <row r="140" spans="2:6">
      <c r="C140" s="5">
        <v>2</v>
      </c>
      <c r="D140" s="5">
        <f t="shared" si="5"/>
        <v>0.32396083199999998</v>
      </c>
      <c r="E140" s="5">
        <f t="shared" si="6"/>
        <v>647.92166399999996</v>
      </c>
    </row>
    <row r="141" spans="2:6">
      <c r="C141" s="5">
        <v>3</v>
      </c>
      <c r="D141" s="5">
        <f t="shared" si="5"/>
        <v>0.29904076800000001</v>
      </c>
      <c r="E141" s="5">
        <f t="shared" si="6"/>
        <v>598.08153600000003</v>
      </c>
    </row>
    <row r="142" spans="2:6">
      <c r="C142" s="5">
        <v>4</v>
      </c>
      <c r="D142" s="5">
        <f t="shared" si="5"/>
        <v>0.13801881599999996</v>
      </c>
      <c r="E142" s="5">
        <f t="shared" si="6"/>
        <v>276.03763199999992</v>
      </c>
    </row>
    <row r="143" spans="2:6">
      <c r="C143" s="5">
        <v>5</v>
      </c>
      <c r="D143" s="5">
        <f t="shared" si="5"/>
        <v>2.5480396800000006E-2</v>
      </c>
      <c r="E143" s="5">
        <f t="shared" si="6"/>
        <v>50.960793600000009</v>
      </c>
    </row>
    <row r="144" spans="2:6">
      <c r="D144" s="6">
        <f>SUM(D138:D143)</f>
        <v>1</v>
      </c>
      <c r="E144" s="6">
        <f>SUM(E138:E143)</f>
        <v>2000.0000000000002</v>
      </c>
    </row>
    <row r="146" spans="2:4">
      <c r="B146">
        <v>33</v>
      </c>
    </row>
    <row r="157" spans="2:4">
      <c r="D157" t="s">
        <v>22</v>
      </c>
    </row>
    <row r="158" spans="2:4">
      <c r="C158" s="9" t="s">
        <v>24</v>
      </c>
      <c r="D158">
        <f>(5-6.4)/0.8</f>
        <v>-1.7500000000000004</v>
      </c>
    </row>
    <row r="159" spans="2:4" ht="28" customHeight="1">
      <c r="C159" s="10" t="s">
        <v>23</v>
      </c>
      <c r="D159">
        <f>0.0401</f>
        <v>4.0099999999999997E-2</v>
      </c>
    </row>
    <row r="160" spans="2:4">
      <c r="C160" s="17" t="s">
        <v>40</v>
      </c>
      <c r="D160" s="12">
        <f>D159*80</f>
        <v>3.2079999999999997</v>
      </c>
    </row>
    <row r="161" spans="3:5">
      <c r="C161" s="9"/>
      <c r="D161" s="6"/>
    </row>
    <row r="162" spans="3:5">
      <c r="D162" t="s">
        <v>26</v>
      </c>
      <c r="E162" t="s">
        <v>27</v>
      </c>
    </row>
    <row r="163" spans="3:5">
      <c r="C163" s="9" t="s">
        <v>25</v>
      </c>
      <c r="D163">
        <f>D158</f>
        <v>-1.7500000000000004</v>
      </c>
      <c r="E163" s="1">
        <f>(7.5-6.4)/0.8</f>
        <v>1.3749999999999996</v>
      </c>
    </row>
    <row r="164" spans="3:5" ht="37">
      <c r="C164" s="10" t="s">
        <v>28</v>
      </c>
      <c r="D164">
        <f>(1-0.0838)-0.0401</f>
        <v>0.87609999999999999</v>
      </c>
    </row>
    <row r="165" spans="3:5">
      <c r="C165" s="11" t="s">
        <v>30</v>
      </c>
      <c r="D165" s="12">
        <f>D164*80</f>
        <v>70.087999999999994</v>
      </c>
    </row>
    <row r="166" spans="3:5">
      <c r="C166" s="11"/>
      <c r="D166" s="12"/>
    </row>
    <row r="167" spans="3:5">
      <c r="D167" t="s">
        <v>26</v>
      </c>
      <c r="E167" t="s">
        <v>27</v>
      </c>
    </row>
    <row r="168" spans="3:5">
      <c r="C168" s="9" t="s">
        <v>29</v>
      </c>
      <c r="D168" s="1">
        <v>1.375</v>
      </c>
      <c r="E168" s="1">
        <f>(10-6.4)/0.8</f>
        <v>4.4999999999999991</v>
      </c>
    </row>
    <row r="169" spans="3:5" ht="25">
      <c r="C169" s="10" t="s">
        <v>31</v>
      </c>
      <c r="D169">
        <f>1-(1-0.0838)</f>
        <v>8.3799999999999986E-2</v>
      </c>
    </row>
    <row r="170" spans="3:5">
      <c r="C170" s="11" t="s">
        <v>32</v>
      </c>
      <c r="D170" s="12">
        <f>D169*80</f>
        <v>6.7039999999999988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LBS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Poiatti</dc:creator>
  <cp:lastModifiedBy>Natalia Poiatti</cp:lastModifiedBy>
  <dcterms:created xsi:type="dcterms:W3CDTF">2017-06-01T15:31:34Z</dcterms:created>
  <dcterms:modified xsi:type="dcterms:W3CDTF">2020-06-16T23:37:52Z</dcterms:modified>
</cp:coreProperties>
</file>