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Brasil\Aulas\quimica ambiental 2\"/>
    </mc:Choice>
  </mc:AlternateContent>
  <xr:revisionPtr revIDLastSave="0" documentId="13_ncr:1_{6C09178E-F557-45FF-9BFB-9286DB1C2709}" xr6:coauthVersionLast="36" xr6:coauthVersionMax="36" xr10:uidLastSave="{00000000-0000-0000-0000-000000000000}"/>
  <bookViews>
    <workbookView xWindow="0" yWindow="0" windowWidth="24720" windowHeight="12230" xr2:uid="{DDB0095B-8A9E-4260-94FE-DB93ED445752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" i="1" l="1"/>
  <c r="W4" i="1"/>
  <c r="V8" i="1"/>
  <c r="V4" i="1"/>
  <c r="U8" i="1"/>
  <c r="U4" i="1"/>
  <c r="T8" i="1"/>
  <c r="T4" i="1"/>
  <c r="N8" i="1"/>
  <c r="M8" i="1"/>
  <c r="P8" i="1"/>
  <c r="P9" i="1" s="1"/>
  <c r="P5" i="1"/>
  <c r="S4" i="1"/>
  <c r="P4" i="1"/>
  <c r="R4" i="1" s="1"/>
  <c r="N4" i="1"/>
  <c r="M4" i="1"/>
  <c r="J5" i="1"/>
  <c r="J6" i="1"/>
  <c r="J7" i="1"/>
  <c r="J8" i="1"/>
  <c r="J9" i="1"/>
  <c r="J4" i="1"/>
  <c r="K5" i="1"/>
  <c r="K6" i="1"/>
  <c r="K7" i="1"/>
  <c r="K8" i="1"/>
  <c r="K9" i="1"/>
  <c r="K4" i="1"/>
  <c r="R8" i="1" l="1"/>
  <c r="S8" i="1" s="1"/>
</calcChain>
</file>

<file path=xl/sharedStrings.xml><?xml version="1.0" encoding="utf-8"?>
<sst xmlns="http://schemas.openxmlformats.org/spreadsheetml/2006/main" count="23" uniqueCount="15">
  <si>
    <t>T°</t>
  </si>
  <si>
    <t>P*</t>
  </si>
  <si>
    <t>lnp*</t>
  </si>
  <si>
    <t>1/T K</t>
  </si>
  <si>
    <t>coef angular</t>
  </si>
  <si>
    <t xml:space="preserve"> intercep</t>
  </si>
  <si>
    <t>ln P*</t>
  </si>
  <si>
    <t>T</t>
  </si>
  <si>
    <t>mmHg</t>
  </si>
  <si>
    <t>sólido</t>
  </si>
  <si>
    <t>liquido</t>
  </si>
  <si>
    <t>Pa</t>
  </si>
  <si>
    <t>atm</t>
  </si>
  <si>
    <t>C mol/L</t>
  </si>
  <si>
    <t>C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</si>
</sst>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/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Planilha1!$J$4:$J$5</c:f>
              <c:numCache>
                <c:formatCode>General</c:formatCode>
                <c:ptCount val="2"/>
                <c:pt idx="0">
                  <c:v>3.1446540880503146E-3</c:v>
                </c:pt>
                <c:pt idx="1">
                  <c:v>2.8768699654775601E-3</c:v>
                </c:pt>
              </c:numCache>
            </c:numRef>
          </c:xVal>
          <c:yVal>
            <c:numRef>
              <c:f>Planilha1!$K$4:$K$5</c:f>
              <c:numCache>
                <c:formatCode>0.00</c:formatCode>
                <c:ptCount val="2"/>
                <c:pt idx="0">
                  <c:v>0</c:v>
                </c:pt>
                <c:pt idx="1">
                  <c:v>2.3025850929940459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AF-43FF-9F7B-1EE9D84D374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Planilha1!$J$6:$J$9</c:f>
              <c:numCache>
                <c:formatCode>General</c:formatCode>
                <c:ptCount val="4"/>
                <c:pt idx="0">
                  <c:v>2.6511134676564158E-3</c:v>
                </c:pt>
                <c:pt idx="1">
                  <c:v>2.4931438544003987E-3</c:v>
                </c:pt>
                <c:pt idx="2">
                  <c:v>2.2466861379465287E-3</c:v>
                </c:pt>
                <c:pt idx="3">
                  <c:v>2.1326508850501172E-3</c:v>
                </c:pt>
              </c:numCache>
            </c:numRef>
          </c:xVal>
          <c:yVal>
            <c:numRef>
              <c:f>Planilha1!$K$6:$K$9</c:f>
              <c:numCache>
                <c:formatCode>0.00</c:formatCode>
                <c:ptCount val="4"/>
                <c:pt idx="0">
                  <c:v>3.6888794541139363</c:v>
                </c:pt>
                <c:pt idx="1">
                  <c:v>4.6051701859880918</c:v>
                </c:pt>
                <c:pt idx="2">
                  <c:v>5.9914645471079817</c:v>
                </c:pt>
                <c:pt idx="3">
                  <c:v>6.633318433280377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AF-43FF-9F7B-1EE9D84D3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691816"/>
        <c:axId val="437698376"/>
      </c:scatterChart>
      <c:valAx>
        <c:axId val="437691816"/>
        <c:scaling>
          <c:orientation val="minMax"/>
          <c:min val="2.0000000000000005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698376"/>
        <c:crosses val="autoZero"/>
        <c:crossBetween val="midCat"/>
      </c:valAx>
      <c:valAx>
        <c:axId val="43769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7691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11</xdr:row>
      <xdr:rowOff>185737</xdr:rowOff>
    </xdr:from>
    <xdr:to>
      <xdr:col>16</xdr:col>
      <xdr:colOff>152400</xdr:colOff>
      <xdr:row>26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29833A-89E5-4C32-ABEC-E46FD4916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3379-68F5-4ED6-886A-F859E0A1D81E}">
  <dimension ref="F2:W9"/>
  <sheetViews>
    <sheetView tabSelected="1" workbookViewId="0">
      <selection activeCell="V16" sqref="V16"/>
    </sheetView>
  </sheetViews>
  <sheetFormatPr defaultRowHeight="14.5" x14ac:dyDescent="0.35"/>
  <cols>
    <col min="13" max="13" width="11.81640625" bestFit="1" customWidth="1"/>
    <col min="22" max="22" width="12" bestFit="1" customWidth="1"/>
  </cols>
  <sheetData>
    <row r="2" spans="6:23" x14ac:dyDescent="0.35">
      <c r="M2" s="6" t="s">
        <v>9</v>
      </c>
      <c r="P2" t="s">
        <v>7</v>
      </c>
    </row>
    <row r="3" spans="6:23" x14ac:dyDescent="0.35">
      <c r="F3" s="4" t="s">
        <v>0</v>
      </c>
      <c r="G3" s="4" t="s">
        <v>1</v>
      </c>
      <c r="H3" s="4"/>
      <c r="I3" s="4"/>
      <c r="J3" s="4" t="s">
        <v>3</v>
      </c>
      <c r="K3" s="4" t="s">
        <v>2</v>
      </c>
      <c r="M3" t="s">
        <v>4</v>
      </c>
      <c r="N3" s="4" t="s">
        <v>5</v>
      </c>
      <c r="P3">
        <v>20</v>
      </c>
      <c r="S3" s="4" t="s">
        <v>8</v>
      </c>
      <c r="T3" s="4" t="s">
        <v>11</v>
      </c>
      <c r="U3" s="4" t="s">
        <v>12</v>
      </c>
      <c r="V3" s="4" t="s">
        <v>13</v>
      </c>
      <c r="W3" s="4" t="s">
        <v>14</v>
      </c>
    </row>
    <row r="4" spans="6:23" x14ac:dyDescent="0.35">
      <c r="F4">
        <v>45</v>
      </c>
      <c r="G4">
        <v>1</v>
      </c>
      <c r="J4">
        <f>1/(+F4+273)</f>
        <v>3.1446540880503146E-3</v>
      </c>
      <c r="K4" s="3">
        <f>+LN(G4)</f>
        <v>0</v>
      </c>
      <c r="M4" s="7">
        <f>+SLOPE(K4:K5,J4:J5)</f>
        <v>-8598.6617536237773</v>
      </c>
      <c r="N4" s="5">
        <f>+INTERCEPT(K4:K5,J4:J5)</f>
        <v>27.0398168352949</v>
      </c>
      <c r="P4" s="4">
        <f>273+P3</f>
        <v>293</v>
      </c>
      <c r="Q4" t="s">
        <v>6</v>
      </c>
      <c r="R4">
        <f>+M4/P4+N4</f>
        <v>-2.3071516071070697</v>
      </c>
      <c r="S4" s="2">
        <f>+EXP(R4)</f>
        <v>9.9544389655969165E-2</v>
      </c>
      <c r="T4" s="3">
        <f>+S4*100000/750</f>
        <v>13.272585287462556</v>
      </c>
      <c r="U4">
        <f>+T4/101325</f>
        <v>1.3099023229669435E-4</v>
      </c>
      <c r="V4">
        <f>+U4/0.082/P4</f>
        <v>5.4520199907056661E-6</v>
      </c>
      <c r="W4" s="8">
        <f>+V4*195.9*1000</f>
        <v>1.0680507161792399</v>
      </c>
    </row>
    <row r="5" spans="6:23" x14ac:dyDescent="0.35">
      <c r="F5">
        <v>74.599999999999994</v>
      </c>
      <c r="G5">
        <v>10</v>
      </c>
      <c r="J5">
        <f t="shared" ref="J5:J9" si="0">1/(+F5+273)</f>
        <v>2.8768699654775601E-3</v>
      </c>
      <c r="K5" s="3">
        <f t="shared" ref="K5:K9" si="1">+LN(G5)</f>
        <v>2.3025850929940459</v>
      </c>
      <c r="N5" s="5"/>
      <c r="P5" s="1">
        <f>1/P4</f>
        <v>3.4129692832764505E-3</v>
      </c>
    </row>
    <row r="6" spans="6:23" x14ac:dyDescent="0.35">
      <c r="F6">
        <v>104.2</v>
      </c>
      <c r="G6">
        <v>40</v>
      </c>
      <c r="J6">
        <f t="shared" si="0"/>
        <v>2.6511134676564158E-3</v>
      </c>
      <c r="K6" s="3">
        <f t="shared" si="1"/>
        <v>3.6888794541139363</v>
      </c>
      <c r="M6" s="6" t="s">
        <v>10</v>
      </c>
      <c r="N6" s="5"/>
    </row>
    <row r="7" spans="6:23" x14ac:dyDescent="0.35">
      <c r="F7">
        <v>128.1</v>
      </c>
      <c r="G7">
        <v>100</v>
      </c>
      <c r="J7">
        <f t="shared" si="0"/>
        <v>2.4931438544003987E-3</v>
      </c>
      <c r="K7" s="3">
        <f t="shared" si="1"/>
        <v>4.6051701859880918</v>
      </c>
      <c r="M7" t="s">
        <v>4</v>
      </c>
      <c r="N7" s="8" t="s">
        <v>5</v>
      </c>
      <c r="P7">
        <v>20</v>
      </c>
      <c r="S7" t="s">
        <v>8</v>
      </c>
      <c r="T7" s="4" t="s">
        <v>11</v>
      </c>
      <c r="U7" s="4" t="s">
        <v>12</v>
      </c>
      <c r="V7" s="4" t="s">
        <v>13</v>
      </c>
      <c r="W7" s="4" t="s">
        <v>14</v>
      </c>
    </row>
    <row r="8" spans="6:23" x14ac:dyDescent="0.35">
      <c r="F8">
        <v>172.1</v>
      </c>
      <c r="G8">
        <v>400</v>
      </c>
      <c r="J8">
        <f t="shared" si="0"/>
        <v>2.2466861379465287E-3</v>
      </c>
      <c r="K8" s="3">
        <f t="shared" si="1"/>
        <v>5.9914645471079817</v>
      </c>
      <c r="M8" s="7">
        <f>+SLOPE(K6:K9,J6:J9)</f>
        <v>-5670.8515815763931</v>
      </c>
      <c r="N8" s="5">
        <f>+INTERCEPT(K6:K9,J6:J9)</f>
        <v>18.731430668607199</v>
      </c>
      <c r="P8" s="4">
        <f>273+P7</f>
        <v>293</v>
      </c>
      <c r="Q8" t="s">
        <v>6</v>
      </c>
      <c r="R8">
        <f>+M8/P8+N8</f>
        <v>-0.62301158933270884</v>
      </c>
      <c r="S8" s="2">
        <f>+EXP(R8)</f>
        <v>0.53632680690710033</v>
      </c>
      <c r="T8" s="3">
        <f>+S8*100000/750</f>
        <v>71.510240920946714</v>
      </c>
      <c r="U8">
        <f>+T8/101325</f>
        <v>7.0575120573349828E-4</v>
      </c>
      <c r="V8">
        <f>+U8/0.082/P8</f>
        <v>2.9374477887850589E-5</v>
      </c>
      <c r="W8" s="8">
        <f>+V8*195.9*1000</f>
        <v>5.7544602182299309</v>
      </c>
    </row>
    <row r="9" spans="6:23" x14ac:dyDescent="0.35">
      <c r="F9">
        <v>195.9</v>
      </c>
      <c r="G9">
        <v>760</v>
      </c>
      <c r="J9">
        <f t="shared" si="0"/>
        <v>2.1326508850501172E-3</v>
      </c>
      <c r="K9" s="3">
        <f t="shared" si="1"/>
        <v>6.633318433280377</v>
      </c>
      <c r="P9" s="1">
        <f>1/P8</f>
        <v>3.4129692832764505E-3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RCGI-ADMIN</cp:lastModifiedBy>
  <dcterms:created xsi:type="dcterms:W3CDTF">2018-09-11T23:15:06Z</dcterms:created>
  <dcterms:modified xsi:type="dcterms:W3CDTF">2018-09-17T17:47:24Z</dcterms:modified>
</cp:coreProperties>
</file>