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QUIMICA_I_2023\"/>
    </mc:Choice>
  </mc:AlternateContent>
  <bookViews>
    <workbookView xWindow="0" yWindow="0" windowWidth="28800" windowHeight="11685"/>
  </bookViews>
  <sheets>
    <sheet name="vdWall ..equatio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" i="1" l="1"/>
  <c r="AH15" i="1"/>
  <c r="AH16" i="1"/>
  <c r="AH17" i="1"/>
  <c r="AH18" i="1"/>
  <c r="AH19" i="1"/>
  <c r="AH20" i="1"/>
  <c r="AH21" i="1"/>
  <c r="AH22" i="1"/>
  <c r="AH23" i="1"/>
  <c r="AH24" i="1"/>
  <c r="AH25" i="1"/>
  <c r="AI15" i="1"/>
  <c r="AJ15" i="1"/>
  <c r="AK15" i="1"/>
  <c r="AL15" i="1"/>
  <c r="AM15" i="1"/>
  <c r="AN15" i="1"/>
  <c r="AI16" i="1"/>
  <c r="AJ16" i="1"/>
  <c r="AK16" i="1"/>
  <c r="AL16" i="1"/>
  <c r="AM16" i="1"/>
  <c r="AN16" i="1"/>
  <c r="AI17" i="1"/>
  <c r="AJ17" i="1"/>
  <c r="AK17" i="1"/>
  <c r="AL17" i="1"/>
  <c r="AM17" i="1"/>
  <c r="AN17" i="1"/>
  <c r="AI18" i="1"/>
  <c r="AJ18" i="1"/>
  <c r="AK18" i="1"/>
  <c r="AL18" i="1"/>
  <c r="AM18" i="1"/>
  <c r="AN18" i="1"/>
  <c r="AI19" i="1"/>
  <c r="AJ19" i="1"/>
  <c r="AK19" i="1"/>
  <c r="AL19" i="1"/>
  <c r="AM19" i="1"/>
  <c r="AN19" i="1"/>
  <c r="AI20" i="1"/>
  <c r="AJ20" i="1"/>
  <c r="AK20" i="1"/>
  <c r="AL20" i="1"/>
  <c r="AM20" i="1"/>
  <c r="AN20" i="1"/>
  <c r="AI21" i="1"/>
  <c r="AJ21" i="1"/>
  <c r="AK21" i="1"/>
  <c r="AL21" i="1"/>
  <c r="AM21" i="1"/>
  <c r="AN21" i="1"/>
  <c r="AI22" i="1"/>
  <c r="AJ22" i="1"/>
  <c r="AK22" i="1"/>
  <c r="AL22" i="1"/>
  <c r="AM22" i="1"/>
  <c r="AN22" i="1"/>
  <c r="AI23" i="1"/>
  <c r="AJ23" i="1"/>
  <c r="AK23" i="1"/>
  <c r="AL23" i="1"/>
  <c r="AM23" i="1"/>
  <c r="AN23" i="1"/>
  <c r="AI24" i="1"/>
  <c r="AJ24" i="1"/>
  <c r="AK24" i="1"/>
  <c r="AL24" i="1"/>
  <c r="AM24" i="1"/>
  <c r="AN24" i="1"/>
  <c r="AI25" i="1"/>
  <c r="AJ25" i="1"/>
  <c r="AK25" i="1"/>
  <c r="AL25" i="1"/>
  <c r="AM25" i="1"/>
  <c r="AN25" i="1"/>
  <c r="AJ14" i="1"/>
  <c r="AK14" i="1"/>
  <c r="AL14" i="1"/>
  <c r="AM14" i="1"/>
  <c r="AN14" i="1"/>
  <c r="AI14" i="1"/>
  <c r="AN11" i="1"/>
  <c r="AM11" i="1"/>
  <c r="AL11" i="1"/>
  <c r="AK11" i="1"/>
  <c r="AJ11" i="1"/>
  <c r="AI11" i="1"/>
  <c r="AH11" i="1"/>
  <c r="U14" i="1" l="1"/>
  <c r="U15" i="1"/>
  <c r="U16" i="1"/>
  <c r="X11" i="1"/>
  <c r="Y11" i="1"/>
  <c r="Z11" i="1"/>
  <c r="AA11" i="1"/>
  <c r="AB11" i="1"/>
  <c r="AC11" i="1"/>
  <c r="U17" i="1"/>
  <c r="U18" i="1"/>
  <c r="U19" i="1"/>
  <c r="U20" i="1"/>
  <c r="U21" i="1"/>
  <c r="U22" i="1"/>
  <c r="U23" i="1"/>
  <c r="U24" i="1"/>
  <c r="U25" i="1"/>
  <c r="R17" i="1"/>
  <c r="R18" i="1"/>
  <c r="R19" i="1"/>
  <c r="R20" i="1"/>
  <c r="R21" i="1"/>
  <c r="R22" i="1"/>
  <c r="R23" i="1"/>
  <c r="R24" i="1"/>
  <c r="R16" i="1"/>
  <c r="Q17" i="1"/>
  <c r="Q18" i="1"/>
  <c r="Q19" i="1"/>
  <c r="Q20" i="1"/>
  <c r="Q21" i="1"/>
  <c r="Q22" i="1"/>
  <c r="Q23" i="1"/>
  <c r="Q24" i="1"/>
  <c r="U7" i="1" s="1"/>
  <c r="Q16" i="1"/>
  <c r="Z14" i="1" l="1"/>
  <c r="X14" i="1"/>
  <c r="AB14" i="1"/>
  <c r="AB15" i="1"/>
  <c r="AA16" i="1"/>
  <c r="Y16" i="1"/>
  <c r="AB16" i="1"/>
  <c r="V7" i="1"/>
  <c r="W14" i="1" s="1"/>
  <c r="W16" i="1" l="1"/>
  <c r="Y14" i="1"/>
  <c r="AA15" i="1"/>
  <c r="AC16" i="1"/>
  <c r="Y15" i="1"/>
  <c r="AC14" i="1"/>
  <c r="AA14" i="1"/>
  <c r="X15" i="1"/>
  <c r="Z16" i="1"/>
  <c r="AC15" i="1"/>
  <c r="Z15" i="1"/>
  <c r="X16" i="1"/>
  <c r="W15" i="1"/>
  <c r="W11" i="1"/>
  <c r="W20" i="1" s="1"/>
  <c r="W23" i="1" l="1"/>
  <c r="W18" i="1"/>
  <c r="W22" i="1"/>
  <c r="W25" i="1"/>
  <c r="W19" i="1"/>
  <c r="W17" i="1"/>
  <c r="W24" i="1"/>
  <c r="W21" i="1"/>
  <c r="X22" i="1" l="1"/>
  <c r="X23" i="1"/>
  <c r="X17" i="1"/>
  <c r="X24" i="1"/>
  <c r="X21" i="1"/>
  <c r="X18" i="1"/>
  <c r="X19" i="1"/>
  <c r="X20" i="1"/>
  <c r="X25" i="1"/>
  <c r="Y18" i="1" l="1"/>
  <c r="Y22" i="1"/>
  <c r="Y20" i="1"/>
  <c r="Y21" i="1"/>
  <c r="Y23" i="1"/>
  <c r="Y25" i="1"/>
  <c r="Y24" i="1"/>
  <c r="Y17" i="1"/>
  <c r="Y19" i="1"/>
  <c r="Z23" i="1" l="1"/>
  <c r="Z19" i="1"/>
  <c r="Z24" i="1"/>
  <c r="Z21" i="1"/>
  <c r="Z18" i="1"/>
  <c r="Z22" i="1"/>
  <c r="Z17" i="1"/>
  <c r="Z20" i="1"/>
  <c r="Z25" i="1"/>
  <c r="AA17" i="1" l="1"/>
  <c r="AA23" i="1"/>
  <c r="AA22" i="1"/>
  <c r="AA18" i="1"/>
  <c r="AA21" i="1"/>
  <c r="AA25" i="1"/>
  <c r="AA19" i="1"/>
  <c r="AA24" i="1"/>
  <c r="AA20" i="1"/>
  <c r="AB19" i="1" l="1"/>
  <c r="AB23" i="1"/>
  <c r="AB18" i="1"/>
  <c r="AB20" i="1"/>
  <c r="AB25" i="1"/>
  <c r="AB22" i="1"/>
  <c r="AB21" i="1"/>
  <c r="AB24" i="1"/>
  <c r="AB17" i="1"/>
  <c r="AC18" i="1" l="1"/>
  <c r="AC21" i="1"/>
  <c r="AC17" i="1"/>
  <c r="AC25" i="1"/>
  <c r="AC24" i="1"/>
  <c r="AC22" i="1"/>
  <c r="AC23" i="1"/>
  <c r="AC20" i="1"/>
  <c r="AC19" i="1"/>
</calcChain>
</file>

<file path=xl/comments1.xml><?xml version="1.0" encoding="utf-8"?>
<comments xmlns="http://schemas.openxmlformats.org/spreadsheetml/2006/main">
  <authors>
    <author>Luis Belchior Santos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Luis Belchior Santos:</t>
        </r>
        <r>
          <rPr>
            <sz val="9"/>
            <color indexed="81"/>
            <rFont val="Tahoma"/>
            <family val="2"/>
          </rPr>
          <t xml:space="preserve">
mesmas unidades que bna tebela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Luis Belchior Santos:</t>
        </r>
        <r>
          <rPr>
            <sz val="9"/>
            <color indexed="81"/>
            <rFont val="Tahoma"/>
            <family val="2"/>
          </rPr>
          <t xml:space="preserve">
Unidades  SI</t>
        </r>
      </text>
    </comment>
  </commentList>
</comments>
</file>

<file path=xl/sharedStrings.xml><?xml version="1.0" encoding="utf-8"?>
<sst xmlns="http://schemas.openxmlformats.org/spreadsheetml/2006/main" count="34" uniqueCount="22">
  <si>
    <t>He</t>
  </si>
  <si>
    <t>Ne</t>
  </si>
  <si>
    <t>Ar</t>
  </si>
  <si>
    <t>Kr</t>
  </si>
  <si>
    <t>Xe</t>
  </si>
  <si>
    <t>H2</t>
  </si>
  <si>
    <t>N2</t>
  </si>
  <si>
    <t>Cl2</t>
  </si>
  <si>
    <t>a</t>
  </si>
  <si>
    <t>b</t>
  </si>
  <si>
    <t>gás</t>
  </si>
  <si>
    <t>CO2</t>
  </si>
  <si>
    <t>V/m3</t>
  </si>
  <si>
    <t>P/Pa</t>
  </si>
  <si>
    <t>T/K</t>
  </si>
  <si>
    <t>n/mol</t>
  </si>
  <si>
    <r>
      <t>(Pa.m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.mol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</si>
  <si>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r>
      <t>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</si>
  <si>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V/dm3</t>
  </si>
  <si>
    <t>incremento de temperatura</t>
  </si>
  <si>
    <t>credits_ Luís Belchior Santos  /2023</t>
  </si>
  <si>
    <t>PV=nRT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</si>
</sst>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7" borderId="0" xfId="0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PT" sz="3600"/>
              <a:t>PV=nRT</a:t>
            </a:r>
          </a:p>
        </c:rich>
      </c:tx>
      <c:layout>
        <c:manualLayout>
          <c:xMode val="edge"/>
          <c:yMode val="edge"/>
          <c:x val="0.44777104903375142"/>
          <c:y val="7.1443751328241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5677318761473391"/>
          <c:y val="0.13416798977365244"/>
          <c:w val="0.79561912197566553"/>
          <c:h val="0.69011897228069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'vdWall ..equation '!$AH$11</c:f>
              <c:strCache>
                <c:ptCount val="1"/>
                <c:pt idx="0">
                  <c:v>273.15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'!$AH$14:$AH$25</c:f>
              <c:numCache>
                <c:formatCode>0.00E+00</c:formatCode>
                <c:ptCount val="12"/>
                <c:pt idx="0">
                  <c:v>32443976.571428567</c:v>
                </c:pt>
                <c:pt idx="1">
                  <c:v>28388479.499999993</c:v>
                </c:pt>
                <c:pt idx="2">
                  <c:v>22710783.599999994</c:v>
                </c:pt>
                <c:pt idx="3">
                  <c:v>20646166.909090903</c:v>
                </c:pt>
                <c:pt idx="4">
                  <c:v>16221988.285714284</c:v>
                </c:pt>
                <c:pt idx="5">
                  <c:v>13359284.470588231</c:v>
                </c:pt>
                <c:pt idx="6">
                  <c:v>11355391.799999997</c:v>
                </c:pt>
                <c:pt idx="7">
                  <c:v>9874253.7391304336</c:v>
                </c:pt>
                <c:pt idx="8">
                  <c:v>8734916.7692307662</c:v>
                </c:pt>
                <c:pt idx="9">
                  <c:v>7831304.6896551708</c:v>
                </c:pt>
                <c:pt idx="10">
                  <c:v>7097119.8749999981</c:v>
                </c:pt>
                <c:pt idx="11">
                  <c:v>6488795.3142857132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'vdWall ..equation '!$AI$11</c:f>
              <c:strCache>
                <c:ptCount val="1"/>
                <c:pt idx="0">
                  <c:v>283.15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'!$AI$14:$AI$25</c:f>
              <c:numCache>
                <c:formatCode>0.00E+00</c:formatCode>
                <c:ptCount val="12"/>
                <c:pt idx="0">
                  <c:v>33631748</c:v>
                </c:pt>
                <c:pt idx="1">
                  <c:v>29427779.499999996</c:v>
                </c:pt>
                <c:pt idx="2">
                  <c:v>23542223.599999998</c:v>
                </c:pt>
                <c:pt idx="3">
                  <c:v>21402021.454545449</c:v>
                </c:pt>
                <c:pt idx="4">
                  <c:v>16815874</c:v>
                </c:pt>
                <c:pt idx="5">
                  <c:v>13848366.823529409</c:v>
                </c:pt>
                <c:pt idx="6">
                  <c:v>11771111.799999999</c:v>
                </c:pt>
                <c:pt idx="7">
                  <c:v>10235749.391304348</c:v>
                </c:pt>
                <c:pt idx="8">
                  <c:v>9054701.3846153822</c:v>
                </c:pt>
                <c:pt idx="9">
                  <c:v>8118008.137931034</c:v>
                </c:pt>
                <c:pt idx="10">
                  <c:v>7356944.8749999991</c:v>
                </c:pt>
                <c:pt idx="11">
                  <c:v>6726349.5999999996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'vdWall ..equation '!$AJ$11</c:f>
              <c:strCache>
                <c:ptCount val="1"/>
                <c:pt idx="0">
                  <c:v>293.15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'!$AJ$14:$AJ$25</c:f>
              <c:numCache>
                <c:formatCode>0.00E+00</c:formatCode>
                <c:ptCount val="12"/>
                <c:pt idx="0">
                  <c:v>34819519.428571425</c:v>
                </c:pt>
                <c:pt idx="1">
                  <c:v>30467079.499999993</c:v>
                </c:pt>
                <c:pt idx="2">
                  <c:v>24373663.599999994</c:v>
                </c:pt>
                <c:pt idx="3">
                  <c:v>22157875.999999993</c:v>
                </c:pt>
                <c:pt idx="4">
                  <c:v>17409759.714285713</c:v>
                </c:pt>
                <c:pt idx="5">
                  <c:v>14337449.176470585</c:v>
                </c:pt>
                <c:pt idx="6">
                  <c:v>12186831.799999997</c:v>
                </c:pt>
                <c:pt idx="7">
                  <c:v>10597245.04347826</c:v>
                </c:pt>
                <c:pt idx="8">
                  <c:v>9374485.9999999963</c:v>
                </c:pt>
                <c:pt idx="9">
                  <c:v>8404711.5862068944</c:v>
                </c:pt>
                <c:pt idx="10">
                  <c:v>7616769.8749999981</c:v>
                </c:pt>
                <c:pt idx="11">
                  <c:v>6963903.8857142841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'vdWall ..equation '!$AK$11</c:f>
              <c:strCache>
                <c:ptCount val="1"/>
                <c:pt idx="0">
                  <c:v>298.15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'!$AK$14:$AK$25</c:f>
              <c:numCache>
                <c:formatCode>0.00E+00</c:formatCode>
                <c:ptCount val="12"/>
                <c:pt idx="0">
                  <c:v>35413405.142857142</c:v>
                </c:pt>
                <c:pt idx="1">
                  <c:v>30986729.499999993</c:v>
                </c:pt>
                <c:pt idx="2">
                  <c:v>24789383.599999994</c:v>
                </c:pt>
                <c:pt idx="3">
                  <c:v>22535803.272727266</c:v>
                </c:pt>
                <c:pt idx="4">
                  <c:v>17706702.571428571</c:v>
                </c:pt>
                <c:pt idx="5">
                  <c:v>14581990.352941174</c:v>
                </c:pt>
                <c:pt idx="6">
                  <c:v>12394691.799999997</c:v>
                </c:pt>
                <c:pt idx="7">
                  <c:v>10777992.869565217</c:v>
                </c:pt>
                <c:pt idx="8">
                  <c:v>9534378.3076923043</c:v>
                </c:pt>
                <c:pt idx="9">
                  <c:v>8548063.3103448264</c:v>
                </c:pt>
                <c:pt idx="10">
                  <c:v>7746682.3749999981</c:v>
                </c:pt>
                <c:pt idx="11">
                  <c:v>7082681.0285714278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'vdWall ..equation '!$AL$11</c:f>
              <c:strCache>
                <c:ptCount val="1"/>
                <c:pt idx="0">
                  <c:v>304.15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'!$AL$14:$AL$25</c:f>
              <c:numCache>
                <c:formatCode>0.00E+00</c:formatCode>
                <c:ptCount val="12"/>
                <c:pt idx="0">
                  <c:v>36126067.999999993</c:v>
                </c:pt>
                <c:pt idx="1">
                  <c:v>31610309.499999993</c:v>
                </c:pt>
                <c:pt idx="2">
                  <c:v>25288247.599999994</c:v>
                </c:pt>
                <c:pt idx="3">
                  <c:v>22989315.999999993</c:v>
                </c:pt>
                <c:pt idx="4">
                  <c:v>18063033.999999996</c:v>
                </c:pt>
                <c:pt idx="5">
                  <c:v>14875439.764705878</c:v>
                </c:pt>
                <c:pt idx="6">
                  <c:v>12644123.799999997</c:v>
                </c:pt>
                <c:pt idx="7">
                  <c:v>10994890.260869564</c:v>
                </c:pt>
                <c:pt idx="8">
                  <c:v>9726249.0769230742</c:v>
                </c:pt>
                <c:pt idx="9">
                  <c:v>8720085.3793103434</c:v>
                </c:pt>
                <c:pt idx="10">
                  <c:v>7902577.3749999981</c:v>
                </c:pt>
                <c:pt idx="11">
                  <c:v>7225213.5999999987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'vdWall ..equation '!$AM$11</c:f>
              <c:strCache>
                <c:ptCount val="1"/>
                <c:pt idx="0">
                  <c:v>313.15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'!$AM$14:$AM$25</c:f>
              <c:numCache>
                <c:formatCode>0.00E+00</c:formatCode>
                <c:ptCount val="12"/>
                <c:pt idx="0">
                  <c:v>37195062.285714284</c:v>
                </c:pt>
                <c:pt idx="1">
                  <c:v>32545679.499999993</c:v>
                </c:pt>
                <c:pt idx="2">
                  <c:v>26036543.599999994</c:v>
                </c:pt>
                <c:pt idx="3">
                  <c:v>23669585.090909082</c:v>
                </c:pt>
                <c:pt idx="4">
                  <c:v>18597531.142857142</c:v>
                </c:pt>
                <c:pt idx="5">
                  <c:v>15315613.882352937</c:v>
                </c:pt>
                <c:pt idx="6">
                  <c:v>13018271.799999997</c:v>
                </c:pt>
                <c:pt idx="7">
                  <c:v>11320236.347826086</c:v>
                </c:pt>
                <c:pt idx="8">
                  <c:v>10014055.230769228</c:v>
                </c:pt>
                <c:pt idx="9">
                  <c:v>8978118.4827586189</c:v>
                </c:pt>
                <c:pt idx="10">
                  <c:v>8136419.8749999981</c:v>
                </c:pt>
                <c:pt idx="11">
                  <c:v>7439012.457142856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'vdWall ..equation '!$AN$11</c:f>
              <c:strCache>
                <c:ptCount val="1"/>
                <c:pt idx="0">
                  <c:v>343.15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'!$AN$14:$AN$25</c:f>
              <c:numCache>
                <c:formatCode>0.00E+00</c:formatCode>
                <c:ptCount val="12"/>
                <c:pt idx="0">
                  <c:v>40758376.571428567</c:v>
                </c:pt>
                <c:pt idx="1">
                  <c:v>35663579.499999985</c:v>
                </c:pt>
                <c:pt idx="2">
                  <c:v>28530863.59999999</c:v>
                </c:pt>
                <c:pt idx="3">
                  <c:v>25937148.727272715</c:v>
                </c:pt>
                <c:pt idx="4">
                  <c:v>20379188.285714284</c:v>
                </c:pt>
                <c:pt idx="5">
                  <c:v>16782860.941176467</c:v>
                </c:pt>
                <c:pt idx="6">
                  <c:v>14265431.799999995</c:v>
                </c:pt>
                <c:pt idx="7">
                  <c:v>12404723.304347824</c:v>
                </c:pt>
                <c:pt idx="8">
                  <c:v>10973409.076923072</c:v>
                </c:pt>
                <c:pt idx="9">
                  <c:v>9838228.8275862038</c:v>
                </c:pt>
                <c:pt idx="10">
                  <c:v>8915894.8749999963</c:v>
                </c:pt>
                <c:pt idx="11">
                  <c:v>8151675.3142857123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813152"/>
        <c:axId val="-115803360"/>
      </c:scatterChart>
      <c:valAx>
        <c:axId val="-11581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800"/>
                  <a:t>Volume /m</a:t>
                </a:r>
                <a:r>
                  <a:rPr lang="pt-PT" sz="18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0.4929725233029093"/>
              <c:y val="0.87826325428474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15803360"/>
        <c:crosses val="autoZero"/>
        <c:crossBetween val="midCat"/>
      </c:valAx>
      <c:valAx>
        <c:axId val="-1158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2800"/>
                  <a:t>Pressure /Pa</a:t>
                </a:r>
              </a:p>
            </c:rich>
          </c:tx>
          <c:layout>
            <c:manualLayout>
              <c:xMode val="edge"/>
              <c:yMode val="edge"/>
              <c:x val="4.9207148250692168E-2"/>
              <c:y val="0.37806511194729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15813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46844951548878"/>
          <c:y val="0.16845552110809695"/>
          <c:w val="6.5980318423722942E-2"/>
          <c:h val="0.23442644981435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PT" sz="2400"/>
              <a:t>vdWall_Equation ..&amp;  PV=nRT </a:t>
            </a:r>
          </a:p>
        </c:rich>
      </c:tx>
      <c:layout>
        <c:manualLayout>
          <c:xMode val="edge"/>
          <c:yMode val="edge"/>
          <c:x val="0.40247325368274833"/>
          <c:y val="6.3505556736214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5677318761473391"/>
          <c:y val="0.13416798977365244"/>
          <c:w val="0.79561912197566553"/>
          <c:h val="0.69011897228069563"/>
        </c:manualLayout>
      </c:layout>
      <c:scatterChart>
        <c:scatterStyle val="lineMarker"/>
        <c:varyColors val="0"/>
        <c:ser>
          <c:idx val="7"/>
          <c:order val="0"/>
          <c:tx>
            <c:strRef>
              <c:f>'vdWall ..equation '!$W$11</c:f>
              <c:strCache>
                <c:ptCount val="1"/>
                <c:pt idx="0">
                  <c:v>273.15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'!$W$14:$W$25</c:f>
              <c:numCache>
                <c:formatCode>0.00E+00</c:formatCode>
                <c:ptCount val="12"/>
                <c:pt idx="0">
                  <c:v>9924377.3940345198</c:v>
                </c:pt>
                <c:pt idx="1">
                  <c:v>4793069.302949056</c:v>
                </c:pt>
                <c:pt idx="2">
                  <c:v>3734875.3926701471</c:v>
                </c:pt>
                <c:pt idx="3">
                  <c:v>4076170.7857993655</c:v>
                </c:pt>
                <c:pt idx="4">
                  <c:v>5024663.8085449971</c:v>
                </c:pt>
                <c:pt idx="5">
                  <c:v>5418218.8503847532</c:v>
                </c:pt>
                <c:pt idx="6">
                  <c:v>5462878.9574062265</c:v>
                </c:pt>
                <c:pt idx="7">
                  <c:v>5338962.2144149709</c:v>
                </c:pt>
                <c:pt idx="8">
                  <c:v>5140699.1354356976</c:v>
                </c:pt>
                <c:pt idx="9">
                  <c:v>4914767.4829177707</c:v>
                </c:pt>
                <c:pt idx="10">
                  <c:v>4684109.4674089421</c:v>
                </c:pt>
                <c:pt idx="11">
                  <c:v>4459815.2201199364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'vdWall ..equation '!$X$11</c:f>
              <c:strCache>
                <c:ptCount val="1"/>
                <c:pt idx="0">
                  <c:v>283.15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'!$X$14:$X$25</c:f>
              <c:numCache>
                <c:formatCode>0.00E+00</c:formatCode>
                <c:ptCount val="12"/>
                <c:pt idx="0">
                  <c:v>12969945.159602299</c:v>
                </c:pt>
                <c:pt idx="1">
                  <c:v>7022130.9651474506</c:v>
                </c:pt>
                <c:pt idx="2">
                  <c:v>5185905.0610820204</c:v>
                </c:pt>
                <c:pt idx="3">
                  <c:v>5311594.262768168</c:v>
                </c:pt>
                <c:pt idx="4">
                  <c:v>5879175.627661135</c:v>
                </c:pt>
                <c:pt idx="5">
                  <c:v>6071353.1787429638</c:v>
                </c:pt>
                <c:pt idx="6">
                  <c:v>5991448.569612205</c:v>
                </c:pt>
                <c:pt idx="7">
                  <c:v>5782870.3831282668</c:v>
                </c:pt>
                <c:pt idx="8">
                  <c:v>5523322.2371384138</c:v>
                </c:pt>
                <c:pt idx="9">
                  <c:v>5250974.518906448</c:v>
                </c:pt>
                <c:pt idx="10">
                  <c:v>4983943.5820861878</c:v>
                </c:pt>
                <c:pt idx="11">
                  <c:v>4730378.1879038624</c:v>
                </c:pt>
              </c:numCache>
            </c:numRef>
          </c:yVal>
          <c:smooth val="0"/>
        </c:ser>
        <c:ser>
          <c:idx val="9"/>
          <c:order val="2"/>
          <c:tx>
            <c:strRef>
              <c:f>'vdWall ..equation '!$Y$11</c:f>
              <c:strCache>
                <c:ptCount val="1"/>
                <c:pt idx="0">
                  <c:v>293.15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'!$Y$14:$Y$25</c:f>
              <c:numCache>
                <c:formatCode>0.00E+00</c:formatCode>
                <c:ptCount val="12"/>
                <c:pt idx="0">
                  <c:v>16015512.925170064</c:v>
                </c:pt>
                <c:pt idx="1">
                  <c:v>9251192.6273458377</c:v>
                </c:pt>
                <c:pt idx="2">
                  <c:v>6636934.7294938788</c:v>
                </c:pt>
                <c:pt idx="3">
                  <c:v>6547017.7397369631</c:v>
                </c:pt>
                <c:pt idx="4">
                  <c:v>6733687.4467772692</c:v>
                </c:pt>
                <c:pt idx="5">
                  <c:v>6724487.5071011707</c:v>
                </c:pt>
                <c:pt idx="6">
                  <c:v>6520018.1818181779</c:v>
                </c:pt>
                <c:pt idx="7">
                  <c:v>6226778.5518415589</c:v>
                </c:pt>
                <c:pt idx="8">
                  <c:v>5905945.3388411263</c:v>
                </c:pt>
                <c:pt idx="9">
                  <c:v>5587181.5548951253</c:v>
                </c:pt>
                <c:pt idx="10">
                  <c:v>5283777.6967634326</c:v>
                </c:pt>
                <c:pt idx="11">
                  <c:v>5000941.1556877866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'vdWall ..equation '!$Z$11</c:f>
              <c:strCache>
                <c:ptCount val="1"/>
                <c:pt idx="0">
                  <c:v>298.15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'!$Z$14:$Z$25</c:f>
              <c:numCache>
                <c:formatCode>0.00E+00</c:formatCode>
                <c:ptCount val="12"/>
                <c:pt idx="0">
                  <c:v>17538296.807953939</c:v>
                </c:pt>
                <c:pt idx="1">
                  <c:v>10365723.458445035</c:v>
                </c:pt>
                <c:pt idx="2">
                  <c:v>7362449.5636998191</c:v>
                </c:pt>
                <c:pt idx="3">
                  <c:v>7164729.4782213606</c:v>
                </c:pt>
                <c:pt idx="4">
                  <c:v>7160943.3563353382</c:v>
                </c:pt>
                <c:pt idx="5">
                  <c:v>7051054.671280276</c:v>
                </c:pt>
                <c:pt idx="6">
                  <c:v>6784302.9879211672</c:v>
                </c:pt>
                <c:pt idx="7">
                  <c:v>6448732.6361982077</c:v>
                </c:pt>
                <c:pt idx="8">
                  <c:v>6097256.8896924844</c:v>
                </c:pt>
                <c:pt idx="9">
                  <c:v>5755285.072889464</c:v>
                </c:pt>
                <c:pt idx="10">
                  <c:v>5433694.7541020541</c:v>
                </c:pt>
                <c:pt idx="11">
                  <c:v>5136222.6395797487</c:v>
                </c:pt>
              </c:numCache>
            </c:numRef>
          </c:yVal>
          <c:smooth val="0"/>
        </c:ser>
        <c:ser>
          <c:idx val="11"/>
          <c:order val="4"/>
          <c:tx>
            <c:strRef>
              <c:f>'vdWall ..equation '!$AA$11</c:f>
              <c:strCache>
                <c:ptCount val="1"/>
                <c:pt idx="0">
                  <c:v>304.15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'!$AA$14:$AA$25</c:f>
              <c:numCache>
                <c:formatCode>0.00E+00</c:formatCode>
                <c:ptCount val="12"/>
                <c:pt idx="0">
                  <c:v>19365637.467294604</c:v>
                </c:pt>
                <c:pt idx="1">
                  <c:v>11703160.45576407</c:v>
                </c:pt>
                <c:pt idx="2">
                  <c:v>8233067.3647469357</c:v>
                </c:pt>
                <c:pt idx="3">
                  <c:v>7905983.5644026361</c:v>
                </c:pt>
                <c:pt idx="4">
                  <c:v>7673650.4478050172</c:v>
                </c:pt>
                <c:pt idx="5">
                  <c:v>7442935.2682952024</c:v>
                </c:pt>
                <c:pt idx="6">
                  <c:v>7101444.7552447524</c:v>
                </c:pt>
                <c:pt idx="7">
                  <c:v>6715077.537426183</c:v>
                </c:pt>
                <c:pt idx="8">
                  <c:v>6326830.750714113</c:v>
                </c:pt>
                <c:pt idx="9">
                  <c:v>5957009.2944826707</c:v>
                </c:pt>
                <c:pt idx="10">
                  <c:v>5613595.2229084009</c:v>
                </c:pt>
                <c:pt idx="11">
                  <c:v>5298560.4202501029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'vdWall ..equation '!$AB$11</c:f>
              <c:strCache>
                <c:ptCount val="1"/>
                <c:pt idx="0">
                  <c:v>313.15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'!$AB$14:$AB$25</c:f>
              <c:numCache>
                <c:formatCode>0.00E+00</c:formatCode>
                <c:ptCount val="12"/>
                <c:pt idx="0">
                  <c:v>22106648.456305593</c:v>
                </c:pt>
                <c:pt idx="1">
                  <c:v>13709315.951742619</c:v>
                </c:pt>
                <c:pt idx="2">
                  <c:v>9538994.0663176179</c:v>
                </c:pt>
                <c:pt idx="3">
                  <c:v>9017864.6936745532</c:v>
                </c:pt>
                <c:pt idx="4">
                  <c:v>8442711.0850095414</c:v>
                </c:pt>
                <c:pt idx="5">
                  <c:v>8030756.1638175882</c:v>
                </c:pt>
                <c:pt idx="6">
                  <c:v>7577157.4062301312</c:v>
                </c:pt>
                <c:pt idx="7">
                  <c:v>7114594.8892681468</c:v>
                </c:pt>
                <c:pt idx="8">
                  <c:v>6671191.5422465568</c:v>
                </c:pt>
                <c:pt idx="9">
                  <c:v>6259595.6268724818</c:v>
                </c:pt>
                <c:pt idx="10">
                  <c:v>5883445.9261179222</c:v>
                </c:pt>
                <c:pt idx="11">
                  <c:v>5542067.091255635</c:v>
                </c:pt>
              </c:numCache>
            </c:numRef>
          </c:yVal>
          <c:smooth val="0"/>
        </c:ser>
        <c:ser>
          <c:idx val="13"/>
          <c:order val="6"/>
          <c:tx>
            <c:strRef>
              <c:f>'vdWall ..equation '!$AC$11</c:f>
              <c:strCache>
                <c:ptCount val="1"/>
                <c:pt idx="0">
                  <c:v>343.15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'!$AC$14:$AC$25</c:f>
              <c:numCache>
                <c:formatCode>0.00E+00</c:formatCode>
                <c:ptCount val="12"/>
                <c:pt idx="0">
                  <c:v>31243351.753008887</c:v>
                </c:pt>
                <c:pt idx="1">
                  <c:v>20396500.938337788</c:v>
                </c:pt>
                <c:pt idx="2">
                  <c:v>13892083.071553215</c:v>
                </c:pt>
                <c:pt idx="3">
                  <c:v>12724135.124580938</c:v>
                </c:pt>
                <c:pt idx="4">
                  <c:v>11006246.542357944</c:v>
                </c:pt>
                <c:pt idx="5">
                  <c:v>9990159.1488922127</c:v>
                </c:pt>
                <c:pt idx="6">
                  <c:v>9162866.2428480573</c:v>
                </c:pt>
                <c:pt idx="7">
                  <c:v>8446319.3954080287</c:v>
                </c:pt>
                <c:pt idx="8">
                  <c:v>7819060.8473547017</c:v>
                </c:pt>
                <c:pt idx="9">
                  <c:v>7268216.7348385137</c:v>
                </c:pt>
                <c:pt idx="10">
                  <c:v>6782948.2701496547</c:v>
                </c:pt>
                <c:pt idx="11">
                  <c:v>6353755.9946074076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'vdWall ..equation '!$AH$11</c:f>
              <c:strCache>
                <c:ptCount val="1"/>
                <c:pt idx="0">
                  <c:v>273.15</c:v>
                </c:pt>
              </c:strCache>
            </c:strRef>
          </c:tx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'!$AH$14:$AH$25</c:f>
              <c:numCache>
                <c:formatCode>0.00E+00</c:formatCode>
                <c:ptCount val="12"/>
                <c:pt idx="0">
                  <c:v>32443976.571428567</c:v>
                </c:pt>
                <c:pt idx="1">
                  <c:v>28388479.499999993</c:v>
                </c:pt>
                <c:pt idx="2">
                  <c:v>22710783.599999994</c:v>
                </c:pt>
                <c:pt idx="3">
                  <c:v>20646166.909090903</c:v>
                </c:pt>
                <c:pt idx="4">
                  <c:v>16221988.285714284</c:v>
                </c:pt>
                <c:pt idx="5">
                  <c:v>13359284.470588231</c:v>
                </c:pt>
                <c:pt idx="6">
                  <c:v>11355391.799999997</c:v>
                </c:pt>
                <c:pt idx="7">
                  <c:v>9874253.7391304336</c:v>
                </c:pt>
                <c:pt idx="8">
                  <c:v>8734916.7692307662</c:v>
                </c:pt>
                <c:pt idx="9">
                  <c:v>7831304.6896551708</c:v>
                </c:pt>
                <c:pt idx="10">
                  <c:v>7097119.8749999981</c:v>
                </c:pt>
                <c:pt idx="11">
                  <c:v>6488795.3142857132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'vdWall ..equation '!$AI$11</c:f>
              <c:strCache>
                <c:ptCount val="1"/>
                <c:pt idx="0">
                  <c:v>283.15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'!$AI$14:$AI$25</c:f>
              <c:numCache>
                <c:formatCode>0.00E+00</c:formatCode>
                <c:ptCount val="12"/>
                <c:pt idx="0">
                  <c:v>33631748</c:v>
                </c:pt>
                <c:pt idx="1">
                  <c:v>29427779.499999996</c:v>
                </c:pt>
                <c:pt idx="2">
                  <c:v>23542223.599999998</c:v>
                </c:pt>
                <c:pt idx="3">
                  <c:v>21402021.454545449</c:v>
                </c:pt>
                <c:pt idx="4">
                  <c:v>16815874</c:v>
                </c:pt>
                <c:pt idx="5">
                  <c:v>13848366.823529409</c:v>
                </c:pt>
                <c:pt idx="6">
                  <c:v>11771111.799999999</c:v>
                </c:pt>
                <c:pt idx="7">
                  <c:v>10235749.391304348</c:v>
                </c:pt>
                <c:pt idx="8">
                  <c:v>9054701.3846153822</c:v>
                </c:pt>
                <c:pt idx="9">
                  <c:v>8118008.137931034</c:v>
                </c:pt>
                <c:pt idx="10">
                  <c:v>7356944.8749999991</c:v>
                </c:pt>
                <c:pt idx="11">
                  <c:v>6726349.5999999996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'vdWall ..equation '!$AJ$11</c:f>
              <c:strCache>
                <c:ptCount val="1"/>
                <c:pt idx="0">
                  <c:v>293.15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'!$AJ$14:$AJ$25</c:f>
              <c:numCache>
                <c:formatCode>0.00E+00</c:formatCode>
                <c:ptCount val="12"/>
                <c:pt idx="0">
                  <c:v>34819519.428571425</c:v>
                </c:pt>
                <c:pt idx="1">
                  <c:v>30467079.499999993</c:v>
                </c:pt>
                <c:pt idx="2">
                  <c:v>24373663.599999994</c:v>
                </c:pt>
                <c:pt idx="3">
                  <c:v>22157875.999999993</c:v>
                </c:pt>
                <c:pt idx="4">
                  <c:v>17409759.714285713</c:v>
                </c:pt>
                <c:pt idx="5">
                  <c:v>14337449.176470585</c:v>
                </c:pt>
                <c:pt idx="6">
                  <c:v>12186831.799999997</c:v>
                </c:pt>
                <c:pt idx="7">
                  <c:v>10597245.04347826</c:v>
                </c:pt>
                <c:pt idx="8">
                  <c:v>9374485.9999999963</c:v>
                </c:pt>
                <c:pt idx="9">
                  <c:v>8404711.5862068944</c:v>
                </c:pt>
                <c:pt idx="10">
                  <c:v>7616769.8749999981</c:v>
                </c:pt>
                <c:pt idx="11">
                  <c:v>6963903.8857142841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'vdWall ..equation '!$AK$11</c:f>
              <c:strCache>
                <c:ptCount val="1"/>
                <c:pt idx="0">
                  <c:v>298.15</c:v>
                </c:pt>
              </c:strCache>
            </c:strRef>
          </c:tx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'!$AK$14:$AK$25</c:f>
              <c:numCache>
                <c:formatCode>0.00E+00</c:formatCode>
                <c:ptCount val="12"/>
                <c:pt idx="0">
                  <c:v>35413405.142857142</c:v>
                </c:pt>
                <c:pt idx="1">
                  <c:v>30986729.499999993</c:v>
                </c:pt>
                <c:pt idx="2">
                  <c:v>24789383.599999994</c:v>
                </c:pt>
                <c:pt idx="3">
                  <c:v>22535803.272727266</c:v>
                </c:pt>
                <c:pt idx="4">
                  <c:v>17706702.571428571</c:v>
                </c:pt>
                <c:pt idx="5">
                  <c:v>14581990.352941174</c:v>
                </c:pt>
                <c:pt idx="6">
                  <c:v>12394691.799999997</c:v>
                </c:pt>
                <c:pt idx="7">
                  <c:v>10777992.869565217</c:v>
                </c:pt>
                <c:pt idx="8">
                  <c:v>9534378.3076923043</c:v>
                </c:pt>
                <c:pt idx="9">
                  <c:v>8548063.3103448264</c:v>
                </c:pt>
                <c:pt idx="10">
                  <c:v>7746682.3749999981</c:v>
                </c:pt>
                <c:pt idx="11">
                  <c:v>7082681.0285714278</c:v>
                </c:pt>
              </c:numCache>
            </c:numRef>
          </c:yVal>
          <c:smooth val="0"/>
        </c:ser>
        <c:ser>
          <c:idx val="4"/>
          <c:order val="11"/>
          <c:tx>
            <c:strRef>
              <c:f>'vdWall ..equation '!$AL$11</c:f>
              <c:strCache>
                <c:ptCount val="1"/>
                <c:pt idx="0">
                  <c:v>304.15</c:v>
                </c:pt>
              </c:strCache>
            </c:strRef>
          </c:tx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dPt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'!$AL$14:$AL$25</c:f>
              <c:numCache>
                <c:formatCode>0.00E+00</c:formatCode>
                <c:ptCount val="12"/>
                <c:pt idx="0">
                  <c:v>36126067.999999993</c:v>
                </c:pt>
                <c:pt idx="1">
                  <c:v>31610309.499999993</c:v>
                </c:pt>
                <c:pt idx="2">
                  <c:v>25288247.599999994</c:v>
                </c:pt>
                <c:pt idx="3">
                  <c:v>22989315.999999993</c:v>
                </c:pt>
                <c:pt idx="4">
                  <c:v>18063033.999999996</c:v>
                </c:pt>
                <c:pt idx="5">
                  <c:v>14875439.764705878</c:v>
                </c:pt>
                <c:pt idx="6">
                  <c:v>12644123.799999997</c:v>
                </c:pt>
                <c:pt idx="7">
                  <c:v>10994890.260869564</c:v>
                </c:pt>
                <c:pt idx="8">
                  <c:v>9726249.0769230742</c:v>
                </c:pt>
                <c:pt idx="9">
                  <c:v>8720085.3793103434</c:v>
                </c:pt>
                <c:pt idx="10">
                  <c:v>7902577.3749999981</c:v>
                </c:pt>
                <c:pt idx="11">
                  <c:v>7225213.5999999987</c:v>
                </c:pt>
              </c:numCache>
            </c:numRef>
          </c:yVal>
          <c:smooth val="0"/>
        </c:ser>
        <c:ser>
          <c:idx val="5"/>
          <c:order val="12"/>
          <c:tx>
            <c:strRef>
              <c:f>'vdWall ..equation '!$AM$11</c:f>
              <c:strCache>
                <c:ptCount val="1"/>
                <c:pt idx="0">
                  <c:v>313.15</c:v>
                </c:pt>
              </c:strCache>
            </c:strRef>
          </c:tx>
          <c:spPr>
            <a:ln w="952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'!$AM$14:$AM$25</c:f>
              <c:numCache>
                <c:formatCode>0.00E+00</c:formatCode>
                <c:ptCount val="12"/>
                <c:pt idx="0">
                  <c:v>37195062.285714284</c:v>
                </c:pt>
                <c:pt idx="1">
                  <c:v>32545679.499999993</c:v>
                </c:pt>
                <c:pt idx="2">
                  <c:v>26036543.599999994</c:v>
                </c:pt>
                <c:pt idx="3">
                  <c:v>23669585.090909082</c:v>
                </c:pt>
                <c:pt idx="4">
                  <c:v>18597531.142857142</c:v>
                </c:pt>
                <c:pt idx="5">
                  <c:v>15315613.882352937</c:v>
                </c:pt>
                <c:pt idx="6">
                  <c:v>13018271.799999997</c:v>
                </c:pt>
                <c:pt idx="7">
                  <c:v>11320236.347826086</c:v>
                </c:pt>
                <c:pt idx="8">
                  <c:v>10014055.230769228</c:v>
                </c:pt>
                <c:pt idx="9">
                  <c:v>8978118.4827586189</c:v>
                </c:pt>
                <c:pt idx="10">
                  <c:v>8136419.8749999981</c:v>
                </c:pt>
                <c:pt idx="11">
                  <c:v>7439012.457142856</c:v>
                </c:pt>
              </c:numCache>
            </c:numRef>
          </c:yVal>
          <c:smooth val="0"/>
        </c:ser>
        <c:ser>
          <c:idx val="6"/>
          <c:order val="13"/>
          <c:tx>
            <c:strRef>
              <c:f>'vdWall ..equation '!$AN$11</c:f>
              <c:strCache>
                <c:ptCount val="1"/>
                <c:pt idx="0">
                  <c:v>343.15</c:v>
                </c:pt>
              </c:strCache>
            </c:strRef>
          </c:tx>
          <c:spPr>
            <a:ln w="952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'vdWall ..equation '!$U$14:$U$25</c:f>
              <c:numCache>
                <c:formatCode>General</c:formatCode>
                <c:ptCount val="12"/>
                <c:pt idx="0">
                  <c:v>6.9999999999999994E-5</c:v>
                </c:pt>
                <c:pt idx="1">
                  <c:v>8.0000000000000007E-5</c:v>
                </c:pt>
                <c:pt idx="2">
                  <c:v>1E-4</c:v>
                </c:pt>
                <c:pt idx="3">
                  <c:v>1.1000000000000002E-4</c:v>
                </c:pt>
                <c:pt idx="4">
                  <c:v>1.3999999999999999E-4</c:v>
                </c:pt>
                <c:pt idx="5">
                  <c:v>1.7000000000000001E-4</c:v>
                </c:pt>
                <c:pt idx="6">
                  <c:v>2.0000000000000001E-4</c:v>
                </c:pt>
                <c:pt idx="7">
                  <c:v>2.2999999999999998E-4</c:v>
                </c:pt>
                <c:pt idx="8">
                  <c:v>2.6000000000000003E-4</c:v>
                </c:pt>
                <c:pt idx="9">
                  <c:v>2.9E-4</c:v>
                </c:pt>
                <c:pt idx="10">
                  <c:v>3.2000000000000003E-4</c:v>
                </c:pt>
                <c:pt idx="11">
                  <c:v>3.5E-4</c:v>
                </c:pt>
              </c:numCache>
            </c:numRef>
          </c:xVal>
          <c:yVal>
            <c:numRef>
              <c:f>'vdWall ..equation '!$AN$14:$AN$25</c:f>
              <c:numCache>
                <c:formatCode>0.00E+00</c:formatCode>
                <c:ptCount val="12"/>
                <c:pt idx="0">
                  <c:v>40758376.571428567</c:v>
                </c:pt>
                <c:pt idx="1">
                  <c:v>35663579.499999985</c:v>
                </c:pt>
                <c:pt idx="2">
                  <c:v>28530863.59999999</c:v>
                </c:pt>
                <c:pt idx="3">
                  <c:v>25937148.727272715</c:v>
                </c:pt>
                <c:pt idx="4">
                  <c:v>20379188.285714284</c:v>
                </c:pt>
                <c:pt idx="5">
                  <c:v>16782860.941176467</c:v>
                </c:pt>
                <c:pt idx="6">
                  <c:v>14265431.799999995</c:v>
                </c:pt>
                <c:pt idx="7">
                  <c:v>12404723.304347824</c:v>
                </c:pt>
                <c:pt idx="8">
                  <c:v>10973409.076923072</c:v>
                </c:pt>
                <c:pt idx="9">
                  <c:v>9838228.8275862038</c:v>
                </c:pt>
                <c:pt idx="10">
                  <c:v>8915894.8749999963</c:v>
                </c:pt>
                <c:pt idx="11">
                  <c:v>8151675.3142857123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808256"/>
        <c:axId val="-115812608"/>
      </c:scatterChart>
      <c:valAx>
        <c:axId val="-11580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800"/>
                  <a:t>Volume /m</a:t>
                </a:r>
                <a:r>
                  <a:rPr lang="pt-PT" sz="18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0.4929725233029093"/>
              <c:y val="0.87826325428474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15812608"/>
        <c:crosses val="autoZero"/>
        <c:crossBetween val="midCat"/>
      </c:valAx>
      <c:valAx>
        <c:axId val="-1158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2800"/>
                  <a:t>Pressure /Pa</a:t>
                </a:r>
              </a:p>
            </c:rich>
          </c:tx>
          <c:layout>
            <c:manualLayout>
              <c:xMode val="edge"/>
              <c:yMode val="edge"/>
              <c:x val="4.9207148250692168E-2"/>
              <c:y val="0.37806511194729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15808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46844951548878"/>
          <c:y val="0.16845552110809695"/>
          <c:w val="6.5980318423722942E-2"/>
          <c:h val="0.23442644981435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28575</xdr:rowOff>
    </xdr:from>
    <xdr:to>
      <xdr:col>7</xdr:col>
      <xdr:colOff>525365</xdr:colOff>
      <xdr:row>3</xdr:row>
      <xdr:rowOff>109240</xdr:rowOff>
    </xdr:to>
    <xdr:sp macro="" textlink="">
      <xdr:nvSpPr>
        <xdr:cNvPr id="2" name="Rectangle 1"/>
        <xdr:cNvSpPr/>
      </xdr:nvSpPr>
      <xdr:spPr>
        <a:xfrm>
          <a:off x="876300" y="219075"/>
          <a:ext cx="3916265" cy="4616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</a:rPr>
            <a:t>van der Waals </a:t>
          </a:r>
          <a:r>
            <a:rPr lang="en-US" sz="2400" b="1">
              <a:latin typeface="Arial" panose="020B0604020202020204" pitchFamily="34" charset="0"/>
            </a:rPr>
            <a:t>…equation</a:t>
          </a:r>
          <a:endParaRPr lang="en-US" sz="2400" b="1"/>
        </a:p>
      </xdr:txBody>
    </xdr:sp>
    <xdr:clientData/>
  </xdr:twoCellAnchor>
  <xdr:twoCellAnchor>
    <xdr:from>
      <xdr:col>1</xdr:col>
      <xdr:colOff>266700</xdr:colOff>
      <xdr:row>3</xdr:row>
      <xdr:rowOff>109240</xdr:rowOff>
    </xdr:from>
    <xdr:to>
      <xdr:col>7</xdr:col>
      <xdr:colOff>25420</xdr:colOff>
      <xdr:row>5</xdr:row>
      <xdr:rowOff>97572</xdr:rowOff>
    </xdr:to>
    <xdr:sp macro="" textlink="">
      <xdr:nvSpPr>
        <xdr:cNvPr id="3" name="Rectangle 2"/>
        <xdr:cNvSpPr/>
      </xdr:nvSpPr>
      <xdr:spPr>
        <a:xfrm>
          <a:off x="876300" y="680740"/>
          <a:ext cx="3416320" cy="36933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b="1">
              <a:latin typeface="Arial" panose="020B0604020202020204" pitchFamily="34" charset="0"/>
            </a:rPr>
            <a:t>Deviation from ideal behavior</a:t>
          </a:r>
          <a:endParaRPr lang="en-US" b="1"/>
        </a:p>
      </xdr:txBody>
    </xdr:sp>
    <xdr:clientData/>
  </xdr:twoCellAnchor>
  <xdr:twoCellAnchor editAs="oneCell">
    <xdr:from>
      <xdr:col>1</xdr:col>
      <xdr:colOff>90855</xdr:colOff>
      <xdr:row>7</xdr:row>
      <xdr:rowOff>38100</xdr:rowOff>
    </xdr:from>
    <xdr:to>
      <xdr:col>10</xdr:col>
      <xdr:colOff>601147</xdr:colOff>
      <xdr:row>28</xdr:row>
      <xdr:rowOff>154501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455" y="1371600"/>
          <a:ext cx="5996692" cy="4144115"/>
        </a:xfrm>
        <a:prstGeom prst="rect">
          <a:avLst/>
        </a:prstGeom>
      </xdr:spPr>
    </xdr:pic>
    <xdr:clientData/>
  </xdr:twoCellAnchor>
  <xdr:twoCellAnchor editAs="oneCell">
    <xdr:from>
      <xdr:col>1</xdr:col>
      <xdr:colOff>115660</xdr:colOff>
      <xdr:row>29</xdr:row>
      <xdr:rowOff>107496</xdr:rowOff>
    </xdr:from>
    <xdr:to>
      <xdr:col>11</xdr:col>
      <xdr:colOff>454006</xdr:colOff>
      <xdr:row>52</xdr:row>
      <xdr:rowOff>40821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981" y="5631996"/>
          <a:ext cx="6461561" cy="4314825"/>
        </a:xfrm>
        <a:prstGeom prst="rect">
          <a:avLst/>
        </a:prstGeom>
      </xdr:spPr>
    </xdr:pic>
    <xdr:clientData/>
  </xdr:twoCellAnchor>
  <xdr:twoCellAnchor>
    <xdr:from>
      <xdr:col>29</xdr:col>
      <xdr:colOff>394607</xdr:colOff>
      <xdr:row>26</xdr:row>
      <xdr:rowOff>63953</xdr:rowOff>
    </xdr:from>
    <xdr:to>
      <xdr:col>42</xdr:col>
      <xdr:colOff>571500</xdr:colOff>
      <xdr:row>59</xdr:row>
      <xdr:rowOff>176893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503464</xdr:colOff>
      <xdr:row>26</xdr:row>
      <xdr:rowOff>68035</xdr:rowOff>
    </xdr:from>
    <xdr:to>
      <xdr:col>28</xdr:col>
      <xdr:colOff>680357</xdr:colOff>
      <xdr:row>59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I2:AN25"/>
  <sheetViews>
    <sheetView tabSelected="1" zoomScale="55" zoomScaleNormal="55" workbookViewId="0">
      <selection activeCell="AS15" sqref="AS15"/>
    </sheetView>
  </sheetViews>
  <sheetFormatPr defaultRowHeight="15" x14ac:dyDescent="0.25"/>
  <cols>
    <col min="17" max="17" width="13.5703125" bestFit="1" customWidth="1"/>
    <col min="18" max="18" width="12.42578125" bestFit="1" customWidth="1"/>
    <col min="21" max="21" width="13.5703125" bestFit="1" customWidth="1"/>
    <col min="22" max="22" width="14" bestFit="1" customWidth="1"/>
    <col min="23" max="23" width="10.5703125" bestFit="1" customWidth="1"/>
    <col min="24" max="24" width="12.5703125" customWidth="1"/>
    <col min="25" max="29" width="10.5703125" bestFit="1" customWidth="1"/>
    <col min="32" max="33" width="14.28515625" bestFit="1" customWidth="1"/>
    <col min="34" max="34" width="10.5703125" bestFit="1" customWidth="1"/>
    <col min="35" max="35" width="14.7109375" customWidth="1"/>
    <col min="36" max="40" width="10.5703125" bestFit="1" customWidth="1"/>
  </cols>
  <sheetData>
    <row r="2" spans="9:40" x14ac:dyDescent="0.25">
      <c r="U2" s="6" t="s">
        <v>10</v>
      </c>
      <c r="V2" s="6" t="s">
        <v>11</v>
      </c>
      <c r="AF2" s="6" t="s">
        <v>10</v>
      </c>
      <c r="AG2" s="6" t="s">
        <v>21</v>
      </c>
    </row>
    <row r="4" spans="9:40" x14ac:dyDescent="0.25">
      <c r="U4" s="5" t="s">
        <v>15</v>
      </c>
      <c r="V4" s="2">
        <v>1</v>
      </c>
      <c r="AF4" s="5" t="s">
        <v>15</v>
      </c>
      <c r="AG4" s="2">
        <v>1</v>
      </c>
    </row>
    <row r="5" spans="9:40" x14ac:dyDescent="0.25">
      <c r="I5" t="s">
        <v>20</v>
      </c>
    </row>
    <row r="6" spans="9:40" x14ac:dyDescent="0.25">
      <c r="U6" s="2" t="s">
        <v>8</v>
      </c>
      <c r="V6" s="2" t="s">
        <v>9</v>
      </c>
      <c r="AF6" s="2" t="s">
        <v>8</v>
      </c>
      <c r="AG6" s="2" t="s">
        <v>9</v>
      </c>
    </row>
    <row r="7" spans="9:40" x14ac:dyDescent="0.25">
      <c r="U7" s="4">
        <f>Q24</f>
        <v>0.35899999999999999</v>
      </c>
      <c r="V7" s="4">
        <f>R24</f>
        <v>4.2700000000000001E-5</v>
      </c>
      <c r="AF7" s="4">
        <v>0</v>
      </c>
      <c r="AG7" s="4">
        <v>0</v>
      </c>
    </row>
    <row r="9" spans="9:40" x14ac:dyDescent="0.25">
      <c r="W9">
        <v>10</v>
      </c>
      <c r="X9" t="s">
        <v>19</v>
      </c>
      <c r="AH9">
        <v>10</v>
      </c>
      <c r="AI9" t="s">
        <v>19</v>
      </c>
    </row>
    <row r="10" spans="9:40" x14ac:dyDescent="0.25">
      <c r="W10">
        <v>0</v>
      </c>
      <c r="X10">
        <v>10</v>
      </c>
      <c r="Y10">
        <v>20</v>
      </c>
      <c r="Z10">
        <v>25</v>
      </c>
      <c r="AA10">
        <v>31</v>
      </c>
      <c r="AB10">
        <v>40</v>
      </c>
      <c r="AC10">
        <v>70</v>
      </c>
      <c r="AH10">
        <v>0</v>
      </c>
      <c r="AI10">
        <v>10</v>
      </c>
      <c r="AJ10">
        <v>20</v>
      </c>
      <c r="AK10">
        <v>25</v>
      </c>
      <c r="AL10">
        <v>31</v>
      </c>
      <c r="AM10">
        <v>40</v>
      </c>
      <c r="AN10">
        <v>70</v>
      </c>
    </row>
    <row r="11" spans="9:40" x14ac:dyDescent="0.25">
      <c r="V11" s="15" t="s">
        <v>14</v>
      </c>
      <c r="W11" s="16">
        <f>W10+273.15</f>
        <v>273.14999999999998</v>
      </c>
      <c r="X11" s="16">
        <f t="shared" ref="X11:AC11" si="0">X10+273.15</f>
        <v>283.14999999999998</v>
      </c>
      <c r="Y11" s="16">
        <f t="shared" si="0"/>
        <v>293.14999999999998</v>
      </c>
      <c r="Z11" s="16">
        <f t="shared" si="0"/>
        <v>298.14999999999998</v>
      </c>
      <c r="AA11" s="16">
        <f t="shared" si="0"/>
        <v>304.14999999999998</v>
      </c>
      <c r="AB11" s="16">
        <f t="shared" si="0"/>
        <v>313.14999999999998</v>
      </c>
      <c r="AC11" s="16">
        <f t="shared" si="0"/>
        <v>343.15</v>
      </c>
      <c r="AG11" s="15" t="s">
        <v>14</v>
      </c>
      <c r="AH11" s="16">
        <f>AH10+273.15</f>
        <v>273.14999999999998</v>
      </c>
      <c r="AI11" s="16">
        <f t="shared" ref="AI11:AN11" si="1">AI10+273.15</f>
        <v>283.14999999999998</v>
      </c>
      <c r="AJ11" s="16">
        <f t="shared" si="1"/>
        <v>293.14999999999998</v>
      </c>
      <c r="AK11" s="16">
        <f t="shared" si="1"/>
        <v>298.14999999999998</v>
      </c>
      <c r="AL11" s="16">
        <f t="shared" si="1"/>
        <v>304.14999999999998</v>
      </c>
      <c r="AM11" s="16">
        <f t="shared" si="1"/>
        <v>313.14999999999998</v>
      </c>
      <c r="AN11" s="16">
        <f t="shared" si="1"/>
        <v>343.15</v>
      </c>
    </row>
    <row r="12" spans="9:40" x14ac:dyDescent="0.25">
      <c r="L12" s="8"/>
      <c r="M12" s="8"/>
    </row>
    <row r="13" spans="9:40" x14ac:dyDescent="0.25">
      <c r="L13" s="9" t="s">
        <v>8</v>
      </c>
      <c r="M13" s="9" t="s">
        <v>9</v>
      </c>
      <c r="P13" s="10"/>
      <c r="Q13" s="14" t="s">
        <v>8</v>
      </c>
      <c r="R13" s="11" t="s">
        <v>9</v>
      </c>
      <c r="T13" s="2" t="s">
        <v>18</v>
      </c>
      <c r="U13" s="2" t="s">
        <v>12</v>
      </c>
      <c r="V13" s="1"/>
      <c r="W13" s="1" t="s">
        <v>13</v>
      </c>
      <c r="AE13" s="2"/>
      <c r="AF13" s="2"/>
      <c r="AG13" s="1"/>
      <c r="AH13" s="1" t="s">
        <v>13</v>
      </c>
    </row>
    <row r="14" spans="9:40" ht="17.25" x14ac:dyDescent="0.25">
      <c r="L14" s="7"/>
      <c r="M14" s="7"/>
      <c r="P14" s="11"/>
      <c r="Q14" s="12" t="s">
        <v>16</v>
      </c>
      <c r="R14" s="12" t="s">
        <v>17</v>
      </c>
      <c r="T14">
        <v>0.7</v>
      </c>
      <c r="U14">
        <f t="shared" ref="U14:U25" si="2">T14*0.0001</f>
        <v>6.9999999999999994E-5</v>
      </c>
      <c r="W14" s="3">
        <f t="shared" ref="W14:AC25" si="3">($V$4*8.3144*W$11/($U14-$V$4*$V$7)-$V$4^2*$U$7/$U14^2)</f>
        <v>9924377.3940345198</v>
      </c>
      <c r="X14" s="3">
        <f t="shared" si="3"/>
        <v>12969945.159602299</v>
      </c>
      <c r="Y14" s="3">
        <f t="shared" si="3"/>
        <v>16015512.925170064</v>
      </c>
      <c r="Z14" s="3">
        <f t="shared" si="3"/>
        <v>17538296.807953939</v>
      </c>
      <c r="AA14" s="3">
        <f t="shared" si="3"/>
        <v>19365637.467294604</v>
      </c>
      <c r="AB14" s="3">
        <f t="shared" si="3"/>
        <v>22106648.456305593</v>
      </c>
      <c r="AC14" s="3">
        <f t="shared" si="3"/>
        <v>31243351.753008887</v>
      </c>
      <c r="AH14" s="3">
        <f t="shared" ref="AH14:AN25" si="4">($V$4*8.3144*AH$11/($U14-$V$4*$AG$7)-$V$4^2*$AF$7/$U14^2)</f>
        <v>32443976.571428567</v>
      </c>
      <c r="AI14" s="3">
        <f>($V$4*8.3144*AI$11/($U14-$V$4*$AG$7)-$V$4^2*$AF$7/$U14^2)</f>
        <v>33631748</v>
      </c>
      <c r="AJ14" s="3">
        <f t="shared" si="4"/>
        <v>34819519.428571425</v>
      </c>
      <c r="AK14" s="3">
        <f t="shared" si="4"/>
        <v>35413405.142857142</v>
      </c>
      <c r="AL14" s="3">
        <f t="shared" si="4"/>
        <v>36126067.999999993</v>
      </c>
      <c r="AM14" s="3">
        <f t="shared" si="4"/>
        <v>37195062.285714284</v>
      </c>
      <c r="AN14" s="3">
        <f t="shared" si="4"/>
        <v>40758376.571428567</v>
      </c>
    </row>
    <row r="15" spans="9:40" x14ac:dyDescent="0.25">
      <c r="L15" s="7">
        <v>3.4000000000000002E-2</v>
      </c>
      <c r="M15" s="7">
        <v>2.3699999999999999E-2</v>
      </c>
      <c r="P15" s="2"/>
      <c r="Q15" s="13"/>
      <c r="R15" s="1"/>
      <c r="T15">
        <v>0.8</v>
      </c>
      <c r="U15">
        <f t="shared" si="2"/>
        <v>8.0000000000000007E-5</v>
      </c>
      <c r="W15" s="3">
        <f t="shared" si="3"/>
        <v>4793069.302949056</v>
      </c>
      <c r="X15" s="3">
        <f t="shared" si="3"/>
        <v>7022130.9651474506</v>
      </c>
      <c r="Y15" s="3">
        <f t="shared" si="3"/>
        <v>9251192.6273458377</v>
      </c>
      <c r="Z15" s="3">
        <f t="shared" si="3"/>
        <v>10365723.458445035</v>
      </c>
      <c r="AA15" s="3">
        <f t="shared" si="3"/>
        <v>11703160.45576407</v>
      </c>
      <c r="AB15" s="3">
        <f t="shared" si="3"/>
        <v>13709315.951742619</v>
      </c>
      <c r="AC15" s="3">
        <f t="shared" si="3"/>
        <v>20396500.938337788</v>
      </c>
      <c r="AH15" s="3">
        <f t="shared" si="4"/>
        <v>28388479.499999993</v>
      </c>
      <c r="AI15" s="3">
        <f t="shared" ref="AI15:AI25" si="5">($V$4*8.3144*AI$11/($U15-$V$4*$AG$7)-$V$4^2*$AF$7/$U15^2)</f>
        <v>29427779.499999996</v>
      </c>
      <c r="AJ15" s="3">
        <f t="shared" si="4"/>
        <v>30467079.499999993</v>
      </c>
      <c r="AK15" s="3">
        <f t="shared" si="4"/>
        <v>30986729.499999993</v>
      </c>
      <c r="AL15" s="3">
        <f t="shared" si="4"/>
        <v>31610309.499999993</v>
      </c>
      <c r="AM15" s="3">
        <f t="shared" si="4"/>
        <v>32545679.499999993</v>
      </c>
      <c r="AN15" s="3">
        <f t="shared" si="4"/>
        <v>35663579.499999985</v>
      </c>
    </row>
    <row r="16" spans="9:40" x14ac:dyDescent="0.25">
      <c r="L16" s="7">
        <v>0.21099999999999999</v>
      </c>
      <c r="M16" s="7">
        <v>1.7100000000000001E-2</v>
      </c>
      <c r="P16" s="2" t="s">
        <v>0</v>
      </c>
      <c r="Q16" s="13">
        <f t="shared" ref="Q16:Q24" si="6">L15*0.1</f>
        <v>3.4000000000000002E-3</v>
      </c>
      <c r="R16" s="1">
        <f t="shared" ref="R16:R24" si="7">M15*10^-3</f>
        <v>2.37E-5</v>
      </c>
      <c r="T16">
        <v>1</v>
      </c>
      <c r="U16">
        <f t="shared" si="2"/>
        <v>1E-4</v>
      </c>
      <c r="W16" s="3">
        <f t="shared" si="3"/>
        <v>3734875.3926701471</v>
      </c>
      <c r="X16" s="3">
        <f t="shared" si="3"/>
        <v>5185905.0610820204</v>
      </c>
      <c r="Y16" s="3">
        <f t="shared" si="3"/>
        <v>6636934.7294938788</v>
      </c>
      <c r="Z16" s="3">
        <f t="shared" si="3"/>
        <v>7362449.5636998191</v>
      </c>
      <c r="AA16" s="3">
        <f t="shared" si="3"/>
        <v>8233067.3647469357</v>
      </c>
      <c r="AB16" s="3">
        <f t="shared" si="3"/>
        <v>9538994.0663176179</v>
      </c>
      <c r="AC16" s="3">
        <f t="shared" si="3"/>
        <v>13892083.071553215</v>
      </c>
      <c r="AH16" s="3">
        <f t="shared" si="4"/>
        <v>22710783.599999994</v>
      </c>
      <c r="AI16" s="3">
        <f t="shared" si="5"/>
        <v>23542223.599999998</v>
      </c>
      <c r="AJ16" s="3">
        <f t="shared" si="4"/>
        <v>24373663.599999994</v>
      </c>
      <c r="AK16" s="3">
        <f t="shared" si="4"/>
        <v>24789383.599999994</v>
      </c>
      <c r="AL16" s="3">
        <f t="shared" si="4"/>
        <v>25288247.599999994</v>
      </c>
      <c r="AM16" s="3">
        <f t="shared" si="4"/>
        <v>26036543.599999994</v>
      </c>
      <c r="AN16" s="3">
        <f t="shared" si="4"/>
        <v>28530863.59999999</v>
      </c>
    </row>
    <row r="17" spans="12:40" x14ac:dyDescent="0.25">
      <c r="L17" s="7">
        <v>1.34</v>
      </c>
      <c r="M17" s="7">
        <v>3.2199999999999999E-2</v>
      </c>
      <c r="P17" s="2" t="s">
        <v>1</v>
      </c>
      <c r="Q17" s="13">
        <f t="shared" si="6"/>
        <v>2.1100000000000001E-2</v>
      </c>
      <c r="R17" s="1">
        <f t="shared" si="7"/>
        <v>1.7100000000000002E-5</v>
      </c>
      <c r="T17">
        <v>1.1000000000000001</v>
      </c>
      <c r="U17">
        <f t="shared" si="2"/>
        <v>1.1000000000000002E-4</v>
      </c>
      <c r="W17" s="3">
        <f t="shared" si="3"/>
        <v>4076170.7857993655</v>
      </c>
      <c r="X17" s="3">
        <f t="shared" si="3"/>
        <v>5311594.262768168</v>
      </c>
      <c r="Y17" s="3">
        <f t="shared" si="3"/>
        <v>6547017.7397369631</v>
      </c>
      <c r="Z17" s="3">
        <f t="shared" si="3"/>
        <v>7164729.4782213606</v>
      </c>
      <c r="AA17" s="3">
        <f t="shared" si="3"/>
        <v>7905983.5644026361</v>
      </c>
      <c r="AB17" s="3">
        <f t="shared" si="3"/>
        <v>9017864.6936745532</v>
      </c>
      <c r="AC17" s="3">
        <f t="shared" si="3"/>
        <v>12724135.124580938</v>
      </c>
      <c r="AH17" s="3">
        <f t="shared" si="4"/>
        <v>20646166.909090903</v>
      </c>
      <c r="AI17" s="3">
        <f t="shared" si="5"/>
        <v>21402021.454545449</v>
      </c>
      <c r="AJ17" s="3">
        <f t="shared" si="4"/>
        <v>22157875.999999993</v>
      </c>
      <c r="AK17" s="3">
        <f t="shared" si="4"/>
        <v>22535803.272727266</v>
      </c>
      <c r="AL17" s="3">
        <f t="shared" si="4"/>
        <v>22989315.999999993</v>
      </c>
      <c r="AM17" s="3">
        <f t="shared" si="4"/>
        <v>23669585.090909082</v>
      </c>
      <c r="AN17" s="3">
        <f t="shared" si="4"/>
        <v>25937148.727272715</v>
      </c>
    </row>
    <row r="18" spans="12:40" x14ac:dyDescent="0.25">
      <c r="L18" s="7">
        <v>2.3199999999999998</v>
      </c>
      <c r="M18" s="7">
        <v>3.9800000000000002E-2</v>
      </c>
      <c r="P18" s="2" t="s">
        <v>2</v>
      </c>
      <c r="Q18" s="13">
        <f t="shared" si="6"/>
        <v>0.13400000000000001</v>
      </c>
      <c r="R18" s="1">
        <f t="shared" si="7"/>
        <v>3.2200000000000003E-5</v>
      </c>
      <c r="T18">
        <v>1.4</v>
      </c>
      <c r="U18">
        <f t="shared" si="2"/>
        <v>1.3999999999999999E-4</v>
      </c>
      <c r="W18" s="3">
        <f t="shared" si="3"/>
        <v>5024663.8085449971</v>
      </c>
      <c r="X18" s="3">
        <f t="shared" si="3"/>
        <v>5879175.627661135</v>
      </c>
      <c r="Y18" s="3">
        <f t="shared" si="3"/>
        <v>6733687.4467772692</v>
      </c>
      <c r="Z18" s="3">
        <f t="shared" si="3"/>
        <v>7160943.3563353382</v>
      </c>
      <c r="AA18" s="3">
        <f t="shared" si="3"/>
        <v>7673650.4478050172</v>
      </c>
      <c r="AB18" s="3">
        <f t="shared" si="3"/>
        <v>8442711.0850095414</v>
      </c>
      <c r="AC18" s="3">
        <f t="shared" si="3"/>
        <v>11006246.542357944</v>
      </c>
      <c r="AH18" s="3">
        <f t="shared" si="4"/>
        <v>16221988.285714284</v>
      </c>
      <c r="AI18" s="3">
        <f t="shared" si="5"/>
        <v>16815874</v>
      </c>
      <c r="AJ18" s="3">
        <f t="shared" si="4"/>
        <v>17409759.714285713</v>
      </c>
      <c r="AK18" s="3">
        <f t="shared" si="4"/>
        <v>17706702.571428571</v>
      </c>
      <c r="AL18" s="3">
        <f t="shared" si="4"/>
        <v>18063033.999999996</v>
      </c>
      <c r="AM18" s="3">
        <f t="shared" si="4"/>
        <v>18597531.142857142</v>
      </c>
      <c r="AN18" s="3">
        <f t="shared" si="4"/>
        <v>20379188.285714284</v>
      </c>
    </row>
    <row r="19" spans="12:40" x14ac:dyDescent="0.25">
      <c r="L19" s="7">
        <v>4.1900000000000004</v>
      </c>
      <c r="M19" s="7">
        <v>3.9100000000000003E-2</v>
      </c>
      <c r="P19" s="2" t="s">
        <v>3</v>
      </c>
      <c r="Q19" s="13">
        <f t="shared" si="6"/>
        <v>0.23199999999999998</v>
      </c>
      <c r="R19" s="1">
        <f t="shared" si="7"/>
        <v>3.9800000000000005E-5</v>
      </c>
      <c r="T19">
        <v>1.7</v>
      </c>
      <c r="U19">
        <f t="shared" si="2"/>
        <v>1.7000000000000001E-4</v>
      </c>
      <c r="W19" s="3">
        <f t="shared" si="3"/>
        <v>5418218.8503847532</v>
      </c>
      <c r="X19" s="3">
        <f t="shared" si="3"/>
        <v>6071353.1787429638</v>
      </c>
      <c r="Y19" s="3">
        <f t="shared" si="3"/>
        <v>6724487.5071011707</v>
      </c>
      <c r="Z19" s="3">
        <f t="shared" si="3"/>
        <v>7051054.671280276</v>
      </c>
      <c r="AA19" s="3">
        <f t="shared" si="3"/>
        <v>7442935.2682952024</v>
      </c>
      <c r="AB19" s="3">
        <f t="shared" si="3"/>
        <v>8030756.1638175882</v>
      </c>
      <c r="AC19" s="3">
        <f t="shared" si="3"/>
        <v>9990159.1488922127</v>
      </c>
      <c r="AH19" s="3">
        <f t="shared" si="4"/>
        <v>13359284.470588231</v>
      </c>
      <c r="AI19" s="3">
        <f t="shared" si="5"/>
        <v>13848366.823529409</v>
      </c>
      <c r="AJ19" s="3">
        <f t="shared" si="4"/>
        <v>14337449.176470585</v>
      </c>
      <c r="AK19" s="3">
        <f t="shared" si="4"/>
        <v>14581990.352941174</v>
      </c>
      <c r="AL19" s="3">
        <f t="shared" si="4"/>
        <v>14875439.764705878</v>
      </c>
      <c r="AM19" s="3">
        <f t="shared" si="4"/>
        <v>15315613.882352937</v>
      </c>
      <c r="AN19" s="3">
        <f t="shared" si="4"/>
        <v>16782860.941176467</v>
      </c>
    </row>
    <row r="20" spans="12:40" x14ac:dyDescent="0.25">
      <c r="L20" s="7">
        <v>0.24399999999999999</v>
      </c>
      <c r="M20" s="7">
        <v>2.6599999999999999E-2</v>
      </c>
      <c r="P20" s="2" t="s">
        <v>4</v>
      </c>
      <c r="Q20" s="13">
        <f t="shared" si="6"/>
        <v>0.41900000000000004</v>
      </c>
      <c r="R20" s="1">
        <f t="shared" si="7"/>
        <v>3.9100000000000002E-5</v>
      </c>
      <c r="T20">
        <v>2</v>
      </c>
      <c r="U20">
        <f t="shared" si="2"/>
        <v>2.0000000000000001E-4</v>
      </c>
      <c r="W20" s="3">
        <f t="shared" si="3"/>
        <v>5462878.9574062265</v>
      </c>
      <c r="X20" s="3">
        <f t="shared" si="3"/>
        <v>5991448.569612205</v>
      </c>
      <c r="Y20" s="3">
        <f t="shared" si="3"/>
        <v>6520018.1818181779</v>
      </c>
      <c r="Z20" s="3">
        <f t="shared" si="3"/>
        <v>6784302.9879211672</v>
      </c>
      <c r="AA20" s="3">
        <f t="shared" si="3"/>
        <v>7101444.7552447524</v>
      </c>
      <c r="AB20" s="3">
        <f t="shared" si="3"/>
        <v>7577157.4062301312</v>
      </c>
      <c r="AC20" s="3">
        <f t="shared" si="3"/>
        <v>9162866.2428480573</v>
      </c>
      <c r="AH20" s="3">
        <f t="shared" si="4"/>
        <v>11355391.799999997</v>
      </c>
      <c r="AI20" s="3">
        <f t="shared" si="5"/>
        <v>11771111.799999999</v>
      </c>
      <c r="AJ20" s="3">
        <f t="shared" si="4"/>
        <v>12186831.799999997</v>
      </c>
      <c r="AK20" s="3">
        <f t="shared" si="4"/>
        <v>12394691.799999997</v>
      </c>
      <c r="AL20" s="3">
        <f t="shared" si="4"/>
        <v>12644123.799999997</v>
      </c>
      <c r="AM20" s="3">
        <f t="shared" si="4"/>
        <v>13018271.799999997</v>
      </c>
      <c r="AN20" s="3">
        <f t="shared" si="4"/>
        <v>14265431.799999995</v>
      </c>
    </row>
    <row r="21" spans="12:40" x14ac:dyDescent="0.25">
      <c r="L21" s="7">
        <v>1.39</v>
      </c>
      <c r="M21" s="7">
        <v>3.9100000000000003E-2</v>
      </c>
      <c r="P21" s="2" t="s">
        <v>5</v>
      </c>
      <c r="Q21" s="13">
        <f t="shared" si="6"/>
        <v>2.4400000000000002E-2</v>
      </c>
      <c r="R21" s="1">
        <f t="shared" si="7"/>
        <v>2.6599999999999999E-5</v>
      </c>
      <c r="T21">
        <v>2.2999999999999998</v>
      </c>
      <c r="U21">
        <f t="shared" si="2"/>
        <v>2.2999999999999998E-4</v>
      </c>
      <c r="W21" s="3">
        <f t="shared" si="3"/>
        <v>5338962.2144149709</v>
      </c>
      <c r="X21" s="3">
        <f t="shared" si="3"/>
        <v>5782870.3831282668</v>
      </c>
      <c r="Y21" s="3">
        <f t="shared" si="3"/>
        <v>6226778.5518415589</v>
      </c>
      <c r="Z21" s="3">
        <f t="shared" si="3"/>
        <v>6448732.6361982077</v>
      </c>
      <c r="AA21" s="3">
        <f t="shared" si="3"/>
        <v>6715077.537426183</v>
      </c>
      <c r="AB21" s="3">
        <f t="shared" si="3"/>
        <v>7114594.8892681468</v>
      </c>
      <c r="AC21" s="3">
        <f t="shared" si="3"/>
        <v>8446319.3954080287</v>
      </c>
      <c r="AH21" s="3">
        <f t="shared" si="4"/>
        <v>9874253.7391304336</v>
      </c>
      <c r="AI21" s="3">
        <f t="shared" si="5"/>
        <v>10235749.391304348</v>
      </c>
      <c r="AJ21" s="3">
        <f t="shared" si="4"/>
        <v>10597245.04347826</v>
      </c>
      <c r="AK21" s="3">
        <f t="shared" si="4"/>
        <v>10777992.869565217</v>
      </c>
      <c r="AL21" s="3">
        <f t="shared" si="4"/>
        <v>10994890.260869564</v>
      </c>
      <c r="AM21" s="3">
        <f t="shared" si="4"/>
        <v>11320236.347826086</v>
      </c>
      <c r="AN21" s="3">
        <f t="shared" si="4"/>
        <v>12404723.304347824</v>
      </c>
    </row>
    <row r="22" spans="12:40" x14ac:dyDescent="0.25">
      <c r="L22" s="7">
        <v>6.49</v>
      </c>
      <c r="M22" s="7">
        <v>3.1800000000000002E-2</v>
      </c>
      <c r="P22" s="2" t="s">
        <v>6</v>
      </c>
      <c r="Q22" s="13">
        <f t="shared" si="6"/>
        <v>0.13899999999999998</v>
      </c>
      <c r="R22" s="1">
        <f t="shared" si="7"/>
        <v>3.9100000000000002E-5</v>
      </c>
      <c r="T22">
        <v>2.6</v>
      </c>
      <c r="U22">
        <f t="shared" si="2"/>
        <v>2.6000000000000003E-4</v>
      </c>
      <c r="W22" s="3">
        <f t="shared" si="3"/>
        <v>5140699.1354356976</v>
      </c>
      <c r="X22" s="3">
        <f t="shared" si="3"/>
        <v>5523322.2371384138</v>
      </c>
      <c r="Y22" s="3">
        <f t="shared" si="3"/>
        <v>5905945.3388411263</v>
      </c>
      <c r="Z22" s="3">
        <f t="shared" si="3"/>
        <v>6097256.8896924844</v>
      </c>
      <c r="AA22" s="3">
        <f t="shared" si="3"/>
        <v>6326830.750714113</v>
      </c>
      <c r="AB22" s="3">
        <f t="shared" si="3"/>
        <v>6671191.5422465568</v>
      </c>
      <c r="AC22" s="3">
        <f t="shared" si="3"/>
        <v>7819060.8473547017</v>
      </c>
      <c r="AH22" s="3">
        <f t="shared" si="4"/>
        <v>8734916.7692307662</v>
      </c>
      <c r="AI22" s="3">
        <f t="shared" si="5"/>
        <v>9054701.3846153822</v>
      </c>
      <c r="AJ22" s="3">
        <f t="shared" si="4"/>
        <v>9374485.9999999963</v>
      </c>
      <c r="AK22" s="3">
        <f t="shared" si="4"/>
        <v>9534378.3076923043</v>
      </c>
      <c r="AL22" s="3">
        <f t="shared" si="4"/>
        <v>9726249.0769230742</v>
      </c>
      <c r="AM22" s="3">
        <f t="shared" si="4"/>
        <v>10014055.230769228</v>
      </c>
      <c r="AN22" s="3">
        <f t="shared" si="4"/>
        <v>10973409.076923072</v>
      </c>
    </row>
    <row r="23" spans="12:40" x14ac:dyDescent="0.25">
      <c r="L23" s="7">
        <v>3.59</v>
      </c>
      <c r="M23" s="7">
        <v>4.2700000000000002E-2</v>
      </c>
      <c r="P23" s="2" t="s">
        <v>7</v>
      </c>
      <c r="Q23" s="13">
        <f t="shared" si="6"/>
        <v>0.64900000000000002</v>
      </c>
      <c r="R23" s="1">
        <f t="shared" si="7"/>
        <v>3.18E-5</v>
      </c>
      <c r="T23">
        <v>2.9</v>
      </c>
      <c r="U23">
        <f t="shared" si="2"/>
        <v>2.9E-4</v>
      </c>
      <c r="W23" s="3">
        <f t="shared" si="3"/>
        <v>4914767.4829177707</v>
      </c>
      <c r="X23" s="3">
        <f t="shared" si="3"/>
        <v>5250974.518906448</v>
      </c>
      <c r="Y23" s="3">
        <f t="shared" si="3"/>
        <v>5587181.5548951253</v>
      </c>
      <c r="Z23" s="3">
        <f t="shared" si="3"/>
        <v>5755285.072889464</v>
      </c>
      <c r="AA23" s="3">
        <f t="shared" si="3"/>
        <v>5957009.2944826707</v>
      </c>
      <c r="AB23" s="3">
        <f t="shared" si="3"/>
        <v>6259595.6268724818</v>
      </c>
      <c r="AC23" s="3">
        <f t="shared" si="3"/>
        <v>7268216.7348385137</v>
      </c>
      <c r="AH23" s="3">
        <f t="shared" si="4"/>
        <v>7831304.6896551708</v>
      </c>
      <c r="AI23" s="3">
        <f t="shared" si="5"/>
        <v>8118008.137931034</v>
      </c>
      <c r="AJ23" s="3">
        <f t="shared" si="4"/>
        <v>8404711.5862068944</v>
      </c>
      <c r="AK23" s="3">
        <f t="shared" si="4"/>
        <v>8548063.3103448264</v>
      </c>
      <c r="AL23" s="3">
        <f t="shared" si="4"/>
        <v>8720085.3793103434</v>
      </c>
      <c r="AM23" s="3">
        <f t="shared" si="4"/>
        <v>8978118.4827586189</v>
      </c>
      <c r="AN23" s="3">
        <f t="shared" si="4"/>
        <v>9838228.8275862038</v>
      </c>
    </row>
    <row r="24" spans="12:40" x14ac:dyDescent="0.25">
      <c r="P24" s="2" t="s">
        <v>11</v>
      </c>
      <c r="Q24" s="13">
        <f t="shared" si="6"/>
        <v>0.35899999999999999</v>
      </c>
      <c r="R24" s="1">
        <f t="shared" si="7"/>
        <v>4.2700000000000001E-5</v>
      </c>
      <c r="T24">
        <v>3.2</v>
      </c>
      <c r="U24">
        <f t="shared" si="2"/>
        <v>3.2000000000000003E-4</v>
      </c>
      <c r="W24" s="3">
        <f t="shared" si="3"/>
        <v>4684109.4674089421</v>
      </c>
      <c r="X24" s="3">
        <f t="shared" si="3"/>
        <v>4983943.5820861878</v>
      </c>
      <c r="Y24" s="3">
        <f t="shared" si="3"/>
        <v>5283777.6967634326</v>
      </c>
      <c r="Z24" s="3">
        <f t="shared" si="3"/>
        <v>5433694.7541020541</v>
      </c>
      <c r="AA24" s="3">
        <f t="shared" si="3"/>
        <v>5613595.2229084009</v>
      </c>
      <c r="AB24" s="3">
        <f t="shared" si="3"/>
        <v>5883445.9261179222</v>
      </c>
      <c r="AC24" s="3">
        <f t="shared" si="3"/>
        <v>6782948.2701496547</v>
      </c>
      <c r="AH24" s="3">
        <f t="shared" si="4"/>
        <v>7097119.8749999981</v>
      </c>
      <c r="AI24" s="3">
        <f t="shared" si="5"/>
        <v>7356944.8749999991</v>
      </c>
      <c r="AJ24" s="3">
        <f t="shared" si="4"/>
        <v>7616769.8749999981</v>
      </c>
      <c r="AK24" s="3">
        <f t="shared" si="4"/>
        <v>7746682.3749999981</v>
      </c>
      <c r="AL24" s="3">
        <f t="shared" si="4"/>
        <v>7902577.3749999981</v>
      </c>
      <c r="AM24" s="3">
        <f t="shared" si="4"/>
        <v>8136419.8749999981</v>
      </c>
      <c r="AN24" s="3">
        <f t="shared" si="4"/>
        <v>8915894.8749999963</v>
      </c>
    </row>
    <row r="25" spans="12:40" x14ac:dyDescent="0.25">
      <c r="T25">
        <v>3.5</v>
      </c>
      <c r="U25">
        <f t="shared" si="2"/>
        <v>3.5E-4</v>
      </c>
      <c r="W25" s="3">
        <f t="shared" si="3"/>
        <v>4459815.2201199364</v>
      </c>
      <c r="X25" s="3">
        <f t="shared" si="3"/>
        <v>4730378.1879038624</v>
      </c>
      <c r="Y25" s="3">
        <f t="shared" si="3"/>
        <v>5000941.1556877866</v>
      </c>
      <c r="Z25" s="3">
        <f t="shared" si="3"/>
        <v>5136222.6395797487</v>
      </c>
      <c r="AA25" s="3">
        <f t="shared" si="3"/>
        <v>5298560.4202501029</v>
      </c>
      <c r="AB25" s="3">
        <f t="shared" si="3"/>
        <v>5542067.091255635</v>
      </c>
      <c r="AC25" s="3">
        <f t="shared" si="3"/>
        <v>6353755.9946074076</v>
      </c>
      <c r="AH25" s="3">
        <f t="shared" si="4"/>
        <v>6488795.3142857132</v>
      </c>
      <c r="AI25" s="3">
        <f t="shared" si="5"/>
        <v>6726349.5999999996</v>
      </c>
      <c r="AJ25" s="3">
        <f t="shared" si="4"/>
        <v>6963903.8857142841</v>
      </c>
      <c r="AK25" s="3">
        <f t="shared" si="4"/>
        <v>7082681.0285714278</v>
      </c>
      <c r="AL25" s="3">
        <f t="shared" si="4"/>
        <v>7225213.5999999987</v>
      </c>
      <c r="AM25" s="3">
        <f t="shared" si="4"/>
        <v>7439012.457142856</v>
      </c>
      <c r="AN25" s="3">
        <f t="shared" si="4"/>
        <v>8151675.3142857123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vdWall ..equation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Belchior Santos</dc:creator>
  <cp:lastModifiedBy>Luis Belchior Santos</cp:lastModifiedBy>
  <dcterms:created xsi:type="dcterms:W3CDTF">2023-09-27T09:36:43Z</dcterms:created>
  <dcterms:modified xsi:type="dcterms:W3CDTF">2023-10-18T08:44:35Z</dcterms:modified>
</cp:coreProperties>
</file>