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pivotTables/pivotTable1.xml" ContentType="application/vnd.openxmlformats-officedocument.spreadsheetml.pivotTable+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activeX/activeX1.xml" ContentType="application/vnd.ms-office.activeX+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queryTables/queryTable1.xml" ContentType="application/vnd.openxmlformats-officedocument.spreadsheetml.queryTable+xml"/>
  <Override PartName="/xl/drawings/drawing2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hidePivotFieldList="1"/>
  <bookViews>
    <workbookView xWindow="0" yWindow="0" windowWidth="15360" windowHeight="7830" tabRatio="825" firstSheet="7" activeTab="10"/>
  </bookViews>
  <sheets>
    <sheet name="RAZONETE" sheetId="36" r:id="rId1"/>
    <sheet name="1-Somamedia" sheetId="2" r:id="rId2"/>
    <sheet name="2-totalatraso" sheetId="3" r:id="rId3"/>
    <sheet name="3-Multa" sheetId="4" r:id="rId4"/>
    <sheet name="4-funcaoSe" sheetId="5" r:id="rId5"/>
    <sheet name="5-totalPorMes" sheetId="7" r:id="rId6"/>
    <sheet name="6-totalconta" sheetId="8" r:id="rId7"/>
    <sheet name="7-Somase" sheetId="9" r:id="rId8"/>
    <sheet name="8-FiltroAvancado" sheetId="10" r:id="rId9"/>
    <sheet name="9-Vendaspormescliente" sheetId="11" r:id="rId10"/>
    <sheet name="10-financeiro" sheetId="12" r:id="rId11"/>
    <sheet name="10a-Atingir Meta" sheetId="37" r:id="rId12"/>
    <sheet name="11-graficos" sheetId="13" r:id="rId13"/>
    <sheet name="12-condominio" sheetId="14" r:id="rId14"/>
    <sheet name="Tabela Dinámica" sheetId="35" r:id="rId15"/>
    <sheet name="13-consultorio" sheetId="15" r:id="rId16"/>
    <sheet name="14-IR" sheetId="18" r:id="rId17"/>
    <sheet name="15-BD+IR" sheetId="19" r:id="rId18"/>
    <sheet name="16-BD_tabDesc" sheetId="20" r:id="rId19"/>
    <sheet name="17-BD_Salario_IR" sheetId="21" r:id="rId20"/>
    <sheet name="18-links" sheetId="33" r:id="rId21"/>
    <sheet name="19_macros" sheetId="25" r:id="rId22"/>
    <sheet name="20-etc" sheetId="28" r:id="rId23"/>
    <sheet name="21-Analis_vendas" sheetId="29" r:id="rId24"/>
    <sheet name="22-VBA" sheetId="34" r:id="rId25"/>
  </sheets>
  <definedNames>
    <definedName name="__top" localSheetId="10">'10-financeiro'!$J$65</definedName>
    <definedName name="_xlnm._FilterDatabase" localSheetId="15" hidden="1">'13-consultorio'!$D$15:$D$82</definedName>
    <definedName name="_xlnm._FilterDatabase" localSheetId="19" hidden="1">'17-BD_Salario_IR'!$D$22:$D$57</definedName>
    <definedName name="_xlnm._FilterDatabase" localSheetId="1" hidden="1">'1-Somamedia'!$A$1:$F$250</definedName>
    <definedName name="_xlnm._FilterDatabase" localSheetId="8" hidden="1">'8-FiltroAvancado'!$B$2:$B$68</definedName>
    <definedName name="_xlnm._FilterDatabase" localSheetId="9" hidden="1">'9-Vendaspormescliente'!$G$5:$G$121</definedName>
    <definedName name="_xlnm.Extract" localSheetId="15">'13-consultorio'!$H$15</definedName>
    <definedName name="_xlnm.Extract" localSheetId="19">'17-BD_Salario_IR'!$L$32</definedName>
    <definedName name="_xlnm.Extract" localSheetId="8">'8-FiltroAvancado'!$G$6</definedName>
    <definedName name="_xlnm.Extract" localSheetId="9">'9-Vendaspormescliente'!$P$5</definedName>
    <definedName name="_xlnm.Database">'13-consultorio'!$A$15:$F$86</definedName>
    <definedName name="bancodedado">'9-Vendaspormescliente'!$A$4:$N$100</definedName>
    <definedName name="casa">'22-VBA'!$D$1</definedName>
    <definedName name="criter">'9-Vendaspormescliente'!$A$2:$N$3</definedName>
    <definedName name="criterio">'13-consultorio'!$A$13:$F$14</definedName>
    <definedName name="juro_anual">'10-financeiro'!$H$32</definedName>
    <definedName name="juro_mensal">'10-financeiro'!$G$32</definedName>
    <definedName name="parcelas">'10-financeiro'!$H$29</definedName>
    <definedName name="pgto_vista">'10-financeiro'!$G$28</definedName>
    <definedName name="taxa_de_desconto">'10-financeiro'!$H$28</definedName>
    <definedName name="taxas.asp?id_txdolar_id_txdolar" localSheetId="15">'13-consultorio'!#REF!</definedName>
    <definedName name="valor_do_bem">'10-financeiro'!$G$27</definedName>
    <definedName name="valor_parcela">'10-financeiro'!$G$29</definedName>
    <definedName name="www.fearp.usp.br" localSheetId="22">'20-etc'!$G$18:$Y$57</definedName>
    <definedName name="www.receita.fazenda.gov.br" localSheetId="22">'20-etc'!$G$17:$Y$56</definedName>
  </definedNames>
  <calcPr calcId="144525"/>
  <pivotCaches>
    <pivotCache cacheId="0" r:id="rId26"/>
  </pivotCaches>
</workbook>
</file>

<file path=xl/calcChain.xml><?xml version="1.0" encoding="utf-8"?>
<calcChain xmlns="http://schemas.openxmlformats.org/spreadsheetml/2006/main">
  <c r="J6" i="12" l="1"/>
  <c r="C22" i="37" l="1"/>
  <c r="C36" i="37"/>
  <c r="D9" i="37"/>
  <c r="D8" i="37"/>
  <c r="D7" i="37"/>
  <c r="D6" i="37"/>
  <c r="D10" i="37" s="1"/>
  <c r="M96" i="12" l="1"/>
  <c r="G32" i="12" l="1"/>
  <c r="H32" i="12" s="1"/>
  <c r="H26" i="14"/>
  <c r="O2" i="11"/>
  <c r="J11" i="14" l="1"/>
  <c r="F37" i="9"/>
  <c r="F35" i="9"/>
  <c r="F10" i="9"/>
  <c r="F39" i="9" l="1"/>
  <c r="D13" i="8"/>
  <c r="C13" i="8"/>
  <c r="D14" i="8" s="1"/>
  <c r="E3" i="4" l="1"/>
  <c r="E4" i="4"/>
  <c r="E5" i="4"/>
  <c r="E6" i="4"/>
  <c r="E7" i="4"/>
  <c r="E8" i="4"/>
  <c r="E9" i="4"/>
  <c r="E10" i="4"/>
  <c r="E11" i="4"/>
  <c r="E12" i="4"/>
  <c r="E13" i="4"/>
  <c r="E14" i="4"/>
  <c r="E15" i="4"/>
  <c r="E16" i="4"/>
  <c r="E17" i="4"/>
  <c r="E18" i="4"/>
  <c r="E19" i="4"/>
  <c r="E20" i="4"/>
  <c r="E21" i="4"/>
  <c r="E22" i="4"/>
  <c r="E2" i="4"/>
  <c r="F82" i="15" l="1"/>
  <c r="F80" i="15"/>
  <c r="F79" i="15"/>
  <c r="F78" i="15"/>
  <c r="F77" i="15"/>
  <c r="F70" i="15"/>
  <c r="F69" i="15"/>
  <c r="F68" i="15"/>
  <c r="F67" i="15"/>
  <c r="F64" i="15"/>
  <c r="F63" i="15"/>
  <c r="F62" i="15"/>
  <c r="F61" i="15"/>
  <c r="F56" i="15"/>
  <c r="F52" i="15"/>
  <c r="F48" i="15"/>
  <c r="F44" i="15"/>
  <c r="F42" i="15"/>
  <c r="F41" i="15"/>
  <c r="F36" i="15"/>
  <c r="F35" i="15"/>
  <c r="F32" i="15"/>
  <c r="F29" i="15"/>
  <c r="F28" i="15"/>
  <c r="F27" i="15"/>
  <c r="F25" i="15"/>
  <c r="F23" i="15"/>
  <c r="F22" i="15"/>
  <c r="F21" i="15"/>
  <c r="F19" i="15"/>
  <c r="F18" i="15"/>
  <c r="M6" i="29"/>
  <c r="N6" i="29"/>
  <c r="M7" i="29"/>
  <c r="N7" i="29"/>
  <c r="M8" i="29"/>
  <c r="N8" i="29"/>
  <c r="M9" i="29"/>
  <c r="N9" i="29"/>
  <c r="M10" i="29"/>
  <c r="N10" i="29"/>
  <c r="M11" i="29"/>
  <c r="N11" i="29"/>
  <c r="M12" i="29"/>
  <c r="N12" i="29"/>
  <c r="M13" i="29"/>
  <c r="N13" i="29"/>
  <c r="M14" i="29"/>
  <c r="N14" i="29"/>
  <c r="M15" i="29"/>
  <c r="N15" i="29"/>
  <c r="M16" i="29"/>
  <c r="N16" i="29"/>
  <c r="M17" i="29"/>
  <c r="N17" i="29"/>
  <c r="M18" i="29"/>
  <c r="N18" i="29"/>
  <c r="M19" i="29"/>
  <c r="N19" i="29"/>
  <c r="M20" i="29"/>
  <c r="N20" i="29"/>
  <c r="M21" i="29"/>
  <c r="N21" i="29"/>
  <c r="M22" i="29"/>
  <c r="N22" i="29"/>
  <c r="M23" i="29"/>
  <c r="N23" i="29"/>
  <c r="M24" i="29"/>
  <c r="N24" i="29"/>
  <c r="M25" i="29"/>
  <c r="N25" i="29"/>
  <c r="M26" i="29"/>
  <c r="N26" i="29"/>
  <c r="M27" i="29"/>
  <c r="N27" i="29"/>
  <c r="M28" i="29"/>
  <c r="N28" i="29"/>
  <c r="M29" i="29"/>
  <c r="N29" i="29"/>
  <c r="M30" i="29"/>
  <c r="N30" i="29"/>
  <c r="M31" i="29"/>
  <c r="N31" i="29"/>
  <c r="M32" i="29"/>
  <c r="N32" i="29"/>
  <c r="M33" i="29"/>
  <c r="N33" i="29"/>
  <c r="M34" i="29"/>
  <c r="N34" i="29"/>
  <c r="M35" i="29"/>
  <c r="N35" i="29"/>
  <c r="M36" i="29"/>
  <c r="N36" i="29"/>
  <c r="M37" i="29"/>
  <c r="N37" i="29"/>
  <c r="M38" i="29"/>
  <c r="N38" i="29"/>
  <c r="M39" i="29"/>
  <c r="N39" i="29"/>
  <c r="M40" i="29"/>
  <c r="N40" i="29"/>
  <c r="M41" i="29"/>
  <c r="N41" i="29"/>
  <c r="M42" i="29"/>
  <c r="N42" i="29"/>
  <c r="M43" i="29"/>
  <c r="N43" i="29"/>
  <c r="M44" i="29"/>
  <c r="N44" i="29"/>
  <c r="M45" i="29"/>
  <c r="N45" i="29"/>
  <c r="M46" i="29"/>
  <c r="N46" i="29"/>
  <c r="M47" i="29"/>
  <c r="N47" i="29"/>
  <c r="M48" i="29"/>
  <c r="N48" i="29"/>
  <c r="M49" i="29"/>
  <c r="N49" i="29"/>
  <c r="M50" i="29"/>
  <c r="N50" i="29"/>
  <c r="M51" i="29"/>
  <c r="N51" i="29"/>
  <c r="M52" i="29"/>
  <c r="N52" i="29"/>
  <c r="M53" i="29"/>
  <c r="N53" i="29"/>
  <c r="M54" i="29"/>
  <c r="N54" i="29"/>
  <c r="M55" i="29"/>
  <c r="N55" i="29"/>
  <c r="M56" i="29"/>
  <c r="N56" i="29"/>
  <c r="M57" i="29"/>
  <c r="N57" i="29"/>
  <c r="M58" i="29"/>
  <c r="N58" i="29"/>
  <c r="M59" i="29"/>
  <c r="N59" i="29"/>
  <c r="M60" i="29"/>
  <c r="N60" i="29"/>
  <c r="M61" i="29"/>
  <c r="N61" i="29"/>
  <c r="M62" i="29"/>
  <c r="N62" i="29"/>
  <c r="M63" i="29"/>
  <c r="N63" i="29"/>
  <c r="M64" i="29"/>
  <c r="N64" i="29"/>
  <c r="M65" i="29"/>
  <c r="N65" i="29"/>
  <c r="M66" i="29"/>
  <c r="N66" i="29"/>
  <c r="M67" i="29"/>
  <c r="N67" i="29"/>
  <c r="M68" i="29"/>
  <c r="N68" i="29"/>
  <c r="M69" i="29"/>
  <c r="N69" i="29"/>
  <c r="M70" i="29"/>
  <c r="N70" i="29"/>
  <c r="M71" i="29"/>
  <c r="N71" i="29"/>
  <c r="M72" i="29"/>
  <c r="N72" i="29"/>
  <c r="M73" i="29"/>
  <c r="N73" i="29"/>
  <c r="M74" i="29"/>
  <c r="N74" i="29"/>
  <c r="M75" i="29"/>
  <c r="N75" i="29"/>
  <c r="M76" i="29"/>
  <c r="N76" i="29"/>
  <c r="M77" i="29"/>
  <c r="N77" i="29"/>
  <c r="M78" i="29"/>
  <c r="N78" i="29"/>
  <c r="M79" i="29"/>
  <c r="N79" i="29"/>
  <c r="M80" i="29"/>
  <c r="N80" i="29"/>
  <c r="M81" i="29"/>
  <c r="N81" i="29"/>
  <c r="M82" i="29"/>
  <c r="N82" i="29"/>
  <c r="M83" i="29"/>
  <c r="N83" i="29"/>
  <c r="M84" i="29"/>
  <c r="N84" i="29"/>
  <c r="M85" i="29"/>
  <c r="N85" i="29"/>
  <c r="M86" i="29"/>
  <c r="N86" i="29"/>
  <c r="M87" i="29"/>
  <c r="N87" i="29"/>
  <c r="M88" i="29"/>
  <c r="N88" i="29"/>
  <c r="M89" i="29"/>
  <c r="N89" i="29"/>
  <c r="M90" i="29"/>
  <c r="N90" i="29"/>
  <c r="M91" i="29"/>
  <c r="N91" i="29"/>
  <c r="M92" i="29"/>
  <c r="N92" i="29"/>
  <c r="M93" i="29"/>
  <c r="N93" i="29"/>
  <c r="M94" i="29"/>
  <c r="N94" i="29"/>
  <c r="M95" i="29"/>
  <c r="N95" i="29"/>
  <c r="M96" i="29"/>
  <c r="N96" i="29"/>
  <c r="M97" i="29"/>
  <c r="N97" i="29"/>
  <c r="M98" i="29"/>
  <c r="N98" i="29"/>
  <c r="M99" i="29"/>
  <c r="N99" i="29"/>
  <c r="M100" i="29"/>
  <c r="N100" i="29"/>
  <c r="M101" i="29"/>
  <c r="N101" i="29"/>
  <c r="M102" i="29"/>
  <c r="N102" i="29"/>
  <c r="M103" i="29"/>
  <c r="N103" i="29"/>
  <c r="M104" i="29"/>
  <c r="N104" i="29"/>
  <c r="M105" i="29"/>
  <c r="N105" i="29"/>
  <c r="M106" i="29"/>
  <c r="N106" i="29"/>
  <c r="M107" i="29"/>
  <c r="N107" i="29"/>
  <c r="M108" i="29"/>
  <c r="N108" i="29"/>
  <c r="M109" i="29"/>
  <c r="N109" i="29"/>
  <c r="M110" i="29"/>
  <c r="N110" i="29"/>
  <c r="M111" i="29"/>
  <c r="N111" i="29"/>
  <c r="M112" i="29"/>
  <c r="N112" i="29"/>
  <c r="M113" i="29"/>
  <c r="N113" i="29"/>
  <c r="M114" i="29"/>
  <c r="N114" i="29"/>
  <c r="M115" i="29"/>
  <c r="N115" i="29"/>
  <c r="M116" i="29"/>
  <c r="N116" i="29"/>
  <c r="M117" i="29"/>
  <c r="N117" i="29"/>
  <c r="M118" i="29"/>
  <c r="N118" i="29"/>
  <c r="M119" i="29"/>
  <c r="N119" i="29"/>
  <c r="M120" i="29"/>
  <c r="N120" i="29"/>
  <c r="M121" i="29"/>
  <c r="N121" i="29"/>
  <c r="M122" i="29"/>
  <c r="N122" i="29"/>
  <c r="M123" i="29"/>
  <c r="N123" i="29"/>
  <c r="M124" i="29"/>
  <c r="N124" i="29"/>
  <c r="M125" i="29"/>
  <c r="N125" i="29"/>
  <c r="M126" i="29"/>
  <c r="N126" i="29"/>
  <c r="M127" i="29"/>
  <c r="N127" i="29"/>
  <c r="M128" i="29"/>
  <c r="N128" i="29"/>
  <c r="M129" i="29"/>
  <c r="N129" i="29"/>
  <c r="M130" i="29"/>
  <c r="N130" i="29"/>
  <c r="M131" i="29"/>
  <c r="N131" i="29"/>
  <c r="M132" i="29"/>
  <c r="N132" i="29"/>
  <c r="M133" i="29"/>
  <c r="N133" i="29"/>
  <c r="M134" i="29"/>
  <c r="N134" i="29"/>
  <c r="M135" i="29"/>
  <c r="B22" i="21"/>
  <c r="H22" i="21"/>
  <c r="I22" i="21"/>
  <c r="B23" i="21"/>
  <c r="H23" i="21"/>
  <c r="I23" i="21"/>
  <c r="J23" i="21" s="1"/>
  <c r="B24" i="21"/>
  <c r="H24" i="21"/>
  <c r="I24" i="21"/>
  <c r="B25" i="21"/>
  <c r="H25" i="21"/>
  <c r="I25" i="21"/>
  <c r="J25" i="21" s="1"/>
  <c r="B26" i="21"/>
  <c r="H26" i="21"/>
  <c r="I26" i="21"/>
  <c r="B27" i="21"/>
  <c r="H27" i="21"/>
  <c r="I27" i="21"/>
  <c r="J27" i="21" s="1"/>
  <c r="B28" i="21"/>
  <c r="H28" i="21"/>
  <c r="I28" i="21"/>
  <c r="B29" i="21"/>
  <c r="H29" i="21"/>
  <c r="I29" i="21"/>
  <c r="J29" i="21" s="1"/>
  <c r="B30" i="21"/>
  <c r="H30" i="21"/>
  <c r="I30" i="21"/>
  <c r="B31" i="21"/>
  <c r="H31" i="21"/>
  <c r="I31" i="21"/>
  <c r="J31" i="21" s="1"/>
  <c r="B32" i="21"/>
  <c r="H32" i="21"/>
  <c r="I32" i="21"/>
  <c r="B33" i="21"/>
  <c r="H33" i="21"/>
  <c r="I33" i="21"/>
  <c r="J33" i="21" s="1"/>
  <c r="B34" i="21"/>
  <c r="H34" i="21"/>
  <c r="I34" i="21"/>
  <c r="B35" i="21"/>
  <c r="H35" i="21"/>
  <c r="I35" i="21"/>
  <c r="J35" i="21" s="1"/>
  <c r="B36" i="21"/>
  <c r="H36" i="21"/>
  <c r="I36" i="21"/>
  <c r="B37" i="21"/>
  <c r="H37" i="21"/>
  <c r="I37" i="21"/>
  <c r="J37" i="21" s="1"/>
  <c r="B38" i="21"/>
  <c r="H38" i="21"/>
  <c r="I38" i="21"/>
  <c r="B39" i="21"/>
  <c r="H39" i="21"/>
  <c r="I39" i="21"/>
  <c r="J39" i="21" s="1"/>
  <c r="B40" i="21"/>
  <c r="H40" i="21"/>
  <c r="I40" i="21"/>
  <c r="B41" i="21"/>
  <c r="H41" i="21"/>
  <c r="I41" i="21"/>
  <c r="J41" i="21" s="1"/>
  <c r="B42" i="21"/>
  <c r="H42" i="21"/>
  <c r="I42" i="21"/>
  <c r="B43" i="21"/>
  <c r="H43" i="21"/>
  <c r="I43" i="21"/>
  <c r="J43" i="21" s="1"/>
  <c r="B44" i="21"/>
  <c r="H44" i="21"/>
  <c r="I44" i="21"/>
  <c r="B45" i="21"/>
  <c r="H45" i="21"/>
  <c r="I45" i="21"/>
  <c r="J45" i="21" s="1"/>
  <c r="B46" i="21"/>
  <c r="H46" i="21"/>
  <c r="I46" i="21"/>
  <c r="B47" i="21"/>
  <c r="H47" i="21"/>
  <c r="I47" i="21"/>
  <c r="J47" i="21" s="1"/>
  <c r="B48" i="21"/>
  <c r="H48" i="21"/>
  <c r="I48" i="21"/>
  <c r="B49" i="21"/>
  <c r="H49" i="21"/>
  <c r="I49" i="21"/>
  <c r="J49" i="21" s="1"/>
  <c r="B50" i="21"/>
  <c r="H50" i="21"/>
  <c r="I50" i="21"/>
  <c r="B51" i="21"/>
  <c r="H51" i="21"/>
  <c r="I51" i="21"/>
  <c r="B52" i="21"/>
  <c r="H52" i="21"/>
  <c r="I52" i="21"/>
  <c r="B53" i="21"/>
  <c r="H53" i="21"/>
  <c r="I53" i="21"/>
  <c r="B54" i="21"/>
  <c r="H54" i="21"/>
  <c r="I54" i="21"/>
  <c r="B55" i="21"/>
  <c r="H55" i="21"/>
  <c r="I55" i="21"/>
  <c r="B56" i="21"/>
  <c r="H56" i="21"/>
  <c r="I56" i="21"/>
  <c r="B57" i="21"/>
  <c r="H57" i="21"/>
  <c r="I57" i="21"/>
  <c r="B4"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17" i="19"/>
  <c r="B18" i="19"/>
  <c r="B19" i="19"/>
  <c r="F19" i="19"/>
  <c r="B20" i="19"/>
  <c r="F20" i="19"/>
  <c r="B21" i="19"/>
  <c r="B22" i="19"/>
  <c r="F22" i="19"/>
  <c r="B23" i="19"/>
  <c r="F23" i="19"/>
  <c r="B24" i="19"/>
  <c r="F24" i="19"/>
  <c r="B25" i="19"/>
  <c r="B26" i="19"/>
  <c r="F26" i="19"/>
  <c r="B27" i="19"/>
  <c r="B28" i="19"/>
  <c r="F28" i="19"/>
  <c r="B29" i="19"/>
  <c r="F29" i="19"/>
  <c r="B30" i="19"/>
  <c r="F30" i="19"/>
  <c r="B31" i="19"/>
  <c r="B32" i="19"/>
  <c r="B33" i="19"/>
  <c r="F33" i="19"/>
  <c r="B34" i="19"/>
  <c r="B35" i="19"/>
  <c r="B36" i="19"/>
  <c r="F36" i="19"/>
  <c r="B37" i="19"/>
  <c r="F37" i="19"/>
  <c r="B38" i="19"/>
  <c r="B39" i="19"/>
  <c r="B40" i="19"/>
  <c r="B41" i="19"/>
  <c r="B42" i="19"/>
  <c r="F42" i="19"/>
  <c r="B43" i="19"/>
  <c r="F43" i="19"/>
  <c r="B44" i="19"/>
  <c r="B45" i="19"/>
  <c r="F45" i="19"/>
  <c r="B46" i="19"/>
  <c r="B47" i="19"/>
  <c r="B48" i="19"/>
  <c r="B49" i="19"/>
  <c r="F49" i="19"/>
  <c r="B50" i="19"/>
  <c r="B51" i="19"/>
  <c r="B52" i="19"/>
  <c r="B53" i="19"/>
  <c r="F53" i="19"/>
  <c r="B54" i="19"/>
  <c r="B55" i="19"/>
  <c r="B56" i="19"/>
  <c r="B57" i="19"/>
  <c r="F57" i="19"/>
  <c r="B58" i="19"/>
  <c r="B59" i="19"/>
  <c r="B60" i="19"/>
  <c r="B61" i="19"/>
  <c r="B62" i="19"/>
  <c r="F62" i="19"/>
  <c r="B63" i="19"/>
  <c r="F63" i="19"/>
  <c r="B64" i="19"/>
  <c r="F64" i="19"/>
  <c r="B65" i="19"/>
  <c r="F65" i="19"/>
  <c r="B66" i="19"/>
  <c r="B67" i="19"/>
  <c r="B68" i="19"/>
  <c r="F68" i="19"/>
  <c r="B69" i="19"/>
  <c r="F69" i="19"/>
  <c r="B70" i="19"/>
  <c r="F70" i="19"/>
  <c r="B71" i="19"/>
  <c r="F71" i="19"/>
  <c r="B72" i="19"/>
  <c r="B73" i="19"/>
  <c r="B74" i="19"/>
  <c r="B75" i="19"/>
  <c r="B76" i="19"/>
  <c r="B77" i="19"/>
  <c r="B78" i="19"/>
  <c r="F78" i="19"/>
  <c r="B79" i="19"/>
  <c r="F79" i="19"/>
  <c r="B80" i="19"/>
  <c r="F80" i="19"/>
  <c r="B81" i="19"/>
  <c r="F81" i="19"/>
  <c r="B82" i="19"/>
  <c r="B83" i="19"/>
  <c r="F83" i="19"/>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C7" i="7"/>
  <c r="A19" i="7"/>
  <c r="E2" i="5"/>
  <c r="E3" i="5"/>
  <c r="E4" i="5"/>
  <c r="E5" i="5"/>
  <c r="E6" i="5"/>
  <c r="E7" i="5"/>
  <c r="E8" i="5"/>
  <c r="E9" i="5"/>
  <c r="E10" i="5"/>
  <c r="E11" i="5"/>
  <c r="E12" i="5"/>
  <c r="E13" i="5"/>
  <c r="E14" i="5"/>
  <c r="E15" i="5"/>
  <c r="E16" i="5"/>
  <c r="E17" i="5"/>
  <c r="E18" i="5"/>
  <c r="J56" i="21" l="1"/>
  <c r="J52" i="21"/>
  <c r="J48" i="21"/>
  <c r="J44" i="21"/>
  <c r="J40" i="21"/>
  <c r="J36" i="21"/>
  <c r="J32" i="21"/>
  <c r="J28" i="21"/>
  <c r="J24" i="21"/>
  <c r="J54" i="21"/>
  <c r="J50" i="21"/>
  <c r="J46" i="21"/>
  <c r="J42" i="21"/>
  <c r="J38" i="21"/>
  <c r="J34" i="21"/>
  <c r="J30" i="21"/>
  <c r="J26" i="21"/>
  <c r="J22" i="21"/>
  <c r="J57" i="21"/>
  <c r="J55" i="21"/>
  <c r="J53" i="21"/>
  <c r="J51" i="21"/>
  <c r="K18" i="21"/>
</calcChain>
</file>

<file path=xl/comments1.xml><?xml version="1.0" encoding="utf-8"?>
<comments xmlns="http://schemas.openxmlformats.org/spreadsheetml/2006/main">
  <authors>
    <author>Júlio César Zanluca</author>
  </authors>
  <commentList>
    <comment ref="B1" authorId="0">
      <text>
        <r>
          <rPr>
            <b/>
            <sz val="8"/>
            <color indexed="8"/>
            <rFont val="Tahoma"/>
            <family val="2"/>
          </rPr>
          <t>O livro Caixa pode ser escriturado pelas pessoas físicas com rendimentos do trabalho não-assalariado, inclusive os titulares dos serviços notariais (exceto Quando remunerados exclusivamente pelos cofres públicos) e de registro e os leiloeiros, exceto os transportadores de passageiros e de carga.
O que pode ser deduzido no livro caixa?
Informe os valores dos pagamentos escriturados em livro Caixa, decorrentes do exercício da atividade de prestação de serviços, e comprovados com documentação idônea, relativos a:
a) remuneração de terceiros com vínculo empregatício e os respectivos encargos trabalhistas e previdenciários;
b) emolumentos; e
c) despesas de custeio necessárias à percepção da receita e à manutenção da fonte produtora.</t>
        </r>
      </text>
    </comment>
    <comment ref="B14" authorId="0">
      <text>
        <r>
          <rPr>
            <b/>
            <sz val="8"/>
            <color indexed="8"/>
            <rFont val="Tahoma"/>
            <family val="2"/>
          </rPr>
          <t>No caso de as despesas escrituradas no livro Caixa excederem as receitas recebidas de pessoas físicas e pessoas jurídicas em determinado mês, o excesso pode ser somado às despesas dos meses subseqüentes até dezembro. 
O excesso de despesas existente em dezembro não deve ser informado nesse mês nem utilizado em janeiro do ano subsequente.</t>
        </r>
      </text>
    </comment>
  </commentList>
</comments>
</file>

<file path=xl/comments2.xml><?xml version="1.0" encoding="utf-8"?>
<comments xmlns="http://schemas.openxmlformats.org/spreadsheetml/2006/main">
  <authors>
    <author>Dutra</author>
    <author>Samuel Queiroz</author>
  </authors>
  <commentList>
    <comment ref="F5" authorId="0">
      <text>
        <r>
          <rPr>
            <b/>
            <sz val="8"/>
            <color indexed="8"/>
            <rFont val="Tahoma"/>
            <family val="2"/>
          </rPr>
          <t>Dutra:</t>
        </r>
        <r>
          <rPr>
            <sz val="8"/>
            <color indexed="8"/>
            <rFont val="Tahoma"/>
            <family val="2"/>
          </rPr>
          <t xml:space="preserve">
data automática please. Pega data do sistema de hoje</t>
        </r>
      </text>
    </comment>
    <comment ref="F10" authorId="0">
      <text>
        <r>
          <rPr>
            <b/>
            <sz val="8"/>
            <color indexed="8"/>
            <rFont val="Tahoma"/>
            <family val="2"/>
          </rPr>
          <t>Dutra:</t>
        </r>
        <r>
          <rPr>
            <sz val="8"/>
            <color indexed="8"/>
            <rFont val="Tahoma"/>
            <family val="2"/>
          </rPr>
          <t xml:space="preserve">
Válida 15 dias após a data lá em cima. Some 15 dias na data acima (automático)</t>
        </r>
      </text>
    </comment>
    <comment ref="F25" authorId="1">
      <text>
        <r>
          <rPr>
            <b/>
            <sz val="9"/>
            <color indexed="81"/>
            <rFont val="Tahoma"/>
            <family val="2"/>
          </rPr>
          <t>Samuel Queiroz:
Desconto: Se houver T, então houve desconto de 10%</t>
        </r>
      </text>
    </comment>
    <comment ref="F37" authorId="0">
      <text>
        <r>
          <rPr>
            <b/>
            <sz val="8"/>
            <color indexed="8"/>
            <rFont val="Tahoma"/>
            <family val="2"/>
          </rPr>
          <t>Dutra:</t>
        </r>
        <r>
          <rPr>
            <sz val="8"/>
            <color indexed="8"/>
            <rFont val="Tahoma"/>
            <family val="2"/>
          </rPr>
          <t xml:space="preserve">
Use a função soma se para taxar apenas as linhas com T
</t>
        </r>
      </text>
    </comment>
    <comment ref="F39" authorId="0">
      <text>
        <r>
          <rPr>
            <b/>
            <sz val="8"/>
            <color indexed="8"/>
            <rFont val="Tahoma"/>
            <family val="2"/>
          </rPr>
          <t>Dutra:</t>
        </r>
        <r>
          <rPr>
            <sz val="8"/>
            <color indexed="8"/>
            <rFont val="Tahoma"/>
            <family val="2"/>
          </rPr>
          <t xml:space="preserve">
Soma do subtotal + FRETE + Outros</t>
        </r>
      </text>
    </comment>
  </commentList>
</comments>
</file>

<file path=xl/comments3.xml><?xml version="1.0" encoding="utf-8"?>
<comments xmlns="http://schemas.openxmlformats.org/spreadsheetml/2006/main">
  <authors>
    <author>Dutra</author>
  </authors>
  <commentList>
    <comment ref="D1" authorId="0">
      <text>
        <r>
          <rPr>
            <b/>
            <sz val="8"/>
            <color indexed="8"/>
            <rFont val="Tahoma"/>
            <family val="2"/>
          </rPr>
          <t>Dutra:</t>
        </r>
        <r>
          <rPr>
            <sz val="8"/>
            <color indexed="8"/>
            <rFont val="Tahoma"/>
            <family val="2"/>
          </rPr>
          <t xml:space="preserve">
Não digitar. Escolher de uma lista !!!!</t>
        </r>
      </text>
    </comment>
    <comment ref="E1" authorId="0">
      <text>
        <r>
          <rPr>
            <b/>
            <sz val="8"/>
            <color indexed="8"/>
            <rFont val="Tahoma"/>
            <family val="2"/>
          </rPr>
          <t>Dutra:</t>
        </r>
        <r>
          <rPr>
            <sz val="8"/>
            <color indexed="8"/>
            <rFont val="Tahoma"/>
            <family val="2"/>
          </rPr>
          <t xml:space="preserve">
Só valor positivo !!!
</t>
        </r>
      </text>
    </comment>
  </commentList>
</comments>
</file>

<file path=xl/comments4.xml><?xml version="1.0" encoding="utf-8"?>
<comments xmlns="http://schemas.openxmlformats.org/spreadsheetml/2006/main">
  <authors>
    <author>Samuel Queiroz</author>
  </authors>
  <commentList>
    <comment ref="G16" authorId="0">
      <text>
        <r>
          <rPr>
            <b/>
            <sz val="9"/>
            <color indexed="81"/>
            <rFont val="Tahoma"/>
            <family val="2"/>
          </rPr>
          <t>Samuel Queiroz:</t>
        </r>
        <r>
          <rPr>
            <sz val="9"/>
            <color indexed="81"/>
            <rFont val="Tahoma"/>
            <family val="2"/>
          </rPr>
          <t xml:space="preserve">
Considerar IR de: 18%</t>
        </r>
      </text>
    </comment>
  </commentList>
</comments>
</file>

<file path=xl/comments5.xml><?xml version="1.0" encoding="utf-8"?>
<comments xmlns="http://schemas.openxmlformats.org/spreadsheetml/2006/main">
  <authors>
    <author>dutra</author>
    <author>Dutra</author>
  </authors>
  <commentList>
    <comment ref="E1" authorId="0">
      <text>
        <r>
          <rPr>
            <b/>
            <sz val="8"/>
            <color indexed="22"/>
            <rFont val="Tahoma"/>
            <family val="2"/>
          </rPr>
          <t>dutra:</t>
        </r>
        <r>
          <rPr>
            <sz val="8"/>
            <color indexed="22"/>
            <rFont val="Tahoma"/>
            <family val="2"/>
          </rPr>
          <t xml:space="preserve">
ponto importante !!!</t>
        </r>
      </text>
    </comment>
    <comment ref="O5" authorId="1">
      <text>
        <r>
          <rPr>
            <b/>
            <sz val="8"/>
            <color indexed="8"/>
            <rFont val="Tahoma"/>
            <family val="2"/>
          </rPr>
          <t>Dutra:</t>
        </r>
        <r>
          <rPr>
            <sz val="8"/>
            <color indexed="8"/>
            <rFont val="Tahoma"/>
            <family val="2"/>
          </rPr>
          <t xml:space="preserve">
incluir aqui o valor do pedágio
* Quantidade que poderá mudar se o valor da célula Q2 mudar
</t>
        </r>
      </text>
    </comment>
  </commentList>
</comments>
</file>

<file path=xl/connections.xml><?xml version="1.0" encoding="utf-8"?>
<connections xmlns="http://schemas.openxmlformats.org/spreadsheetml/2006/main">
  <connection id="1" name="Conexão" type="4" refreshedVersion="0" background="1" saveData="1">
    <webPr parsePre="1" consecutive="1" url="http://www.receita.fazenda.gov.br"/>
  </connection>
  <connection id="2" name="Conexão1" type="4" refreshedVersion="3" background="1" saveData="1">
    <webPr sourceData="1" parsePre="1" consecutive="1" xl2000="1" url="http://www4.bcb.gov.br/pec/taxas/batch/taxas.asp?id=txdolar&amp;id=txdolar" htmlTables="1">
      <tables count="1">
        <x v="34"/>
      </tables>
    </webPr>
  </connection>
</connections>
</file>

<file path=xl/sharedStrings.xml><?xml version="1.0" encoding="utf-8"?>
<sst xmlns="http://schemas.openxmlformats.org/spreadsheetml/2006/main" count="4823" uniqueCount="1287">
  <si>
    <t>Data</t>
  </si>
  <si>
    <t>Mês</t>
  </si>
  <si>
    <t>Fornecedor</t>
  </si>
  <si>
    <t>Material</t>
  </si>
  <si>
    <t>Etapa</t>
  </si>
  <si>
    <t>Total</t>
  </si>
  <si>
    <t>Pedral</t>
  </si>
  <si>
    <t>canos</t>
  </si>
  <si>
    <t>hidráulica</t>
  </si>
  <si>
    <t>Dandrea</t>
  </si>
  <si>
    <t>luvas/tubos</t>
  </si>
  <si>
    <t>tubos</t>
  </si>
  <si>
    <t>hidrômetro</t>
  </si>
  <si>
    <t>bucha luz</t>
  </si>
  <si>
    <t>elétrica</t>
  </si>
  <si>
    <t>fios luz</t>
  </si>
  <si>
    <t>Costa</t>
  </si>
  <si>
    <t>fios</t>
  </si>
  <si>
    <t>ribeletro</t>
  </si>
  <si>
    <t>2 irmaos</t>
  </si>
  <si>
    <t>cimento</t>
  </si>
  <si>
    <t>fundação</t>
  </si>
  <si>
    <t>diversos</t>
  </si>
  <si>
    <t>serrana</t>
  </si>
  <si>
    <t>pedra bruta</t>
  </si>
  <si>
    <t>pedra hum</t>
  </si>
  <si>
    <t>kompre bem</t>
  </si>
  <si>
    <t>poste</t>
  </si>
  <si>
    <t>tend tudo</t>
  </si>
  <si>
    <t>vedacit/neutrol</t>
  </si>
  <si>
    <t>vedacit</t>
  </si>
  <si>
    <t>said</t>
  </si>
  <si>
    <t>areia</t>
  </si>
  <si>
    <t>cimento + outros</t>
  </si>
  <si>
    <t>sm</t>
  </si>
  <si>
    <t>tijolo</t>
  </si>
  <si>
    <t>alvenaria</t>
  </si>
  <si>
    <t>eletrecista</t>
  </si>
  <si>
    <t>mo</t>
  </si>
  <si>
    <t>paulo</t>
  </si>
  <si>
    <t>limpeza terreno</t>
  </si>
  <si>
    <t>geral</t>
  </si>
  <si>
    <t>durval</t>
  </si>
  <si>
    <t>buraco fossa</t>
  </si>
  <si>
    <t>pratapolis</t>
  </si>
  <si>
    <t>devanir</t>
  </si>
  <si>
    <t>fundacao</t>
  </si>
  <si>
    <t>mat eletrico</t>
  </si>
  <si>
    <t>barizza</t>
  </si>
  <si>
    <t>damasceno</t>
  </si>
  <si>
    <t>3b</t>
  </si>
  <si>
    <t>terra</t>
  </si>
  <si>
    <t>pedro</t>
  </si>
  <si>
    <t>encanador</t>
  </si>
  <si>
    <t>dandrea</t>
  </si>
  <si>
    <t>calura</t>
  </si>
  <si>
    <t>ferros</t>
  </si>
  <si>
    <t>cal</t>
  </si>
  <si>
    <t>ferro</t>
  </si>
  <si>
    <t>mathias</t>
  </si>
  <si>
    <t>arames</t>
  </si>
  <si>
    <t>mad rib preto</t>
  </si>
  <si>
    <t>madeira</t>
  </si>
  <si>
    <t>telhado</t>
  </si>
  <si>
    <t>leao</t>
  </si>
  <si>
    <t>telha</t>
  </si>
  <si>
    <t>telhas</t>
  </si>
  <si>
    <t>comaco</t>
  </si>
  <si>
    <t>prego</t>
  </si>
  <si>
    <t>lajota</t>
  </si>
  <si>
    <t>pedrao</t>
  </si>
  <si>
    <t>tubulao</t>
  </si>
  <si>
    <t>estrela</t>
  </si>
  <si>
    <t>mangueira</t>
  </si>
  <si>
    <t>balau</t>
  </si>
  <si>
    <t>compensado</t>
  </si>
  <si>
    <t>arame</t>
  </si>
  <si>
    <t>avenidas</t>
  </si>
  <si>
    <t>nelson</t>
  </si>
  <si>
    <t>eletrica</t>
  </si>
  <si>
    <t>edgard</t>
  </si>
  <si>
    <t>chicao</t>
  </si>
  <si>
    <t>ribeiranea</t>
  </si>
  <si>
    <t>caixa luz</t>
  </si>
  <si>
    <t>isamad</t>
  </si>
  <si>
    <t>madeira forma</t>
  </si>
  <si>
    <t>concreto</t>
  </si>
  <si>
    <t>moacyr</t>
  </si>
  <si>
    <t>escada</t>
  </si>
  <si>
    <t>forma</t>
  </si>
  <si>
    <t>roberto</t>
  </si>
  <si>
    <t>escoramento</t>
  </si>
  <si>
    <t>caixa dagua</t>
  </si>
  <si>
    <t>barra</t>
  </si>
  <si>
    <t>esquadrias</t>
  </si>
  <si>
    <t>batente</t>
  </si>
  <si>
    <t>porta/jan</t>
  </si>
  <si>
    <t>alexandre</t>
  </si>
  <si>
    <t>calculo</t>
  </si>
  <si>
    <t>mad norte/sul</t>
  </si>
  <si>
    <t>tijolos</t>
  </si>
  <si>
    <t>madeiras</t>
  </si>
  <si>
    <t>norte/sul</t>
  </si>
  <si>
    <t>oasis</t>
  </si>
  <si>
    <t>conserva</t>
  </si>
  <si>
    <t>limpeza</t>
  </si>
  <si>
    <t>carajas</t>
  </si>
  <si>
    <t>janelas</t>
  </si>
  <si>
    <t>tabeira</t>
  </si>
  <si>
    <t>3 irmaos</t>
  </si>
  <si>
    <t>plastico</t>
  </si>
  <si>
    <t>antonio</t>
  </si>
  <si>
    <t>calha</t>
  </si>
  <si>
    <t>diederischen</t>
  </si>
  <si>
    <t>chiarello</t>
  </si>
  <si>
    <t>cadeado</t>
  </si>
  <si>
    <t>rei bloco</t>
  </si>
  <si>
    <t>muro</t>
  </si>
  <si>
    <t>alberto</t>
  </si>
  <si>
    <t>maleiro</t>
  </si>
  <si>
    <t>avenida</t>
  </si>
  <si>
    <t>verniz</t>
  </si>
  <si>
    <t>casa borracha</t>
  </si>
  <si>
    <t>magueira</t>
  </si>
  <si>
    <t>pincel</t>
  </si>
  <si>
    <t>toninho</t>
  </si>
  <si>
    <t>saran</t>
  </si>
  <si>
    <t>empreiteiro</t>
  </si>
  <si>
    <t>perin</t>
  </si>
  <si>
    <t>cobre</t>
  </si>
  <si>
    <t>amianto</t>
  </si>
  <si>
    <t>torneira</t>
  </si>
  <si>
    <t>visor agua</t>
  </si>
  <si>
    <t>reg gas</t>
  </si>
  <si>
    <t>inderp</t>
  </si>
  <si>
    <t>pedra</t>
  </si>
  <si>
    <t>argamassa+concreto</t>
  </si>
  <si>
    <t>timoteo</t>
  </si>
  <si>
    <t>pedreiro</t>
  </si>
  <si>
    <t>angelim</t>
  </si>
  <si>
    <t>cabos</t>
  </si>
  <si>
    <t>mario</t>
  </si>
  <si>
    <t>cacamba</t>
  </si>
  <si>
    <t>reboque</t>
  </si>
  <si>
    <t>plinio</t>
  </si>
  <si>
    <t>m.martins</t>
  </si>
  <si>
    <t>brasilia</t>
  </si>
  <si>
    <t>2 irmãos</t>
  </si>
  <si>
    <t>alijio</t>
  </si>
  <si>
    <t>porta/janss</t>
  </si>
  <si>
    <t>timóteo</t>
  </si>
  <si>
    <t>s. francisco</t>
  </si>
  <si>
    <t>leão</t>
  </si>
  <si>
    <t>argamassa</t>
  </si>
  <si>
    <t>imp rib preto</t>
  </si>
  <si>
    <t>serra</t>
  </si>
  <si>
    <t>fio tel</t>
  </si>
  <si>
    <t>cravinhos</t>
  </si>
  <si>
    <t>plantas</t>
  </si>
  <si>
    <t>jardim</t>
  </si>
  <si>
    <t>germano</t>
  </si>
  <si>
    <t>eletro marques</t>
  </si>
  <si>
    <t>lázaro</t>
  </si>
  <si>
    <t>deval</t>
  </si>
  <si>
    <t>pedral</t>
  </si>
  <si>
    <t>feirao das telhas</t>
  </si>
  <si>
    <t>quartzolit</t>
  </si>
  <si>
    <t>portões</t>
  </si>
  <si>
    <t>pronta flora</t>
  </si>
  <si>
    <t>mudas</t>
  </si>
  <si>
    <t>abacate</t>
  </si>
  <si>
    <t>dierberger</t>
  </si>
  <si>
    <t>conexões</t>
  </si>
  <si>
    <t>tuca</t>
  </si>
  <si>
    <t>aplitek</t>
  </si>
  <si>
    <t>Soma</t>
  </si>
  <si>
    <t>Média</t>
  </si>
  <si>
    <t>Mínimo</t>
  </si>
  <si>
    <t>Máximo</t>
  </si>
  <si>
    <t>NumeroPedido</t>
  </si>
  <si>
    <t>CPFcliente</t>
  </si>
  <si>
    <t>dataPedido</t>
  </si>
  <si>
    <t>datavencimentoPedido</t>
  </si>
  <si>
    <t>Atraso</t>
  </si>
  <si>
    <t>TotalPedido</t>
  </si>
  <si>
    <t>fretePedido</t>
  </si>
  <si>
    <t>Total  geral (inclui o frete)</t>
  </si>
  <si>
    <t>Multa (R$3) por dia de atraso em cima total geral</t>
  </si>
  <si>
    <t>Valor Total geral com multa</t>
  </si>
  <si>
    <t>nome</t>
  </si>
  <si>
    <t>cidade</t>
  </si>
  <si>
    <t>sexo</t>
  </si>
  <si>
    <t>peça</t>
  </si>
  <si>
    <t>Valor venda</t>
  </si>
  <si>
    <t>Desconto em R$</t>
  </si>
  <si>
    <t>Valor líquido</t>
  </si>
  <si>
    <t>ana</t>
  </si>
  <si>
    <t>Rio</t>
  </si>
  <si>
    <t>F</t>
  </si>
  <si>
    <t>Pneu</t>
  </si>
  <si>
    <t>azaléia</t>
  </si>
  <si>
    <t>vidro</t>
  </si>
  <si>
    <t>antônio</t>
  </si>
  <si>
    <t>M</t>
  </si>
  <si>
    <t>freio</t>
  </si>
  <si>
    <t>bia</t>
  </si>
  <si>
    <t>câmbio</t>
  </si>
  <si>
    <t>bernardo</t>
  </si>
  <si>
    <t>Franca</t>
  </si>
  <si>
    <t>rádio</t>
  </si>
  <si>
    <t>boca</t>
  </si>
  <si>
    <t>I</t>
  </si>
  <si>
    <t>cinto</t>
  </si>
  <si>
    <t>marco</t>
  </si>
  <si>
    <t>SP</t>
  </si>
  <si>
    <t>mancha</t>
  </si>
  <si>
    <t>nano</t>
  </si>
  <si>
    <t>paula</t>
  </si>
  <si>
    <t>renato</t>
  </si>
  <si>
    <t>rui</t>
  </si>
  <si>
    <t>silvia</t>
  </si>
  <si>
    <t>salomão</t>
  </si>
  <si>
    <t>Nome</t>
  </si>
  <si>
    <t>DataDeEnvio</t>
  </si>
  <si>
    <t>Frete</t>
  </si>
  <si>
    <t>PreçoUnitário</t>
  </si>
  <si>
    <t>Quantidade</t>
  </si>
  <si>
    <t>Pedro</t>
  </si>
  <si>
    <t>Janete</t>
  </si>
  <si>
    <t>Ana</t>
  </si>
  <si>
    <t>André</t>
  </si>
  <si>
    <t>Roberto</t>
  </si>
  <si>
    <t>Movimento Financeiro Pessoal</t>
  </si>
  <si>
    <t>Histórico</t>
  </si>
  <si>
    <t>Banco Mais</t>
  </si>
  <si>
    <t>Banco Itau</t>
  </si>
  <si>
    <t>Bradesco</t>
  </si>
  <si>
    <t>Cartões</t>
  </si>
  <si>
    <t>Visa</t>
  </si>
  <si>
    <t>Credcard</t>
  </si>
  <si>
    <t>Diner's</t>
  </si>
  <si>
    <t>Master Card</t>
  </si>
  <si>
    <t>Amex</t>
  </si>
  <si>
    <t>Saldos Conferidos</t>
  </si>
  <si>
    <t>Psicólogo</t>
  </si>
  <si>
    <t>Predatados</t>
  </si>
  <si>
    <t>Porção</t>
  </si>
  <si>
    <t>Posto Lupp</t>
  </si>
  <si>
    <t>Meu Escritório</t>
  </si>
  <si>
    <t>Game Station</t>
  </si>
  <si>
    <t>Chantily</t>
  </si>
  <si>
    <t>Bargaco</t>
  </si>
  <si>
    <t>Não sei</t>
  </si>
  <si>
    <t>Passagens Parceladas 1/5</t>
  </si>
  <si>
    <t>Saldo atual a considerar</t>
  </si>
  <si>
    <t>Posição Financeira Atual</t>
  </si>
  <si>
    <t>Total gastos</t>
  </si>
  <si>
    <t>MÊS E ANO:</t>
  </si>
  <si>
    <t>FL. N. 9</t>
  </si>
  <si>
    <t>DATA</t>
  </si>
  <si>
    <t>HISTÓRICO</t>
  </si>
  <si>
    <t>ENTRADAS</t>
  </si>
  <si>
    <t>SAÍDAS</t>
  </si>
  <si>
    <t>01.08.2005</t>
  </si>
  <si>
    <t>Pg. Conta de luz do consultório</t>
  </si>
  <si>
    <t>Pg. NF 678 - Material Médico Ltda</t>
  </si>
  <si>
    <t>02.08.2005</t>
  </si>
  <si>
    <t>Pg. GPS do consultório ref. mês 07/2001</t>
  </si>
  <si>
    <t>06.08.2005</t>
  </si>
  <si>
    <t>Pg. Salários do consultório ref. mês 07/2001</t>
  </si>
  <si>
    <t>06.09.2005</t>
  </si>
  <si>
    <t>Pg. FGTS do consultório ref. mês 07/2001</t>
  </si>
  <si>
    <t>10.09.2005</t>
  </si>
  <si>
    <t>Pg. Condomínio da Clínica Pronto Atendimento</t>
  </si>
  <si>
    <t>Pago conta de água</t>
  </si>
  <si>
    <t>10.10.2005</t>
  </si>
  <si>
    <t>Pago taxa do Congresso Médico Brasileiro</t>
  </si>
  <si>
    <t>Pg. recibo 1588 - Consultant Ltda - serviços da folha pagto.consultório</t>
  </si>
  <si>
    <t>31.10.2005</t>
  </si>
  <si>
    <t>Recebimentos de prestação de serviços médicos n/mês</t>
  </si>
  <si>
    <t>TOTAIS DESTA FOLHA</t>
  </si>
  <si>
    <t>SALDO DO MÊS</t>
  </si>
  <si>
    <t>Quotação</t>
  </si>
  <si>
    <t>Nome de sua empresa</t>
  </si>
  <si>
    <t>Logo de sua empresa</t>
  </si>
  <si>
    <t>Endereço</t>
  </si>
  <si>
    <t>Quotação #</t>
  </si>
  <si>
    <t>Cidade, Estado e Cep</t>
  </si>
  <si>
    <t>Cliente ID</t>
  </si>
  <si>
    <t xml:space="preserve">Tel e Fax </t>
  </si>
  <si>
    <t>Quotation For:</t>
  </si>
  <si>
    <t>Quotação válida até:</t>
  </si>
  <si>
    <t>Preparada por:</t>
  </si>
  <si>
    <t>Empresa</t>
  </si>
  <si>
    <t>Cidade, Estado</t>
  </si>
  <si>
    <t>Tel</t>
  </si>
  <si>
    <t>Fax</t>
  </si>
  <si>
    <t>Comentários ou instruções especiais:</t>
  </si>
  <si>
    <t>Vendedor</t>
  </si>
  <si>
    <t>Caixa Postal</t>
  </si>
  <si>
    <t>Data envio</t>
  </si>
  <si>
    <t>Canal</t>
  </si>
  <si>
    <t>QUANTIDADE</t>
  </si>
  <si>
    <t>DESCRIÇÃO</t>
  </si>
  <si>
    <t>PREÇO UNIT</t>
  </si>
  <si>
    <t>T</t>
  </si>
  <si>
    <t>TOTAL</t>
  </si>
  <si>
    <t>SUBTOTAL</t>
  </si>
  <si>
    <t>OUTROS</t>
  </si>
  <si>
    <t>Se tem dúvidas acerca desta proposta envie um e-mail ou ligue para Nome, Tel, e-mail.</t>
  </si>
  <si>
    <t>Cidade</t>
  </si>
  <si>
    <t>Convênio</t>
  </si>
  <si>
    <t>Valor</t>
  </si>
  <si>
    <t>SANDRA VENANCIO PEREIRA</t>
  </si>
  <si>
    <t>ARARAQ</t>
  </si>
  <si>
    <t>P</t>
  </si>
  <si>
    <t>GABRIEL ALVES DA SILVA</t>
  </si>
  <si>
    <t>RP</t>
  </si>
  <si>
    <t>GC</t>
  </si>
  <si>
    <t>SANDRA M. RIBEIRO MARCELINO</t>
  </si>
  <si>
    <t>SASSOM</t>
  </si>
  <si>
    <t>TEREZINHA P. OLIVEIRA FARIA</t>
  </si>
  <si>
    <t>UNIMED</t>
  </si>
  <si>
    <t>M  LOURDES LEONARDO SILVEIRA</t>
  </si>
  <si>
    <t>TAQUARIT</t>
  </si>
  <si>
    <t>ALBERTO P E MOLDENHAUER</t>
  </si>
  <si>
    <t>JAMILA SALOMAO EIK</t>
  </si>
  <si>
    <t>ROSEMARY TAPETI</t>
  </si>
  <si>
    <t>RITA DE CASSIA MARTINS</t>
  </si>
  <si>
    <t>CASSIA</t>
  </si>
  <si>
    <t>SILMA REGINA S GUIMARAES</t>
  </si>
  <si>
    <t>PEDREG</t>
  </si>
  <si>
    <t>CASSI</t>
  </si>
  <si>
    <t>JOSÉ CARLOS SILVA</t>
  </si>
  <si>
    <t>MATAO</t>
  </si>
  <si>
    <t>VIRGILIO SCAVAZZA JUNIOR</t>
  </si>
  <si>
    <t>BATATAIS</t>
  </si>
  <si>
    <t>CELESTINO JOÃO WEBER</t>
  </si>
  <si>
    <t>LILIANE DE ARAUJO</t>
  </si>
  <si>
    <t>RAPHAEL CHYNYI LIU</t>
  </si>
  <si>
    <t>ARAÇAT</t>
  </si>
  <si>
    <t>CELINA DE FREITAS ARANTES</t>
  </si>
  <si>
    <t>ORLANDA W DACUNTO</t>
  </si>
  <si>
    <t>JOAO AISSAR</t>
  </si>
  <si>
    <t>JARDINOP</t>
  </si>
  <si>
    <t>SONIA TAVARES</t>
  </si>
  <si>
    <t>IRINEU DOS SANTOS</t>
  </si>
  <si>
    <t>DARCI DE OLIVEIRA MORETTI</t>
  </si>
  <si>
    <t>ARIVALDO DE OLIVEIRA</t>
  </si>
  <si>
    <t>AM.BRAS.</t>
  </si>
  <si>
    <t>MARILDA DA COSTA</t>
  </si>
  <si>
    <t>TAMBAU</t>
  </si>
  <si>
    <t>MIAKO FUCUTA</t>
  </si>
  <si>
    <t>MIGUELOP</t>
  </si>
  <si>
    <t>SELMO PAULETTI</t>
  </si>
  <si>
    <t>IREMAR ALVES</t>
  </si>
  <si>
    <t>S JOAQB</t>
  </si>
  <si>
    <t>PEDRO A E MOLDENHAUER</t>
  </si>
  <si>
    <t>MARIA AP BAVIEIRA</t>
  </si>
  <si>
    <t>ABIGAIL INOCENCIO DA SILVA</t>
  </si>
  <si>
    <t>ARLINDO JOSE DA SILVA</t>
  </si>
  <si>
    <t>SERT</t>
  </si>
  <si>
    <t>ANTONIO CRISTIANO FILHO</t>
  </si>
  <si>
    <t>EDILENA AP N ZANATO</t>
  </si>
  <si>
    <t>SIDENIR JOSÉ CINTRA</t>
  </si>
  <si>
    <t>LAISE CARLOS WADT</t>
  </si>
  <si>
    <t>PIRASSUN</t>
  </si>
  <si>
    <t>MURILO BRAS NASCIMENTO</t>
  </si>
  <si>
    <t>SERTAOZ</t>
  </si>
  <si>
    <t>LUIZ GAGINI</t>
  </si>
  <si>
    <t>LUCIA H NUNES PEREIRA</t>
  </si>
  <si>
    <t>M DORES P SOUZA</t>
  </si>
  <si>
    <t>ITAMOGI</t>
  </si>
  <si>
    <t>NILZA CANUTO ROSA</t>
  </si>
  <si>
    <t>ELVIRA BROGNARA MARTINS</t>
  </si>
  <si>
    <t>VALDIRA SOFIA DOS SANTOS</t>
  </si>
  <si>
    <t>PRADOP</t>
  </si>
  <si>
    <t>USM</t>
  </si>
  <si>
    <t>MAYSA NUNES O MOREIRA</t>
  </si>
  <si>
    <t>GOIANIA</t>
  </si>
  <si>
    <t>NILVANIA PEREIRA MEDEIROS</t>
  </si>
  <si>
    <t>MARILDA AP CAETANO SILVA</t>
  </si>
  <si>
    <t>RAFAEL C MAIA FREITAS</t>
  </si>
  <si>
    <t>MARIO DE SOUZA</t>
  </si>
  <si>
    <t>M AP PAVAN MENDES</t>
  </si>
  <si>
    <t>BARRINHA</t>
  </si>
  <si>
    <t>VICTOR  HUGO S BALDUINO</t>
  </si>
  <si>
    <t>MOCOCA</t>
  </si>
  <si>
    <t>TEL</t>
  </si>
  <si>
    <t>ADOLFO PIZO</t>
  </si>
  <si>
    <t>ANTONIO JOSÉ AVILA</t>
  </si>
  <si>
    <t>ELZA SIBRAO EVANGELISTA</t>
  </si>
  <si>
    <t>FLORIPES M OLIVEIRA FERREIRA</t>
  </si>
  <si>
    <t>ITUVERAVA</t>
  </si>
  <si>
    <t>M. AP. R. BASTIO</t>
  </si>
  <si>
    <t>M SUELI PORTAPILA SILVA</t>
  </si>
  <si>
    <t>FRANCISCA EDNIR REIS CAVALCANTE</t>
  </si>
  <si>
    <t>FORTALEZA</t>
  </si>
  <si>
    <t>ALVARO MOIOLI</t>
  </si>
  <si>
    <t>DUARTINA</t>
  </si>
  <si>
    <t>M TERESA</t>
  </si>
  <si>
    <t>FRANCISCO MARIO DELSIN</t>
  </si>
  <si>
    <t>P FERREIRA</t>
  </si>
  <si>
    <t>ANTONIO CARLOS BARBARO</t>
  </si>
  <si>
    <t>M LUCIA RIBEIRO</t>
  </si>
  <si>
    <t>PERDIZES</t>
  </si>
  <si>
    <t>JOSÉ ALVES ASSIS</t>
  </si>
  <si>
    <t>SILVIA Z BONONI</t>
  </si>
  <si>
    <t>JOAQUIM RODRIGUES  SOUZA</t>
  </si>
  <si>
    <t>ANAILE ZAMBOLIM</t>
  </si>
  <si>
    <t>PRADOPOLIS</t>
  </si>
  <si>
    <t>APARECIDA DOS SANTOS ELOY</t>
  </si>
  <si>
    <t>EDSON PRADO LEAL</t>
  </si>
  <si>
    <t>ANA LAURA DA SILVA PEREIRA</t>
  </si>
  <si>
    <t>ARAÇATUBA</t>
  </si>
  <si>
    <t>Relatório de Vendas de 2001</t>
  </si>
  <si>
    <t>NúmeroDoPedido</t>
  </si>
  <si>
    <t>CódigoDoCliente</t>
  </si>
  <si>
    <t>PaísDeDestino</t>
  </si>
  <si>
    <t>CódigoDaCategoria</t>
  </si>
  <si>
    <t>Descrição</t>
  </si>
  <si>
    <t>CódigoDoFuncionário</t>
  </si>
  <si>
    <t>Desconto</t>
  </si>
  <si>
    <t>Preço Total</t>
  </si>
  <si>
    <t>F110380</t>
  </si>
  <si>
    <t>HUNGO</t>
  </si>
  <si>
    <t>Irlanda</t>
  </si>
  <si>
    <t>Queijos</t>
  </si>
  <si>
    <t>João</t>
  </si>
  <si>
    <t>Carnes preparadas</t>
  </si>
  <si>
    <t>F110392</t>
  </si>
  <si>
    <t>PICCO</t>
  </si>
  <si>
    <t>Áustria</t>
  </si>
  <si>
    <t>Paulo</t>
  </si>
  <si>
    <t>F110393</t>
  </si>
  <si>
    <t>SAVEA</t>
  </si>
  <si>
    <t>EUA</t>
  </si>
  <si>
    <t>Frutas secas e pastas vegetais</t>
  </si>
  <si>
    <t>F110395</t>
  </si>
  <si>
    <t>HILAA</t>
  </si>
  <si>
    <t>Venezuela</t>
  </si>
  <si>
    <t>Silvio</t>
  </si>
  <si>
    <t>F110396</t>
  </si>
  <si>
    <t>FRANK</t>
  </si>
  <si>
    <t>Alemanha</t>
  </si>
  <si>
    <t>Pães, biscoitos, massas e cereais</t>
  </si>
  <si>
    <t>F110398</t>
  </si>
  <si>
    <t>F110399</t>
  </si>
  <si>
    <t>VAFFE</t>
  </si>
  <si>
    <t>Dinamarca</t>
  </si>
  <si>
    <t>F110400</t>
  </si>
  <si>
    <t>EASTC</t>
  </si>
  <si>
    <t>Reino Unido</t>
  </si>
  <si>
    <t>F110401</t>
  </si>
  <si>
    <t>RATTC</t>
  </si>
  <si>
    <t>F110402</t>
  </si>
  <si>
    <t>ERNSH</t>
  </si>
  <si>
    <t>F110404</t>
  </si>
  <si>
    <t>MAGAA</t>
  </si>
  <si>
    <t>Itália</t>
  </si>
  <si>
    <t>F110406</t>
  </si>
  <si>
    <t>QUEEN</t>
  </si>
  <si>
    <t>Brasil</t>
  </si>
  <si>
    <t>F110407</t>
  </si>
  <si>
    <t>OTTIK</t>
  </si>
  <si>
    <t>F110408</t>
  </si>
  <si>
    <t>FOLIG</t>
  </si>
  <si>
    <t>França</t>
  </si>
  <si>
    <t>F110409</t>
  </si>
  <si>
    <t>OCEAN</t>
  </si>
  <si>
    <t>Argentina</t>
  </si>
  <si>
    <t>F110410</t>
  </si>
  <si>
    <t>BOTTM</t>
  </si>
  <si>
    <t>Canadá</t>
  </si>
  <si>
    <t>F110411</t>
  </si>
  <si>
    <t>Maria</t>
  </si>
  <si>
    <t>F110412</t>
  </si>
  <si>
    <t>WARTH</t>
  </si>
  <si>
    <t>Finlândia</t>
  </si>
  <si>
    <t>F110414</t>
  </si>
  <si>
    <t>FAMIA</t>
  </si>
  <si>
    <t>F110415</t>
  </si>
  <si>
    <t>HUNGC</t>
  </si>
  <si>
    <t>F110416</t>
  </si>
  <si>
    <t>F110419</t>
  </si>
  <si>
    <t>RICSU</t>
  </si>
  <si>
    <t>Suíça</t>
  </si>
  <si>
    <t>F110420</t>
  </si>
  <si>
    <t>WELLI</t>
  </si>
  <si>
    <t>F110421</t>
  </si>
  <si>
    <t>QUEDE</t>
  </si>
  <si>
    <t>GOURL</t>
  </si>
  <si>
    <t>LAMAI</t>
  </si>
  <si>
    <t>Espanha</t>
  </si>
  <si>
    <t>F110427</t>
  </si>
  <si>
    <t>SPLIR</t>
  </si>
  <si>
    <t>F110433</t>
  </si>
  <si>
    <t>PRINI</t>
  </si>
  <si>
    <t>Portugal</t>
  </si>
  <si>
    <t>CONSH</t>
  </si>
  <si>
    <t>BLONP</t>
  </si>
  <si>
    <t>TOMSP</t>
  </si>
  <si>
    <t>MEREP</t>
  </si>
  <si>
    <t>REGGC</t>
  </si>
  <si>
    <t>BERGS</t>
  </si>
  <si>
    <t>Suécia</t>
  </si>
  <si>
    <t>F110447</t>
  </si>
  <si>
    <t>RICAR</t>
  </si>
  <si>
    <t>F110450</t>
  </si>
  <si>
    <t>VICTE</t>
  </si>
  <si>
    <t>F110451</t>
  </si>
  <si>
    <t>QUICK</t>
  </si>
  <si>
    <t>F110455</t>
  </si>
  <si>
    <t>F110457</t>
  </si>
  <si>
    <t>KOENE</t>
  </si>
  <si>
    <t>F110458</t>
  </si>
  <si>
    <t>SUPRD</t>
  </si>
  <si>
    <t>Bélgica</t>
  </si>
  <si>
    <t>F110461</t>
  </si>
  <si>
    <t>LILAS</t>
  </si>
  <si>
    <t>F110462</t>
  </si>
  <si>
    <t>F110463</t>
  </si>
  <si>
    <t>F110464</t>
  </si>
  <si>
    <t>FURIB</t>
  </si>
  <si>
    <t>F110465</t>
  </si>
  <si>
    <t>F110470</t>
  </si>
  <si>
    <t>BONAP</t>
  </si>
  <si>
    <t>F110471</t>
  </si>
  <si>
    <t>BSBEV</t>
  </si>
  <si>
    <t>F110473</t>
  </si>
  <si>
    <t>ISLAT</t>
  </si>
  <si>
    <t>F110474</t>
  </si>
  <si>
    <t>PERIC</t>
  </si>
  <si>
    <t>México</t>
  </si>
  <si>
    <t>F110476</t>
  </si>
  <si>
    <t>F110479</t>
  </si>
  <si>
    <t>F110480</t>
  </si>
  <si>
    <t>F110481</t>
  </si>
  <si>
    <t>F110485</t>
  </si>
  <si>
    <t>LINOD</t>
  </si>
  <si>
    <t>F110487</t>
  </si>
  <si>
    <t>F110488</t>
  </si>
  <si>
    <t>F110490</t>
  </si>
  <si>
    <t>F110492</t>
  </si>
  <si>
    <t>F110493</t>
  </si>
  <si>
    <t>F110494</t>
  </si>
  <si>
    <t>COMMI</t>
  </si>
  <si>
    <t>F110495</t>
  </si>
  <si>
    <t>LAUGB</t>
  </si>
  <si>
    <t>F110497</t>
  </si>
  <si>
    <t>LEHMS</t>
  </si>
  <si>
    <t>F110498</t>
  </si>
  <si>
    <t>F110499</t>
  </si>
  <si>
    <t>F110500</t>
  </si>
  <si>
    <t>F110501</t>
  </si>
  <si>
    <t>BLAUS</t>
  </si>
  <si>
    <t>F110502</t>
  </si>
  <si>
    <t>F110503</t>
  </si>
  <si>
    <t>F110504</t>
  </si>
  <si>
    <t>WHITC</t>
  </si>
  <si>
    <t>F110510</t>
  </si>
  <si>
    <t>F110511</t>
  </si>
  <si>
    <t>F110512</t>
  </si>
  <si>
    <t>F110513</t>
  </si>
  <si>
    <t>WANDK</t>
  </si>
  <si>
    <t>F110514</t>
  </si>
  <si>
    <t>F110515</t>
  </si>
  <si>
    <t>F110516</t>
  </si>
  <si>
    <t>F110517</t>
  </si>
  <si>
    <t>NORTS</t>
  </si>
  <si>
    <t>F110519</t>
  </si>
  <si>
    <t>CHOPS</t>
  </si>
  <si>
    <t>F110520</t>
  </si>
  <si>
    <t>SANTG</t>
  </si>
  <si>
    <t>Noruega</t>
  </si>
  <si>
    <t>F110523</t>
  </si>
  <si>
    <t>SEVES</t>
  </si>
  <si>
    <t>F110524</t>
  </si>
  <si>
    <t>F110526</t>
  </si>
  <si>
    <t>F110528</t>
  </si>
  <si>
    <t>GREAL</t>
  </si>
  <si>
    <t>F110529</t>
  </si>
  <si>
    <t>MAISD</t>
  </si>
  <si>
    <t>F110530</t>
  </si>
  <si>
    <t>F110531</t>
  </si>
  <si>
    <t>F110533</t>
  </si>
  <si>
    <t>FOLKO</t>
  </si>
  <si>
    <t>F110534</t>
  </si>
  <si>
    <t>F110535</t>
  </si>
  <si>
    <t>ANTON</t>
  </si>
  <si>
    <t>F110536</t>
  </si>
  <si>
    <t>F110537</t>
  </si>
  <si>
    <t>F110538</t>
  </si>
  <si>
    <t>F110539</t>
  </si>
  <si>
    <t>F110541</t>
  </si>
  <si>
    <t>HANAR</t>
  </si>
  <si>
    <t>F110542</t>
  </si>
  <si>
    <t>F110543</t>
  </si>
  <si>
    <t>F110546</t>
  </si>
  <si>
    <t>F110547</t>
  </si>
  <si>
    <t>F110550</t>
  </si>
  <si>
    <t>GODOS</t>
  </si>
  <si>
    <t>F110552</t>
  </si>
  <si>
    <t>F110553</t>
  </si>
  <si>
    <t>F110554</t>
  </si>
  <si>
    <t>F110555</t>
  </si>
  <si>
    <t>F110556</t>
  </si>
  <si>
    <t>SIMOB</t>
  </si>
  <si>
    <t>F110557</t>
  </si>
  <si>
    <t>F110558</t>
  </si>
  <si>
    <t>AROUT</t>
  </si>
  <si>
    <t>F110559</t>
  </si>
  <si>
    <t>F110562</t>
  </si>
  <si>
    <t>F110563</t>
  </si>
  <si>
    <t>F110564</t>
  </si>
  <si>
    <t>F110565</t>
  </si>
  <si>
    <t>F110567</t>
  </si>
  <si>
    <t>F110570</t>
  </si>
  <si>
    <t>F110571</t>
  </si>
  <si>
    <t>F110572</t>
  </si>
  <si>
    <t>F110573</t>
  </si>
  <si>
    <t>F110574</t>
  </si>
  <si>
    <t>TRAIH</t>
  </si>
  <si>
    <t>F110575</t>
  </si>
  <si>
    <t>MORGK</t>
  </si>
  <si>
    <t>F110578</t>
  </si>
  <si>
    <t>F110580</t>
  </si>
  <si>
    <t>F110582</t>
  </si>
  <si>
    <t>F110583</t>
  </si>
  <si>
    <t>F110586</t>
  </si>
  <si>
    <t>F110588</t>
  </si>
  <si>
    <t>F110591</t>
  </si>
  <si>
    <t>F110593</t>
  </si>
  <si>
    <t>F110594</t>
  </si>
  <si>
    <t>OLDWO</t>
  </si>
  <si>
    <t>F110595</t>
  </si>
  <si>
    <t>F110596</t>
  </si>
  <si>
    <t>F110597</t>
  </si>
  <si>
    <t>F110598</t>
  </si>
  <si>
    <t>F110600</t>
  </si>
  <si>
    <t>F110601</t>
  </si>
  <si>
    <t>F110603</t>
  </si>
  <si>
    <t>F110605</t>
  </si>
  <si>
    <t>F110606</t>
  </si>
  <si>
    <t>TRADH</t>
  </si>
  <si>
    <t>F110607</t>
  </si>
  <si>
    <t>F110608</t>
  </si>
  <si>
    <t>F110611</t>
  </si>
  <si>
    <t>WOLZA</t>
  </si>
  <si>
    <t>Polônia</t>
  </si>
  <si>
    <t>F110612</t>
  </si>
  <si>
    <t>F110615</t>
  </si>
  <si>
    <t>WILMK</t>
  </si>
  <si>
    <t>F110616</t>
  </si>
  <si>
    <t>F110617</t>
  </si>
  <si>
    <t>F110618</t>
  </si>
  <si>
    <t>F110619</t>
  </si>
  <si>
    <t>F110620</t>
  </si>
  <si>
    <t>F110621</t>
  </si>
  <si>
    <t>F110623</t>
  </si>
  <si>
    <t>F110624</t>
  </si>
  <si>
    <t>THECR</t>
  </si>
  <si>
    <t>F110625</t>
  </si>
  <si>
    <t>ANATR</t>
  </si>
  <si>
    <t>F110626</t>
  </si>
  <si>
    <t>F110629</t>
  </si>
  <si>
    <t>F110630</t>
  </si>
  <si>
    <t>F110632</t>
  </si>
  <si>
    <t>F110634</t>
  </si>
  <si>
    <t>F110635</t>
  </si>
  <si>
    <t>F110637</t>
  </si>
  <si>
    <t>F110638</t>
  </si>
  <si>
    <t>F110640</t>
  </si>
  <si>
    <t>F110646</t>
  </si>
  <si>
    <t>F110648</t>
  </si>
  <si>
    <t>F110649</t>
  </si>
  <si>
    <t>F110650</t>
  </si>
  <si>
    <t>F110651</t>
  </si>
  <si>
    <t>F110652</t>
  </si>
  <si>
    <t>F110653</t>
  </si>
  <si>
    <t>F110654</t>
  </si>
  <si>
    <t>F110656</t>
  </si>
  <si>
    <t>F110657</t>
  </si>
  <si>
    <t>F110658</t>
  </si>
  <si>
    <t>F110663</t>
  </si>
  <si>
    <t>F110664</t>
  </si>
  <si>
    <t>F110665</t>
  </si>
  <si>
    <t>LONEP</t>
  </si>
  <si>
    <t>F110666</t>
  </si>
  <si>
    <t>F110667</t>
  </si>
  <si>
    <t>F110668</t>
  </si>
  <si>
    <t>F110670</t>
  </si>
  <si>
    <t>F110672</t>
  </si>
  <si>
    <t>F110673</t>
  </si>
  <si>
    <t>F110674</t>
  </si>
  <si>
    <t>F110675</t>
  </si>
  <si>
    <t>F110677</t>
  </si>
  <si>
    <t>F110678</t>
  </si>
  <si>
    <t>F110679</t>
  </si>
  <si>
    <t>F110680</t>
  </si>
  <si>
    <t>F110681</t>
  </si>
  <si>
    <t>F110682</t>
  </si>
  <si>
    <t>F110683</t>
  </si>
  <si>
    <t>DUMON</t>
  </si>
  <si>
    <t>F110684</t>
  </si>
  <si>
    <t>F110686</t>
  </si>
  <si>
    <t>F110687</t>
  </si>
  <si>
    <t>F110690</t>
  </si>
  <si>
    <t>F110691</t>
  </si>
  <si>
    <t>F110693</t>
  </si>
  <si>
    <t>F110694</t>
  </si>
  <si>
    <t>F110696</t>
  </si>
  <si>
    <t>F110698</t>
  </si>
  <si>
    <t>F110700</t>
  </si>
  <si>
    <t>F110701</t>
  </si>
  <si>
    <t>F110703</t>
  </si>
  <si>
    <t>F110705</t>
  </si>
  <si>
    <t>F110706</t>
  </si>
  <si>
    <t>F110707</t>
  </si>
  <si>
    <t>F110709</t>
  </si>
  <si>
    <t>F110711</t>
  </si>
  <si>
    <t>F110712</t>
  </si>
  <si>
    <t>F110714</t>
  </si>
  <si>
    <t>F110715</t>
  </si>
  <si>
    <t>F110717</t>
  </si>
  <si>
    <t>F110719</t>
  </si>
  <si>
    <t>LETSS</t>
  </si>
  <si>
    <t>F110720</t>
  </si>
  <si>
    <t>F110725</t>
  </si>
  <si>
    <t>F110727</t>
  </si>
  <si>
    <t>F110728</t>
  </si>
  <si>
    <t>F110733</t>
  </si>
  <si>
    <t>F110739</t>
  </si>
  <si>
    <t>VINET</t>
  </si>
  <si>
    <t>F110740</t>
  </si>
  <si>
    <t>F110742</t>
  </si>
  <si>
    <t>F110745</t>
  </si>
  <si>
    <t>F110746</t>
  </si>
  <si>
    <t>F110747</t>
  </si>
  <si>
    <t>F110748</t>
  </si>
  <si>
    <t>F110749</t>
  </si>
  <si>
    <t>F110750</t>
  </si>
  <si>
    <t>F110752</t>
  </si>
  <si>
    <t>F110755</t>
  </si>
  <si>
    <t>F110756</t>
  </si>
  <si>
    <t>F110757</t>
  </si>
  <si>
    <t>F110758</t>
  </si>
  <si>
    <t>F110759</t>
  </si>
  <si>
    <t>F110762</t>
  </si>
  <si>
    <t>F110763</t>
  </si>
  <si>
    <t>F110766</t>
  </si>
  <si>
    <t>F110767</t>
  </si>
  <si>
    <t>F110768</t>
  </si>
  <si>
    <t>F110769</t>
  </si>
  <si>
    <t>F110772</t>
  </si>
  <si>
    <t>F110773</t>
  </si>
  <si>
    <t>F110776</t>
  </si>
  <si>
    <t>F110781</t>
  </si>
  <si>
    <t>F110784</t>
  </si>
  <si>
    <t>F110787</t>
  </si>
  <si>
    <t>F110790</t>
  </si>
  <si>
    <t>F110792</t>
  </si>
  <si>
    <t>F110801</t>
  </si>
  <si>
    <t>BOLID</t>
  </si>
  <si>
    <t>F111072</t>
  </si>
  <si>
    <t>F111077</t>
  </si>
  <si>
    <t>Gráficos</t>
  </si>
  <si>
    <t>Tabela 1</t>
  </si>
  <si>
    <t>Tabela 2</t>
  </si>
  <si>
    <t>Tabela 3</t>
  </si>
  <si>
    <t>Idade</t>
  </si>
  <si>
    <t>Renda</t>
  </si>
  <si>
    <t>Pedroca</t>
  </si>
  <si>
    <t>Fábio</t>
  </si>
  <si>
    <t>Julio</t>
  </si>
  <si>
    <t>Katia</t>
  </si>
  <si>
    <t>Lula</t>
  </si>
  <si>
    <t>Rubens</t>
  </si>
  <si>
    <t>Conta</t>
  </si>
  <si>
    <t>Salário Portaria</t>
  </si>
  <si>
    <t>Honorário Contábil</t>
  </si>
  <si>
    <t>Guias</t>
  </si>
  <si>
    <t>Despesas Bancarias C.C.</t>
  </si>
  <si>
    <t>Impostos e Taxas</t>
  </si>
  <si>
    <t xml:space="preserve">Despesas              </t>
  </si>
  <si>
    <t>Receitas</t>
  </si>
  <si>
    <t>Fotocópia</t>
  </si>
  <si>
    <t>Recebido dos Condôminos</t>
  </si>
  <si>
    <t>Envelopes</t>
  </si>
  <si>
    <t>Confederativa</t>
  </si>
  <si>
    <t>Empréstimos</t>
  </si>
  <si>
    <t xml:space="preserve">Correio </t>
  </si>
  <si>
    <t>Contribuiçao Social</t>
  </si>
  <si>
    <t>Outros (Melhorias e etc)</t>
  </si>
  <si>
    <t>Etiquetas</t>
  </si>
  <si>
    <t>Recebido de Mora/Juros</t>
  </si>
  <si>
    <t>Manutenção Elétrica (M.O.)</t>
  </si>
  <si>
    <t>Recebimento Água</t>
  </si>
  <si>
    <t>Material Elétrico e Hidráulico</t>
  </si>
  <si>
    <t>ENERGIA ELÉTRICA</t>
  </si>
  <si>
    <t>Recebimento de Poupança</t>
  </si>
  <si>
    <t>Manutenção Hidráulica (M.O.)</t>
  </si>
  <si>
    <t>Recebimento dos Atrasados</t>
  </si>
  <si>
    <t>Legalização Condomínio</t>
  </si>
  <si>
    <t>Materiais de Construção</t>
  </si>
  <si>
    <t>F.G.T.S.</t>
  </si>
  <si>
    <t>Saldo do Mês(Deved. ou Credor)</t>
  </si>
  <si>
    <t>I.N.S.S.</t>
  </si>
  <si>
    <t>Ferias e 13º Salario</t>
  </si>
  <si>
    <t>SENAR</t>
  </si>
  <si>
    <t>Provisão para Poupança</t>
  </si>
  <si>
    <t>Rais</t>
  </si>
  <si>
    <t>Tabela de Imposto de Renda</t>
  </si>
  <si>
    <t>%</t>
  </si>
  <si>
    <t>desconto</t>
  </si>
  <si>
    <t>Até 1.164,00 </t>
  </si>
  <si>
    <t> Isento </t>
  </si>
  <si>
    <t> - </t>
  </si>
  <si>
    <t> De 1.164,01 até 2.326,00 </t>
  </si>
  <si>
    <t> 15,00 </t>
  </si>
  <si>
    <t> 174,60 </t>
  </si>
  <si>
    <t>indice 1</t>
  </si>
  <si>
    <t>indice 2</t>
  </si>
  <si>
    <t>indice 3</t>
  </si>
  <si>
    <t> Acima de 2.326,00 </t>
  </si>
  <si>
    <t> 27,50 </t>
  </si>
  <si>
    <t> 465,35 </t>
  </si>
  <si>
    <t>Salario</t>
  </si>
  <si>
    <t>IR</t>
  </si>
  <si>
    <t>Valor Líquido</t>
  </si>
  <si>
    <t>Preencher as colunas Desconto e Líquido</t>
  </si>
  <si>
    <t>Qtde</t>
  </si>
  <si>
    <t>Liquido</t>
  </si>
  <si>
    <t>Faltas</t>
  </si>
  <si>
    <t>Salário Bruto</t>
  </si>
  <si>
    <t>IR oficial</t>
  </si>
  <si>
    <t>Líquido</t>
  </si>
  <si>
    <t>Vamos agora usar a macro papagaio para agilizar as nossas atividades.</t>
  </si>
  <si>
    <t>Macro papagaio - gravador</t>
  </si>
  <si>
    <t>Icone para ativar a macro no menu ou no texto</t>
  </si>
  <si>
    <t>MACRO 1 - Imprimir parte da planilha (criar icone no menu)</t>
  </si>
  <si>
    <t>MACRO 2 - Abrir arquivo modelo (criar icone no menu)</t>
  </si>
  <si>
    <t>MACRO 3 - Limpar area de dados (criar botão limpar)</t>
  </si>
  <si>
    <t>MACRO 4 - Mensagem (aprenda e corrija)</t>
  </si>
  <si>
    <t>Sub Teste()</t>
  </si>
  <si>
    <t>'Macro para coletar o nome do meliante</t>
  </si>
  <si>
    <t>Resp = MsgBox("Você é Inteligente ?",VBQuestion + vbYesNo, "Exemplo")</t>
  </si>
  <si>
    <t>End Sub</t>
  </si>
  <si>
    <t>OU</t>
  </si>
  <si>
    <t>Resp = MsgBox("Você é Inteligente ?",36, "Exemplo")</t>
  </si>
  <si>
    <t>opções de resposta</t>
  </si>
  <si>
    <t>vbOKOnly  = 0 (exibe o botão OK)</t>
  </si>
  <si>
    <t>vbOKYesNO = 4 (exibe os botões YES e NO)</t>
  </si>
  <si>
    <t>vbYEsNOCancel = 3 (exibe 3 opções)</t>
  </si>
  <si>
    <t>existem as opções 0,1,2,3,4 e 5</t>
  </si>
  <si>
    <t>ICONES NA CAIXA</t>
  </si>
  <si>
    <t>vbQUESTION = 32 (Exibe icone warning)</t>
  </si>
  <si>
    <t>vbCRITICA = 16 (exibe icone critical)</t>
  </si>
  <si>
    <t xml:space="preserve">Existem as opções 16,32,48 e 64 </t>
  </si>
  <si>
    <t>Sub Teste2()</t>
  </si>
  <si>
    <t xml:space="preserve">  Resp = MsgBox("Você é Inteligente ?", 36, "Exemplo")</t>
  </si>
  <si>
    <t xml:space="preserve"> 'Teste a resposta e emite uma mensagem</t>
  </si>
  <si>
    <t xml:space="preserve">  If Resp = vbNo Then</t>
  </si>
  <si>
    <t xml:space="preserve">        MsgBox ("Parabens")</t>
  </si>
  <si>
    <t xml:space="preserve">  Else</t>
  </si>
  <si>
    <t xml:space="preserve">        MsgBox ("Sinto muito !!!")</t>
  </si>
  <si>
    <t xml:space="preserve">  End If</t>
  </si>
  <si>
    <t xml:space="preserve">  </t>
  </si>
  <si>
    <t xml:space="preserve"> </t>
  </si>
  <si>
    <t>Pasta é um conjunto de planilhas ( o nome da mesma se encontra na parte inferior da tela)</t>
  </si>
  <si>
    <r>
      <t>1) Comentário sensitivo</t>
    </r>
    <r>
      <rPr>
        <sz val="10"/>
        <rFont val="Arial"/>
        <family val="2"/>
      </rPr>
      <t xml:space="preserve"> ao mouse em uma determinada célula (Inserir/comentário)</t>
    </r>
  </si>
  <si>
    <t>Passe o mouse em E1 (da planilha11a)e verifique o comentário</t>
  </si>
  <si>
    <r>
      <t xml:space="preserve">2) Validação de entrada </t>
    </r>
    <r>
      <rPr>
        <sz val="10"/>
        <rFont val="Arial"/>
        <family val="2"/>
      </rPr>
      <t>. Ao clilcar, testa a entrada - Dados/validação e colocar faixa de valores e mensagens</t>
    </r>
  </si>
  <si>
    <t>Clique em F1 (da planilha 11a) e tente digitar a letra "a" (valor inválido)</t>
  </si>
  <si>
    <r>
      <t>3) Cabeçalho e rodapé</t>
    </r>
    <r>
      <rPr>
        <sz val="10"/>
        <rFont val="Arial"/>
        <family val="2"/>
      </rPr>
      <t>. Exibir/cabeçalho e rodapé/personalizar cabeçalho e personalizar rodapé</t>
    </r>
  </si>
  <si>
    <t>Insira no cabeçalho FEA-USP e no rodapé o seu nome</t>
  </si>
  <si>
    <r>
      <t>4) Ajuste texto na célula e posicionamento.</t>
    </r>
    <r>
      <rPr>
        <sz val="10"/>
        <rFont val="Arial"/>
        <family val="2"/>
      </rPr>
      <t xml:space="preserve"> CTRL 1/alinhamento/retorno automático ou reduzir para ajustar ou mudar direção(inclinação)</t>
    </r>
  </si>
  <si>
    <t>Experimente. Clique na célula A9 desta planilha e faça as etapas descritas na linha acima</t>
  </si>
  <si>
    <r>
      <t>5) Salvar como página Web.</t>
    </r>
    <r>
      <rPr>
        <sz val="10"/>
        <rFont val="Arial"/>
        <family val="2"/>
      </rPr>
      <t>. Arquivo/Salvar como página Web. publicar (sem escolher opção alguma). Escolher planilha/interatividade/nomearquivo</t>
    </r>
  </si>
  <si>
    <t>Serve para divulgar info para quem não tem Excel e tem browser !!!! (No explorer : arquivo/abrir/nomedoarquivosalvo)</t>
  </si>
  <si>
    <r>
      <t>6) Importar páginas e tabelas WEB para Excel.</t>
    </r>
    <r>
      <rPr>
        <sz val="10"/>
        <rFont val="Arial"/>
        <family val="2"/>
      </rPr>
      <t>Dados/Importar dados externos/colocar endereço/escolher tudo ou partes</t>
    </r>
  </si>
  <si>
    <t>Vide planilha Importar página da Web (use o endereço http://www.receita.fazenda.gov.br) . Página inteira. Depois podemos apenas atualizar os dados importados.</t>
  </si>
  <si>
    <t>Exemplo de importar dados da tabela de IR.</t>
  </si>
  <si>
    <t>Informações sobre Certificados Digitais</t>
  </si>
  <si>
    <t xml:space="preserve">   &gt;Atualize sua página...</t>
  </si>
  <si>
    <t>Filial - Rio de Janeiro</t>
  </si>
  <si>
    <t>Aula11a!A1</t>
  </si>
  <si>
    <t>M10248</t>
  </si>
  <si>
    <t>M10253</t>
  </si>
  <si>
    <t>Sobremesas, doces, pães doces</t>
  </si>
  <si>
    <t>M10254</t>
  </si>
  <si>
    <t>Refrigerantes, cafés, chás e cervejas</t>
  </si>
  <si>
    <t>M10714</t>
  </si>
  <si>
    <t>Pedágio</t>
  </si>
  <si>
    <t>M10716</t>
  </si>
  <si>
    <t>RANCH</t>
  </si>
  <si>
    <t>Patês, temperos, picles e molhos doces e salgados</t>
  </si>
  <si>
    <t>M10717</t>
  </si>
  <si>
    <t>M10718</t>
  </si>
  <si>
    <t>M10720</t>
  </si>
  <si>
    <t>M10721</t>
  </si>
  <si>
    <t>M10722</t>
  </si>
  <si>
    <t>M10723</t>
  </si>
  <si>
    <t>M10724</t>
  </si>
  <si>
    <t>M10726</t>
  </si>
  <si>
    <t>M10729</t>
  </si>
  <si>
    <t>M10730</t>
  </si>
  <si>
    <t>M10731</t>
  </si>
  <si>
    <t>M10732</t>
  </si>
  <si>
    <t>M10734</t>
  </si>
  <si>
    <t>M10735</t>
  </si>
  <si>
    <t>M10736</t>
  </si>
  <si>
    <t>M10738</t>
  </si>
  <si>
    <t>SPECD</t>
  </si>
  <si>
    <t>M10740</t>
  </si>
  <si>
    <t>M10741</t>
  </si>
  <si>
    <t>M10742</t>
  </si>
  <si>
    <t>M10745</t>
  </si>
  <si>
    <t>M10746</t>
  </si>
  <si>
    <t>M10747</t>
  </si>
  <si>
    <t>M10749</t>
  </si>
  <si>
    <t>M10751</t>
  </si>
  <si>
    <t>M10752</t>
  </si>
  <si>
    <t>M10755</t>
  </si>
  <si>
    <t>M10756</t>
  </si>
  <si>
    <t>M10757</t>
  </si>
  <si>
    <t>M10758</t>
  </si>
  <si>
    <t>M10760</t>
  </si>
  <si>
    <t>M10761</t>
  </si>
  <si>
    <t>M10762</t>
  </si>
  <si>
    <t>M10763</t>
  </si>
  <si>
    <t>M10764</t>
  </si>
  <si>
    <t>M10765</t>
  </si>
  <si>
    <t>M10766</t>
  </si>
  <si>
    <t>M10768</t>
  </si>
  <si>
    <t>M10769</t>
  </si>
  <si>
    <t>M10770</t>
  </si>
  <si>
    <t>M10773</t>
  </si>
  <si>
    <t>M10774</t>
  </si>
  <si>
    <t>M10775</t>
  </si>
  <si>
    <t>M10776</t>
  </si>
  <si>
    <t>M10780</t>
  </si>
  <si>
    <t>M10782</t>
  </si>
  <si>
    <t>CACTU</t>
  </si>
  <si>
    <t>M10783</t>
  </si>
  <si>
    <t>M10784</t>
  </si>
  <si>
    <t>M10785</t>
  </si>
  <si>
    <t>GROSR</t>
  </si>
  <si>
    <t>M10786</t>
  </si>
  <si>
    <t>M10787</t>
  </si>
  <si>
    <t>M10789</t>
  </si>
  <si>
    <t>M10792</t>
  </si>
  <si>
    <t>M11008</t>
  </si>
  <si>
    <t>M11019</t>
  </si>
  <si>
    <t>M11039</t>
  </si>
  <si>
    <t>M11040</t>
  </si>
  <si>
    <t>M11051</t>
  </si>
  <si>
    <t>M11054</t>
  </si>
  <si>
    <t>M11058</t>
  </si>
  <si>
    <t>M11062</t>
  </si>
  <si>
    <t>M11068</t>
  </si>
  <si>
    <t>M11070</t>
  </si>
  <si>
    <t>M11072</t>
  </si>
  <si>
    <t>M11073</t>
  </si>
  <si>
    <t>M11074</t>
  </si>
  <si>
    <t>M11075</t>
  </si>
  <si>
    <t>M11076</t>
  </si>
  <si>
    <t>M11077</t>
  </si>
  <si>
    <t>eixo</t>
  </si>
  <si>
    <t>Cliente</t>
  </si>
  <si>
    <t>x</t>
  </si>
  <si>
    <t>y</t>
  </si>
  <si>
    <t xml:space="preserve">y </t>
  </si>
  <si>
    <t>Um eixo com dois y</t>
  </si>
  <si>
    <t>Y1</t>
  </si>
  <si>
    <t>Dois eixos (um do lado esquerdo(idade) e um do lado direito(renda))</t>
  </si>
  <si>
    <t>salario</t>
  </si>
  <si>
    <t>Sub fea()</t>
  </si>
  <si>
    <t>Sistema de controle de estoque DUTRASOFT</t>
  </si>
  <si>
    <t>aula9a</t>
  </si>
  <si>
    <t>aula9b</t>
  </si>
  <si>
    <t>Desenvolvido por</t>
  </si>
  <si>
    <t>FEA</t>
  </si>
  <si>
    <t>PARTICULAR</t>
  </si>
  <si>
    <t>Ótimo site sobre VB: http://www.macoratti.net/</t>
  </si>
  <si>
    <t>Um bom material sobre Excel e VBA: http://www.macoratti.net/vbaExcel.zip</t>
  </si>
  <si>
    <t>Esse site tem um curso que vale a pena (mesmo a parte grátis dele). http://www.juliobattisti.com.br/cursos/excelavancado/default.asp (cursos pagos)</t>
  </si>
  <si>
    <t>Bons exemplo do Excel/VBA: http://www.xl-logic.com/  (interessante)</t>
  </si>
  <si>
    <t>+ exemplos excel/word/access/vba: http://www.fontstuff.com/downloads/index.htm  (vamos pegar o calendário aqui – que tal colocar em seu projeto?)(vamos pegar exemplos de mensagens para colocar em nosso projeto)</t>
  </si>
  <si>
    <t>Ótimos exemplos em Excel/VBA em português: http://www.tudosobrexcel.hpg.ig.com.br/</t>
  </si>
  <si>
    <t>http://cpap.com.br/orlando/</t>
  </si>
  <si>
    <t>http://www.angelfire.com/biz7/julian_s/julian/julians_macros.htm</t>
  </si>
  <si>
    <t>Site VBA</t>
  </si>
  <si>
    <t>PERCENTUAL</t>
  </si>
  <si>
    <t>Total Geral</t>
  </si>
  <si>
    <t>(vazio)</t>
  </si>
  <si>
    <t>Soma de Valor</t>
  </si>
  <si>
    <t>FretePedido</t>
  </si>
  <si>
    <t>Dt. Venc. Pedido</t>
  </si>
  <si>
    <t>Caro,</t>
  </si>
  <si>
    <t>Pedido</t>
  </si>
  <si>
    <t>Conteúdo</t>
  </si>
  <si>
    <t>Cod. Funcionario</t>
  </si>
  <si>
    <t>contar</t>
  </si>
  <si>
    <t>somar</t>
  </si>
  <si>
    <t>Valor  Unitário</t>
  </si>
  <si>
    <t>Controle dos movimentos em contas corrente e cartões de credito e debito pessoais</t>
  </si>
  <si>
    <t>Geladeiro duplex</t>
  </si>
  <si>
    <t>Cama de casal</t>
  </si>
  <si>
    <t>Sofá 6 lugares</t>
  </si>
  <si>
    <t>Cadeira do papai</t>
  </si>
  <si>
    <t xml:space="preserve">Notbook </t>
  </si>
  <si>
    <t>Cadeira de balanço</t>
  </si>
  <si>
    <t>Piscina Inflável</t>
  </si>
  <si>
    <t>Microondas</t>
  </si>
  <si>
    <t>Monitor LED</t>
  </si>
  <si>
    <t>Total de Desconto</t>
  </si>
  <si>
    <t>FRETE</t>
  </si>
  <si>
    <t>Samuel Queiroz</t>
  </si>
  <si>
    <t>Contagem</t>
  </si>
  <si>
    <t>T (Desconto)</t>
  </si>
  <si>
    <t>Vendedores</t>
  </si>
  <si>
    <t>Ano</t>
  </si>
  <si>
    <t>% Desconto</t>
  </si>
  <si>
    <t>Renda 2013 - buscar na Internet Site da Receita Federal</t>
  </si>
  <si>
    <t>Jan</t>
  </si>
  <si>
    <t>Agosto</t>
  </si>
  <si>
    <t>Setembro</t>
  </si>
  <si>
    <t>Ago</t>
  </si>
  <si>
    <t>Set</t>
  </si>
  <si>
    <t>Fev</t>
  </si>
  <si>
    <t>Outubro</t>
  </si>
  <si>
    <t>CAIXA</t>
  </si>
  <si>
    <t>Controle de estoques - MPM</t>
  </si>
  <si>
    <t>DRE</t>
  </si>
  <si>
    <t>SI</t>
  </si>
  <si>
    <t>Entrada</t>
  </si>
  <si>
    <t>Saída</t>
  </si>
  <si>
    <t>Saldo</t>
  </si>
  <si>
    <t>Receita</t>
  </si>
  <si>
    <t>(4;5)</t>
  </si>
  <si>
    <t>Qtd</t>
  </si>
  <si>
    <t>$(un)</t>
  </si>
  <si>
    <t>(-)Custo</t>
  </si>
  <si>
    <t>Lucro Brut.</t>
  </si>
  <si>
    <t>Estoques</t>
  </si>
  <si>
    <t>ATIVO</t>
  </si>
  <si>
    <t>PASSIVO</t>
  </si>
  <si>
    <t>Caixa</t>
  </si>
  <si>
    <t>Terreno</t>
  </si>
  <si>
    <t>Total Pass.</t>
  </si>
  <si>
    <t>PL</t>
  </si>
  <si>
    <t>Capital S.</t>
  </si>
  <si>
    <t>LPA</t>
  </si>
  <si>
    <t>Total PL</t>
  </si>
  <si>
    <t>Estamos à procura de um bem que custa R$ 12.000,00 (uma moto, por exemplo). Ao conversarmos com o vendedor, nos são oferecidas duas opções:</t>
  </si>
  <si>
    <t>Opção 1: À Vista</t>
  </si>
  <si>
    <r>
      <t xml:space="preserve">Valor do bem: </t>
    </r>
    <r>
      <rPr>
        <sz val="10"/>
        <rFont val="Arial"/>
        <family val="2"/>
      </rPr>
      <t>R$ 12.000,00</t>
    </r>
  </si>
  <si>
    <r>
      <t>Valor a ser pago:</t>
    </r>
    <r>
      <rPr>
        <sz val="10"/>
        <rFont val="Arial"/>
        <family val="2"/>
      </rPr>
      <t xml:space="preserve"> Desconto de 10%, total de R$ 10.800,00</t>
    </r>
  </si>
  <si>
    <t>Opção 2: Parcelando</t>
  </si>
  <si>
    <t>Como o preço que pagaríamos à vista é R$ 10.800,00 e não R$ 12.000,00, precisamos utilizar este valor para o cálculo na opção de parcelamento.</t>
  </si>
  <si>
    <r>
      <t xml:space="preserve">Valor presente do bem: </t>
    </r>
    <r>
      <rPr>
        <sz val="10"/>
        <rFont val="Arial"/>
        <family val="2"/>
      </rPr>
      <t>R$ 10.800,00</t>
    </r>
  </si>
  <si>
    <r>
      <t>Períodos (parcelas):</t>
    </r>
    <r>
      <rPr>
        <sz val="10"/>
        <rFont val="Arial"/>
        <family val="2"/>
      </rPr>
      <t xml:space="preserve"> 12</t>
    </r>
  </si>
  <si>
    <r>
      <t xml:space="preserve">Prestação Mensal: </t>
    </r>
    <r>
      <rPr>
        <sz val="10"/>
        <rFont val="Arial"/>
        <family val="2"/>
      </rPr>
      <t>R$ 1.000,00</t>
    </r>
  </si>
  <si>
    <r>
      <t>Resultado:</t>
    </r>
    <r>
      <rPr>
        <sz val="10"/>
        <rFont val="Arial"/>
        <family val="2"/>
      </rPr>
      <t xml:space="preserve"> os juros da operação são de </t>
    </r>
    <r>
      <rPr>
        <b/>
        <sz val="10"/>
        <rFont val="Arial"/>
        <family val="2"/>
      </rPr>
      <t>1,66% ao mês</t>
    </r>
  </si>
  <si>
    <t>Como calacular a taxa?</t>
  </si>
  <si>
    <t>A pergunta que temos de fazer é se deixarmos os R$ 10.800,00 (valor à vista) aplicados, conseguiremos uma taxa superior aos 1,66% mensais dos juros cobrados na opção de compra parcelada?</t>
  </si>
  <si>
    <t>SIM</t>
  </si>
  <si>
    <t>Se a resposta for “SIM”, então vale a pena parcelar, afinal você ganhará mais que os juros cobrados (alavancagem)</t>
  </si>
  <si>
    <t>NÃO</t>
  </si>
  <si>
    <t>Se a resposta for “NÃO”, é melhor pagar à vista.</t>
  </si>
  <si>
    <t>Pagar à vista ou parcelar?</t>
  </si>
  <si>
    <t>[ ! ] Importante:</t>
  </si>
  <si>
    <r>
      <t xml:space="preserve">Altere apenas às celulas em </t>
    </r>
    <r>
      <rPr>
        <b/>
        <sz val="12"/>
        <color indexed="36"/>
        <rFont val="Calibri"/>
        <family val="2"/>
      </rPr>
      <t>roxo</t>
    </r>
  </si>
  <si>
    <t>Valor do Bem</t>
  </si>
  <si>
    <t>Pagamento À Vista</t>
  </si>
  <si>
    <r>
      <rPr>
        <sz val="10"/>
        <color indexed="23"/>
        <rFont val="Calibri"/>
        <family val="2"/>
      </rPr>
      <t>←</t>
    </r>
    <r>
      <rPr>
        <sz val="10"/>
        <color indexed="23"/>
        <rFont val="Calibri"/>
        <family val="2"/>
      </rPr>
      <t xml:space="preserve"> Desconto</t>
    </r>
  </si>
  <si>
    <t>Parcelando</t>
  </si>
  <si>
    <r>
      <rPr>
        <sz val="10"/>
        <color indexed="23"/>
        <rFont val="Calibri"/>
        <family val="2"/>
      </rPr>
      <t>←</t>
    </r>
    <r>
      <rPr>
        <sz val="10"/>
        <color indexed="23"/>
        <rFont val="Calibri"/>
        <family val="2"/>
      </rPr>
      <t xml:space="preserve"> Meses para pagar</t>
    </r>
  </si>
  <si>
    <t>Resultado</t>
  </si>
  <si>
    <t>Mensal</t>
  </si>
  <si>
    <t>Anual</t>
  </si>
  <si>
    <t>Juros Parcelamento</t>
  </si>
  <si>
    <r>
      <rPr>
        <sz val="10"/>
        <color indexed="23"/>
        <rFont val="Calibri"/>
        <family val="2"/>
      </rPr>
      <t>←</t>
    </r>
    <r>
      <rPr>
        <sz val="10"/>
        <color indexed="23"/>
        <rFont val="Calibri"/>
        <family val="2"/>
      </rPr>
      <t xml:space="preserve"> Avalie se estes valores são melhores do que uma aplicação financeira</t>
    </r>
  </si>
  <si>
    <t>*http://dinheirama.com/blog/2011/02/14/pagar-a-vista-ou-parcelar-qual-e-a-melhor-opcao/</t>
  </si>
  <si>
    <t>função taxa</t>
  </si>
  <si>
    <t>como a poupança paga em torno de X% ao mês, é melhor ....!!!!!</t>
  </si>
  <si>
    <t>Praticando</t>
  </si>
  <si>
    <t>Imagine que na mesma situação descrita anteriormente o vendedor, ao invés de dar 10% desconto, só ofereça 5% de desconto para o pagamento à vista. Além disso, ao invés de oferecer o pagamento em doze parcelas (de R$ 1.000,00), ele muda para 24 pagamentos (de R$ 500,00). Qual seria melhor opção?</t>
  </si>
  <si>
    <t>Exemplo 2:</t>
  </si>
  <si>
    <t>Exemplo 3:</t>
  </si>
  <si>
    <t>Compre uma TV LCD por R$ 2.199 e pague a 1ª parcela só daqui a 60 dias, em 12 fixas de R$ 249,90! E, se o Brasil for campeão, você não paga a última!</t>
  </si>
  <si>
    <t>QUAL TAXA ELES ESTÃO ROUBANDO?</t>
  </si>
  <si>
    <t>Valores</t>
  </si>
  <si>
    <t>Exemplo 4:</t>
  </si>
  <si>
    <t>Pague em 10x de R$ 115 ou, se quiser, podemos dar um desconto para você pagar à vista, no valor de R$ 850</t>
  </si>
  <si>
    <t>Use fórmula TIR para calcular a taxa</t>
  </si>
  <si>
    <t>Qual a taxa de inflação?</t>
  </si>
  <si>
    <t>Qual a taxa paga pela poupança?</t>
  </si>
  <si>
    <t>Qual a taxa cobrada? Use função TIR com negativo no valor presente</t>
  </si>
  <si>
    <t>Habilitar aba desenvolvedor</t>
  </si>
  <si>
    <t>To enable the Developer tab</t>
  </si>
  <si>
    <r>
      <t xml:space="preserve">1. On the </t>
    </r>
    <r>
      <rPr>
        <b/>
        <sz val="10"/>
        <rFont val="Arial"/>
      </rPr>
      <t>File</t>
    </r>
    <r>
      <rPr>
        <sz val="10"/>
        <rFont val="Arial"/>
      </rPr>
      <t xml:space="preserve"> tab, choose </t>
    </r>
    <r>
      <rPr>
        <b/>
        <sz val="10"/>
        <rFont val="Arial"/>
      </rPr>
      <t>Options</t>
    </r>
    <r>
      <rPr>
        <sz val="10"/>
        <rFont val="Arial"/>
      </rPr>
      <t xml:space="preserve"> to open the </t>
    </r>
    <r>
      <rPr>
        <b/>
        <sz val="10"/>
        <rFont val="Arial"/>
      </rPr>
      <t>Excel Options</t>
    </r>
    <r>
      <rPr>
        <sz val="10"/>
        <rFont val="Arial"/>
      </rPr>
      <t xml:space="preserve"> dialog box.</t>
    </r>
  </si>
  <si>
    <r>
      <t xml:space="preserve">2. Click </t>
    </r>
    <r>
      <rPr>
        <b/>
        <sz val="10"/>
        <rFont val="Arial"/>
      </rPr>
      <t>Customize Ribbon</t>
    </r>
    <r>
      <rPr>
        <sz val="10"/>
        <rFont val="Arial"/>
      </rPr>
      <t xml:space="preserve"> on the left side of the dialog box.</t>
    </r>
  </si>
  <si>
    <r>
      <t xml:space="preserve">3. Under </t>
    </r>
    <r>
      <rPr>
        <b/>
        <sz val="10"/>
        <rFont val="Arial"/>
      </rPr>
      <t>Choose commands from</t>
    </r>
    <r>
      <rPr>
        <sz val="10"/>
        <rFont val="Arial"/>
      </rPr>
      <t xml:space="preserve"> on the left side of the dialog box, select </t>
    </r>
    <r>
      <rPr>
        <b/>
        <sz val="10"/>
        <rFont val="Arial"/>
      </rPr>
      <t>Popular Commands</t>
    </r>
    <r>
      <rPr>
        <sz val="10"/>
        <rFont val="Arial"/>
      </rPr>
      <t>.</t>
    </r>
  </si>
  <si>
    <r>
      <t xml:space="preserve">4. Under </t>
    </r>
    <r>
      <rPr>
        <b/>
        <sz val="10"/>
        <rFont val="Arial"/>
      </rPr>
      <t>Customize the ribbon</t>
    </r>
    <r>
      <rPr>
        <sz val="10"/>
        <rFont val="Arial"/>
      </rPr>
      <t xml:space="preserve"> on the right side of the dialog box, select </t>
    </r>
    <r>
      <rPr>
        <b/>
        <sz val="10"/>
        <rFont val="Arial"/>
      </rPr>
      <t>Main tabs</t>
    </r>
    <r>
      <rPr>
        <sz val="10"/>
        <rFont val="Arial"/>
      </rPr>
      <t xml:space="preserve">, and then select the </t>
    </r>
    <r>
      <rPr>
        <b/>
        <sz val="10"/>
        <rFont val="Arial"/>
      </rPr>
      <t>Developer</t>
    </r>
    <r>
      <rPr>
        <sz val="10"/>
        <rFont val="Arial"/>
      </rPr>
      <t xml:space="preserve"> check box.</t>
    </r>
  </si>
  <si>
    <r>
      <t xml:space="preserve">5. Click </t>
    </r>
    <r>
      <rPr>
        <b/>
        <sz val="10"/>
        <rFont val="Arial"/>
      </rPr>
      <t>OK</t>
    </r>
    <r>
      <rPr>
        <sz val="10"/>
        <rFont val="Arial"/>
      </rPr>
      <t>.</t>
    </r>
  </si>
  <si>
    <t>Criar um código VBA</t>
  </si>
  <si>
    <r>
      <t xml:space="preserve">1. Click the </t>
    </r>
    <r>
      <rPr>
        <b/>
        <sz val="10"/>
        <rFont val="Arial"/>
      </rPr>
      <t>Macros</t>
    </r>
    <r>
      <rPr>
        <sz val="10"/>
        <rFont val="Arial"/>
      </rPr>
      <t xml:space="preserve"> button on the Developer tab.</t>
    </r>
  </si>
  <si>
    <r>
      <t xml:space="preserve">3. Click the </t>
    </r>
    <r>
      <rPr>
        <b/>
        <sz val="10"/>
        <rFont val="Arial"/>
      </rPr>
      <t>Create</t>
    </r>
    <r>
      <rPr>
        <sz val="10"/>
        <rFont val="Arial"/>
      </rPr>
      <t xml:space="preserve"> button to open the Visual Basic Editor with the outlines of a new macro already typed in.</t>
    </r>
  </si>
  <si>
    <t>colocar este código</t>
  </si>
  <si>
    <r>
      <t xml:space="preserve">2. In the </t>
    </r>
    <r>
      <rPr>
        <b/>
        <sz val="10"/>
        <rFont val="Arial"/>
      </rPr>
      <t>Macro</t>
    </r>
    <r>
      <rPr>
        <sz val="10"/>
        <rFont val="Arial"/>
      </rPr>
      <t xml:space="preserve"> dialog box that appears, type, </t>
    </r>
    <r>
      <rPr>
        <b/>
        <sz val="10"/>
        <rFont val="Arial"/>
      </rPr>
      <t>OLa</t>
    </r>
    <r>
      <rPr>
        <sz val="10"/>
        <rFont val="Arial"/>
      </rPr>
      <t xml:space="preserve"> under </t>
    </r>
    <r>
      <rPr>
        <b/>
        <sz val="10"/>
        <rFont val="Arial"/>
      </rPr>
      <t>Macro Name</t>
    </r>
    <r>
      <rPr>
        <sz val="10"/>
        <rFont val="Arial"/>
      </rPr>
      <t>.</t>
    </r>
  </si>
  <si>
    <r>
      <t>Sub</t>
    </r>
    <r>
      <rPr>
        <sz val="10"/>
        <rFont val="Arial Unicode MS"/>
        <family val="2"/>
      </rPr>
      <t xml:space="preserve"> Hello()</t>
    </r>
  </si>
  <si>
    <r>
      <t>End</t>
    </r>
    <r>
      <rPr>
        <sz val="10"/>
        <rFont val="Arial Unicode MS"/>
        <family val="2"/>
      </rPr>
      <t xml:space="preserve"> </t>
    </r>
    <r>
      <rPr>
        <sz val="10"/>
        <color rgb="FF0000FF"/>
        <rFont val="Arial Unicode MS"/>
        <family val="2"/>
      </rPr>
      <t>Sub</t>
    </r>
  </si>
  <si>
    <r>
      <t>MsgBox (</t>
    </r>
    <r>
      <rPr>
        <sz val="10"/>
        <color rgb="FFA31515"/>
        <rFont val="Arial Unicode MS"/>
        <family val="2"/>
      </rPr>
      <t>"Olá galera!"</t>
    </r>
    <r>
      <rPr>
        <sz val="10"/>
        <rFont val="Arial Unicode MS"/>
        <family val="2"/>
      </rPr>
      <t>)</t>
    </r>
  </si>
  <si>
    <t>Vamos criar um botão</t>
  </si>
  <si>
    <t>To create a button for a macro on the Quick Access Toolbar</t>
  </si>
  <si>
    <r>
      <t xml:space="preserve">1. Click the </t>
    </r>
    <r>
      <rPr>
        <b/>
        <sz val="10"/>
        <rFont val="Arial"/>
        <family val="2"/>
      </rPr>
      <t>File</t>
    </r>
    <r>
      <rPr>
        <sz val="10"/>
        <rFont val="Arial"/>
        <family val="2"/>
      </rPr>
      <t xml:space="preserve"> tab.</t>
    </r>
  </si>
  <si>
    <r>
      <t xml:space="preserve">2. Click </t>
    </r>
    <r>
      <rPr>
        <b/>
        <sz val="10"/>
        <rFont val="Arial"/>
        <family val="2"/>
      </rPr>
      <t>Options</t>
    </r>
    <r>
      <rPr>
        <sz val="10"/>
        <rFont val="Arial"/>
        <family val="2"/>
      </rPr>
      <t xml:space="preserve"> to open the </t>
    </r>
    <r>
      <rPr>
        <b/>
        <sz val="10"/>
        <rFont val="Arial"/>
        <family val="2"/>
      </rPr>
      <t>Excel Options</t>
    </r>
    <r>
      <rPr>
        <sz val="10"/>
        <rFont val="Arial"/>
        <family val="2"/>
      </rPr>
      <t xml:space="preserve"> dialog box, and then click </t>
    </r>
    <r>
      <rPr>
        <b/>
        <sz val="10"/>
        <rFont val="Arial"/>
        <family val="2"/>
      </rPr>
      <t>Quick Access Toolbar</t>
    </r>
    <r>
      <rPr>
        <sz val="10"/>
        <rFont val="Arial"/>
        <family val="2"/>
      </rPr>
      <t>.</t>
    </r>
  </si>
  <si>
    <r>
      <t xml:space="preserve">3. In the list under </t>
    </r>
    <r>
      <rPr>
        <b/>
        <sz val="10"/>
        <rFont val="Arial"/>
        <family val="2"/>
      </rPr>
      <t>Choose commands from:</t>
    </r>
    <r>
      <rPr>
        <sz val="10"/>
        <rFont val="Arial"/>
        <family val="2"/>
      </rPr>
      <t xml:space="preserve">, choose </t>
    </r>
    <r>
      <rPr>
        <b/>
        <sz val="10"/>
        <rFont val="Arial"/>
        <family val="2"/>
      </rPr>
      <t>Macros</t>
    </r>
    <r>
      <rPr>
        <sz val="10"/>
        <rFont val="Arial"/>
        <family val="2"/>
      </rPr>
      <t xml:space="preserve">. Find the text that is similar to </t>
    </r>
    <r>
      <rPr>
        <b/>
        <sz val="10"/>
        <rFont val="Arial"/>
        <family val="2"/>
      </rPr>
      <t>Book1!Hello</t>
    </r>
    <r>
      <rPr>
        <sz val="10"/>
        <rFont val="Arial"/>
        <family val="2"/>
      </rPr>
      <t xml:space="preserve"> in the list that appears and select that text.</t>
    </r>
  </si>
  <si>
    <r>
      <t xml:space="preserve">4. Click the </t>
    </r>
    <r>
      <rPr>
        <b/>
        <sz val="10"/>
        <rFont val="Arial"/>
        <family val="2"/>
      </rPr>
      <t>Add &gt;&gt;</t>
    </r>
    <r>
      <rPr>
        <sz val="10"/>
        <rFont val="Arial"/>
        <family val="2"/>
      </rPr>
      <t xml:space="preserve"> button to add the macro to the list on the right side, and then click the </t>
    </r>
    <r>
      <rPr>
        <b/>
        <sz val="10"/>
        <rFont val="Arial"/>
        <family val="2"/>
      </rPr>
      <t>Modify…</t>
    </r>
    <r>
      <rPr>
        <sz val="10"/>
        <rFont val="Arial"/>
        <family val="2"/>
      </rPr>
      <t xml:space="preserve"> button to select a button image to associate with the macro.</t>
    </r>
  </si>
  <si>
    <r>
      <t xml:space="preserve">5. Click OK. You should see your new button on the </t>
    </r>
    <r>
      <rPr>
        <b/>
        <sz val="10"/>
        <rFont val="Arial"/>
        <family val="2"/>
      </rPr>
      <t>Quick Access Toolbar</t>
    </r>
    <r>
      <rPr>
        <sz val="10"/>
        <rFont val="Arial"/>
        <family val="2"/>
      </rPr>
      <t xml:space="preserve"> above the </t>
    </r>
    <r>
      <rPr>
        <b/>
        <sz val="10"/>
        <rFont val="Arial"/>
        <family val="2"/>
      </rPr>
      <t>File</t>
    </r>
    <r>
      <rPr>
        <sz val="10"/>
        <rFont val="Arial"/>
        <family val="2"/>
      </rPr>
      <t xml:space="preserve"> tab.</t>
    </r>
  </si>
  <si>
    <t>Volta para Excel (botão Excel)  ALT-Q</t>
  </si>
  <si>
    <t>ALT+F11  (Excel and VB)</t>
  </si>
  <si>
    <t>Exemplo1:</t>
  </si>
  <si>
    <r>
      <t>Sub</t>
    </r>
    <r>
      <rPr>
        <sz val="10"/>
        <rFont val="Courier New"/>
        <family val="3"/>
      </rPr>
      <t xml:space="preserve"> MessageBoxExample()</t>
    </r>
  </si>
  <si>
    <r>
      <t xml:space="preserve">    </t>
    </r>
    <r>
      <rPr>
        <sz val="10"/>
        <color rgb="FF000080"/>
        <rFont val="Courier New"/>
        <family val="3"/>
      </rPr>
      <t>Dim</t>
    </r>
    <r>
      <rPr>
        <sz val="10"/>
        <rFont val="Courier New"/>
        <family val="3"/>
      </rPr>
      <t xml:space="preserve"> iRet </t>
    </r>
    <r>
      <rPr>
        <sz val="10"/>
        <color rgb="FF000080"/>
        <rFont val="Courier New"/>
        <family val="3"/>
      </rPr>
      <t>As</t>
    </r>
    <r>
      <rPr>
        <sz val="10"/>
        <rFont val="Courier New"/>
        <family val="3"/>
      </rPr>
      <t xml:space="preserve"> </t>
    </r>
    <r>
      <rPr>
        <sz val="10"/>
        <color rgb="FF000080"/>
        <rFont val="Courier New"/>
        <family val="3"/>
      </rPr>
      <t>Integer</t>
    </r>
  </si>
  <si>
    <r>
      <t xml:space="preserve">    </t>
    </r>
    <r>
      <rPr>
        <sz val="10"/>
        <color rgb="FF000080"/>
        <rFont val="Courier New"/>
        <family val="3"/>
      </rPr>
      <t>Dim</t>
    </r>
    <r>
      <rPr>
        <sz val="10"/>
        <rFont val="Courier New"/>
        <family val="3"/>
      </rPr>
      <t xml:space="preserve"> strPrompt </t>
    </r>
    <r>
      <rPr>
        <sz val="10"/>
        <color rgb="FF000080"/>
        <rFont val="Courier New"/>
        <family val="3"/>
      </rPr>
      <t>As</t>
    </r>
    <r>
      <rPr>
        <sz val="10"/>
        <rFont val="Courier New"/>
        <family val="3"/>
      </rPr>
      <t xml:space="preserve"> </t>
    </r>
    <r>
      <rPr>
        <sz val="10"/>
        <color rgb="FF000080"/>
        <rFont val="Courier New"/>
        <family val="3"/>
      </rPr>
      <t>String</t>
    </r>
  </si>
  <si>
    <r>
      <t xml:space="preserve">    </t>
    </r>
    <r>
      <rPr>
        <sz val="10"/>
        <color rgb="FF000080"/>
        <rFont val="Courier New"/>
        <family val="3"/>
      </rPr>
      <t>Dim</t>
    </r>
    <r>
      <rPr>
        <sz val="10"/>
        <rFont val="Courier New"/>
        <family val="3"/>
      </rPr>
      <t xml:space="preserve"> strTitle </t>
    </r>
    <r>
      <rPr>
        <sz val="10"/>
        <color rgb="FF000080"/>
        <rFont val="Courier New"/>
        <family val="3"/>
      </rPr>
      <t>As</t>
    </r>
    <r>
      <rPr>
        <sz val="10"/>
        <rFont val="Courier New"/>
        <family val="3"/>
      </rPr>
      <t xml:space="preserve"> </t>
    </r>
    <r>
      <rPr>
        <sz val="10"/>
        <color rgb="FF000080"/>
        <rFont val="Courier New"/>
        <family val="3"/>
      </rPr>
      <t>String</t>
    </r>
  </si>
  <si>
    <r>
      <t xml:space="preserve">    </t>
    </r>
    <r>
      <rPr>
        <sz val="10"/>
        <color rgb="FF008000"/>
        <rFont val="Courier New"/>
        <family val="3"/>
      </rPr>
      <t>' Promt</t>
    </r>
  </si>
  <si>
    <r>
      <t xml:space="preserve">    strPrompt = </t>
    </r>
    <r>
      <rPr>
        <sz val="10"/>
        <color rgb="FF800000"/>
        <rFont val="Courier New"/>
        <family val="3"/>
      </rPr>
      <t>"Ask Your Question Here, OK?"</t>
    </r>
  </si>
  <si>
    <r>
      <t xml:space="preserve">    </t>
    </r>
    <r>
      <rPr>
        <sz val="10"/>
        <color rgb="FF008000"/>
        <rFont val="Courier New"/>
        <family val="3"/>
      </rPr>
      <t>' Dialog's Title</t>
    </r>
  </si>
  <si>
    <r>
      <t xml:space="preserve">    strTitle = </t>
    </r>
    <r>
      <rPr>
        <sz val="10"/>
        <color rgb="FF800000"/>
        <rFont val="Courier New"/>
        <family val="3"/>
      </rPr>
      <t>"My Tite"</t>
    </r>
  </si>
  <si>
    <r>
      <t xml:space="preserve">    </t>
    </r>
    <r>
      <rPr>
        <sz val="10"/>
        <color rgb="FF008000"/>
        <rFont val="Courier New"/>
        <family val="3"/>
      </rPr>
      <t>'Display MessageBox</t>
    </r>
  </si>
  <si>
    <t xml:space="preserve">    iRet = MsgBox(strPrompt, vbYesNo, strTitle)</t>
  </si>
  <si>
    <r>
      <t xml:space="preserve">    </t>
    </r>
    <r>
      <rPr>
        <sz val="10"/>
        <color rgb="FF008000"/>
        <rFont val="Courier New"/>
        <family val="3"/>
      </rPr>
      <t>' Check pressed button</t>
    </r>
  </si>
  <si>
    <r>
      <t xml:space="preserve">    </t>
    </r>
    <r>
      <rPr>
        <sz val="10"/>
        <color rgb="FF000080"/>
        <rFont val="Courier New"/>
        <family val="3"/>
      </rPr>
      <t>If</t>
    </r>
    <r>
      <rPr>
        <sz val="10"/>
        <rFont val="Courier New"/>
        <family val="3"/>
      </rPr>
      <t xml:space="preserve"> iRet = vbNo </t>
    </r>
    <r>
      <rPr>
        <sz val="10"/>
        <color rgb="FF000080"/>
        <rFont val="Courier New"/>
        <family val="3"/>
      </rPr>
      <t>Then</t>
    </r>
  </si>
  <si>
    <r>
      <t xml:space="preserve">        MsgBox </t>
    </r>
    <r>
      <rPr>
        <sz val="10"/>
        <color rgb="FF800000"/>
        <rFont val="Courier New"/>
        <family val="3"/>
      </rPr>
      <t>"NO!"</t>
    </r>
  </si>
  <si>
    <r>
      <t xml:space="preserve">    </t>
    </r>
    <r>
      <rPr>
        <sz val="10"/>
        <color rgb="FF000080"/>
        <rFont val="Courier New"/>
        <family val="3"/>
      </rPr>
      <t>Else</t>
    </r>
  </si>
  <si>
    <r>
      <t xml:space="preserve">        MsgBox </t>
    </r>
    <r>
      <rPr>
        <sz val="10"/>
        <color rgb="FF800000"/>
        <rFont val="Courier New"/>
        <family val="3"/>
      </rPr>
      <t>"Yes!"</t>
    </r>
  </si>
  <si>
    <r>
      <t>End</t>
    </r>
    <r>
      <rPr>
        <sz val="10"/>
        <rFont val="Courier New"/>
        <family val="3"/>
      </rPr>
      <t xml:space="preserve"> </t>
    </r>
    <r>
      <rPr>
        <sz val="10"/>
        <color rgb="FF000080"/>
        <rFont val="Courier New"/>
        <family val="3"/>
      </rPr>
      <t>Sub</t>
    </r>
  </si>
  <si>
    <r>
      <t xml:space="preserve">Example of using Yes-No </t>
    </r>
    <r>
      <rPr>
        <b/>
        <sz val="10"/>
        <rFont val="Arial"/>
        <family val="2"/>
      </rPr>
      <t>Message Box</t>
    </r>
    <r>
      <rPr>
        <sz val="10"/>
        <rFont val="Arial"/>
        <family val="2"/>
      </rPr>
      <t>:</t>
    </r>
  </si>
  <si>
    <t>Return Values</t>
  </si>
  <si>
    <t>OK</t>
  </si>
  <si>
    <t>vbOk</t>
  </si>
  <si>
    <t>Cancel</t>
  </si>
  <si>
    <t>vbCancel</t>
  </si>
  <si>
    <t>Abort</t>
  </si>
  <si>
    <t>vbAbort</t>
  </si>
  <si>
    <t>Retry</t>
  </si>
  <si>
    <t>vbRetry</t>
  </si>
  <si>
    <t>Ignore</t>
  </si>
  <si>
    <t>vbIgnore</t>
  </si>
  <si>
    <t>Yes</t>
  </si>
  <si>
    <t>vbYes</t>
  </si>
  <si>
    <t>No</t>
  </si>
  <si>
    <t>vbNo</t>
  </si>
  <si>
    <r>
      <t xml:space="preserve">You can specify the number and type of buttons of </t>
    </r>
    <r>
      <rPr>
        <b/>
        <sz val="10"/>
        <rFont val="Arial"/>
        <family val="2"/>
      </rPr>
      <t>Message Box</t>
    </r>
    <r>
      <rPr>
        <sz val="10"/>
        <rFont val="Arial"/>
        <family val="2"/>
      </rPr>
      <t xml:space="preserve"> (the default value for buttons is 0 – display OK button only):</t>
    </r>
  </si>
  <si>
    <t>Type of Buttons</t>
  </si>
  <si>
    <t>vbOKOnly</t>
  </si>
  <si>
    <t>OK button only</t>
  </si>
  <si>
    <t>vbOKCancel</t>
  </si>
  <si>
    <t>OK and Cancel buttons</t>
  </si>
  <si>
    <t>vbAbortRetryIgnore</t>
  </si>
  <si>
    <t>Abort, Retry, and Ignore buttons</t>
  </si>
  <si>
    <t>vbYesNoCancel</t>
  </si>
  <si>
    <t>Yes, No, and Cancel buttons</t>
  </si>
  <si>
    <t>vbYesNo</t>
  </si>
  <si>
    <t>Yes and No buttons</t>
  </si>
  <si>
    <t>vbRetryCancel</t>
  </si>
  <si>
    <t>Retry and Cancel buttons</t>
  </si>
  <si>
    <r>
      <t xml:space="preserve">  </t>
    </r>
    <r>
      <rPr>
        <sz val="10"/>
        <color rgb="FF000080"/>
        <rFont val="Courier New"/>
        <family val="3"/>
      </rPr>
      <t>End</t>
    </r>
    <r>
      <rPr>
        <sz val="10"/>
        <rFont val="Courier New"/>
        <family val="3"/>
      </rPr>
      <t xml:space="preserve"> </t>
    </r>
    <r>
      <rPr>
        <sz val="10"/>
        <color rgb="FF000080"/>
        <rFont val="Courier New"/>
        <family val="3"/>
      </rPr>
      <t>If</t>
    </r>
  </si>
  <si>
    <t>Message box retorna um valor inteiro referente ao que foi clicado</t>
  </si>
  <si>
    <t>Macro ALT_F8</t>
  </si>
  <si>
    <t>'==============================================================</t>
  </si>
  <si>
    <t>' This workbook was prepared and coded by Martin Green to help</t>
  </si>
  <si>
    <t>' Excel users learn about VBA. Visit my web site for tips and</t>
  </si>
  <si>
    <t>' tutorials on Microsoft Office and details of my Training and</t>
  </si>
  <si>
    <t>' Consultancy services: http://www.fontstuff.com</t>
  </si>
  <si>
    <t>Sub MessageBox1()</t>
  </si>
  <si>
    <t>' A simple message box</t>
  </si>
  <si>
    <t xml:space="preserve">    MsgBox "Macro complete!"</t>
  </si>
  <si>
    <t>Sub MessageBox2()</t>
  </si>
  <si>
    <t>' A message box with a custom title and icon</t>
  </si>
  <si>
    <t xml:space="preserve">    MsgBox "Macro complete!", vbInformation, "Information"</t>
  </si>
  <si>
    <t>Sub MessageBox3()</t>
  </si>
  <si>
    <t>' A message box with a multi-line message</t>
  </si>
  <si>
    <t xml:space="preserve">    Dim strMessage As String</t>
  </si>
  <si>
    <t xml:space="preserve">    strMessage = "This is the First Line" &amp; vbCrLf &amp; "Here's some more!"</t>
  </si>
  <si>
    <t xml:space="preserve">    MsgBox strMessage</t>
  </si>
  <si>
    <t>Sub MessageBox4()</t>
  </si>
  <si>
    <t>' This method compiles the message a line at a time for clarity</t>
  </si>
  <si>
    <t xml:space="preserve">    strMessage = "This is the First Line"</t>
  </si>
  <si>
    <t xml:space="preserve">    strMessage = strMessage &amp; vbCrLf</t>
  </si>
  <si>
    <t xml:space="preserve">    strMessage = strMessage &amp; "Here's some more!"</t>
  </si>
  <si>
    <t>Sub MessageBox5()</t>
  </si>
  <si>
    <t>' A message box with Yes/No buttons</t>
  </si>
  <si>
    <t xml:space="preserve">    Dim strAnswer As VbMsgBoxResult</t>
  </si>
  <si>
    <t xml:space="preserve">    strAnswer = MsgBox("Would you like to colour the cell?", vbQuestion + vbYesNo, "Decision time!")</t>
  </si>
  <si>
    <t xml:space="preserve">    If strAnswer = vbYes Then</t>
  </si>
  <si>
    <t xml:space="preserve">        Selection.Interior.ColorIndex = 3</t>
  </si>
  <si>
    <t xml:space="preserve">    End If</t>
  </si>
  <si>
    <t>Sub InputBox1()</t>
  </si>
  <si>
    <t>' An input box used to place a value into a variable</t>
  </si>
  <si>
    <t xml:space="preserve">    strMessage = InputBox("Please enter your name:")</t>
  </si>
  <si>
    <t xml:space="preserve">    strMessage = "Hello " &amp; strMessage</t>
  </si>
  <si>
    <t>Sub InputBox2()</t>
  </si>
  <si>
    <t>' An input box whose value is used immediately</t>
  </si>
  <si>
    <t xml:space="preserve">    MsgBox "Hello " &amp; InputBox("Please enter your name:")</t>
  </si>
  <si>
    <t>Sub InputBox3()</t>
  </si>
  <si>
    <t>' This macro's actions depend on the user's response.</t>
  </si>
  <si>
    <t xml:space="preserve">    Dim strResponse As String</t>
  </si>
  <si>
    <t xml:space="preserve">    strResponse = InputBox("Please type something...", "It's up to you...")</t>
  </si>
  <si>
    <t xml:space="preserve">    If strResponse = "" Then</t>
  </si>
  <si>
    <t xml:space="preserve">        MsgBox "You have chosen not to participate!"</t>
  </si>
  <si>
    <t xml:space="preserve">        Exit Sub</t>
  </si>
  <si>
    <t xml:space="preserve">    Range("A1").Value = strResponse</t>
  </si>
  <si>
    <t>Sub primeira_livre()</t>
  </si>
  <si>
    <t>Range("A1").Select</t>
  </si>
  <si>
    <t>Selection.End(xlDown).Select</t>
  </si>
  <si>
    <t>ActiveCell.Offset(1, 0).Select</t>
  </si>
  <si>
    <t>Sub Preencher()</t>
  </si>
  <si>
    <t xml:space="preserve">    Range("C1").Value = InputBox("Which job number would you like to add to the list?")</t>
  </si>
  <si>
    <t xml:space="preserve">    Range("casa").Value = InputBox("Which job number would you like to add to the list?")</t>
  </si>
  <si>
    <t>Sub Preencher_top()</t>
  </si>
  <si>
    <t>Sub GetUserName()</t>
  </si>
  <si>
    <t>Dim strName As String</t>
  </si>
  <si>
    <t xml:space="preserve">    strName = InputBox(Prompt:="You name please.", _</t>
  </si>
  <si>
    <t xml:space="preserve">          Title:="ENTER YOUR NAME", Default:="Your Name here")</t>
  </si>
  <si>
    <t xml:space="preserve">        If strName = "Your Name here" Or _</t>
  </si>
  <si>
    <t xml:space="preserve">           strName = vbNullString Then</t>
  </si>
  <si>
    <t xml:space="preserve">           Exit Sub</t>
  </si>
  <si>
    <t xml:space="preserve">        Else</t>
  </si>
  <si>
    <t xml:space="preserve">          Select Case strName</t>
  </si>
  <si>
    <t xml:space="preserve">            Case "Bob"</t>
  </si>
  <si>
    <t xml:space="preserve">            Case "Bill"</t>
  </si>
  <si>
    <t xml:space="preserve">            Case "Mary"</t>
  </si>
  <si>
    <t xml:space="preserve">            Case Else</t>
  </si>
  <si>
    <t xml:space="preserve">          End Select</t>
  </si>
  <si>
    <t xml:space="preserve">        End If</t>
  </si>
  <si>
    <t xml:space="preserve">                    </t>
  </si>
  <si>
    <t xml:space="preserve">                Range("C1").Value = 1</t>
  </si>
  <si>
    <t xml:space="preserve">                Range("C1").Value = 2</t>
  </si>
  <si>
    <t xml:space="preserve">                            </t>
  </si>
  <si>
    <t xml:space="preserve">               Range("C1").Value = 3</t>
  </si>
  <si>
    <t xml:space="preserve">               Range("C1").Value = 4</t>
  </si>
  <si>
    <t>Atividade 1</t>
  </si>
  <si>
    <t>Com o comando Atingir Meta descubra qual deve ser o preço unitário do produto A para que o Total seja $1.000,00.</t>
  </si>
  <si>
    <t>Ítem</t>
  </si>
  <si>
    <t>Unitário</t>
  </si>
  <si>
    <t>Qtde.</t>
  </si>
  <si>
    <t>Produto A</t>
  </si>
  <si>
    <t>Produto B</t>
  </si>
  <si>
    <t>Produto C</t>
  </si>
  <si>
    <t>Produto D</t>
  </si>
  <si>
    <t>SOMA</t>
  </si>
  <si>
    <t>Atividade 2</t>
  </si>
  <si>
    <t>Calcule o ponto de equilíbrio, em quantidades, para os dados abaixo. Use o comando Atingir Meta.</t>
  </si>
  <si>
    <t>Preço Unitário</t>
  </si>
  <si>
    <t>Custo variável unitário</t>
  </si>
  <si>
    <t>Custo Fixo</t>
  </si>
  <si>
    <t>Lucro</t>
  </si>
  <si>
    <t>* DICA: Force o lucro para zero! O ponto de equilíbrio é aquele no qual a quantidade vendida é igual a zero!</t>
  </si>
  <si>
    <t>Atividade 3</t>
  </si>
  <si>
    <t>Com base nos mesmos dados da atividade 2, quanto é necessário vender caso se deseje obter um lucro de $80.000?</t>
  </si>
  <si>
    <t>VP</t>
  </si>
  <si>
    <t>n</t>
  </si>
  <si>
    <t>i</t>
  </si>
  <si>
    <t>VF</t>
  </si>
  <si>
    <t>Juros</t>
  </si>
  <si>
    <t>André Luiz tomou um empréstimo no valor de $150.000,00, acertando um prazo de 6 meses e uma taxa efetiva de juros compostos igual a 2% ao mês. Os juros serão pagos no final junto com a devolução do capital. Calcule, mediante o emprego de uma função financeira apropriada do Excel, o valor a ser pago no encerramento da operação e os juros incorridos.</t>
  </si>
  <si>
    <r>
      <t xml:space="preserve">Vamos a um exemplo: imagine esse anúncio: </t>
    </r>
    <r>
      <rPr>
        <b/>
        <i/>
        <sz val="10"/>
        <rFont val="Arial"/>
        <family val="2"/>
      </rPr>
      <t>Compre uma TV LCD por R$ 2.199 pagando em 12 fixas de R$ 219,90</t>
    </r>
  </si>
  <si>
    <t>Dar nome as células</t>
  </si>
  <si>
    <t>Fazer agora!</t>
  </si>
  <si>
    <t>TIR (Função TIR)</t>
  </si>
  <si>
    <t>Retorna a taxa interna de retorno de uma sequência de fluxos de caixa representada pelos números em valores. Estes fluxos de caixa não precisam ser iguais como no caso de uma anuidade. Entretanto, os fluxos de caixa devem ser feitos em intervalos regulares, como mensalmente ou anualmente. A taxa interna de retorno é a taxa de juros recebida para um investimento que consiste em pagamentos (valores negativos) e receitas (valores positivos) que ocorrem em períodos regulares.</t>
  </si>
  <si>
    <t>Este artigo descreve a sintaxe da fórmula e o uso da função TIR no Microsoft Excel.</t>
  </si>
  <si>
    <t>TIR está intimamente relacionada com VPL, a função do valor presente líquido.</t>
  </si>
  <si>
    <t>O custo inicial de um negócio</t>
  </si>
  <si>
    <t>A receita líquida do primeiro ano</t>
  </si>
  <si>
    <t>A receita líquida do segundo ano</t>
  </si>
  <si>
    <t>A receita líquida do terceiro ano</t>
  </si>
  <si>
    <t>A receita líquida do quarto ano</t>
  </si>
  <si>
    <t>A receita líquida do quinto ano</t>
  </si>
  <si>
    <t>Taxa interna de retorno</t>
  </si>
  <si>
    <t>Deixe a estimativa em branco</t>
  </si>
  <si>
    <t>TIR NÃO EXIGE PAGAMENTOS IGUAIS E SIM REGULARES (mensais ou anuais)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</si>
</sst>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R$&quot;\ #,##0.00;[Red]\-&quot;R$&quot;\ #,##0.00"/>
    <numFmt numFmtId="44" formatCode="_-&quot;R$&quot;\ * #,##0.00_-;\-&quot;R$&quot;\ * #,##0.00_-;_-&quot;R$&quot;\ * &quot;-&quot;??_-;_-@_-"/>
    <numFmt numFmtId="43" formatCode="_-* #,##0.00_-;\-* #,##0.00_-;_-* &quot;-&quot;??_-;_-@_-"/>
    <numFmt numFmtId="164" formatCode="_(* #,##0_);_(* \(#,##0\);_(* &quot;-&quot;_);_(@_)"/>
    <numFmt numFmtId="165" formatCode="_(&quot;R$ &quot;* #,##0.00_);_(&quot;R$ &quot;* \(#,##0.00\);_(&quot;R$ &quot;* &quot;-&quot;??_);_(@_)"/>
    <numFmt numFmtId="166" formatCode="_(* #,##0.00_);_(* \(#,##0.00\);_(* &quot;-&quot;??_);_(@_)"/>
    <numFmt numFmtId="167" formatCode="_(* #,##0_);_(* \(#,##0\);_(* &quot;-&quot;??_);_(@_)"/>
    <numFmt numFmtId="168" formatCode="&quot;R$&quot;#,##0.00_);\(&quot;R$&quot;#,##0.00\)"/>
    <numFmt numFmtId="169" formatCode="_(&quot;$&quot;* #,##0.00_);_(&quot;$&quot;* \(#,##0.00\);_(&quot;$&quot;* &quot;-&quot;??_);_(@_)"/>
    <numFmt numFmtId="170" formatCode="_(* #,##0.00_);_(* \(#,##0.00\);;_(@_)"/>
    <numFmt numFmtId="171" formatCode="@\ \ "/>
    <numFmt numFmtId="172" formatCode="&quot;R$&quot;\ #,##0.00"/>
    <numFmt numFmtId="173" formatCode="&quot;R$ &quot;#,##0.00_);[Red]\(&quot;R$ &quot;#,##0.00\)"/>
    <numFmt numFmtId="174" formatCode="0.000%"/>
  </numFmts>
  <fonts count="62" x14ac:knownFonts="1">
    <font>
      <sz val="10"/>
      <name val="Arial"/>
    </font>
    <font>
      <sz val="10"/>
      <name val="Arial"/>
      <family val="2"/>
    </font>
    <font>
      <u/>
      <sz val="10"/>
      <color indexed="12"/>
      <name val="Arial"/>
      <family val="2"/>
    </font>
    <font>
      <b/>
      <sz val="10"/>
      <name val="Arial"/>
      <family val="2"/>
    </font>
    <font>
      <sz val="10"/>
      <name val="Arial"/>
      <family val="2"/>
    </font>
    <font>
      <b/>
      <sz val="10"/>
      <color indexed="10"/>
      <name val="Arial"/>
      <family val="2"/>
    </font>
    <font>
      <b/>
      <sz val="10"/>
      <name val="Arial"/>
      <family val="2"/>
    </font>
    <font>
      <sz val="11"/>
      <name val="Times New Roman"/>
      <family val="1"/>
    </font>
    <font>
      <sz val="12"/>
      <name val="Times New Roman"/>
      <family val="1"/>
    </font>
    <font>
      <b/>
      <sz val="8"/>
      <color indexed="8"/>
      <name val="Tahoma"/>
      <family val="2"/>
    </font>
    <font>
      <sz val="28"/>
      <color indexed="23"/>
      <name val="Arial Black"/>
      <family val="2"/>
    </font>
    <font>
      <b/>
      <sz val="16"/>
      <name val="Arial"/>
      <family val="2"/>
    </font>
    <font>
      <b/>
      <i/>
      <sz val="10"/>
      <name val="Arial"/>
      <family val="2"/>
    </font>
    <font>
      <i/>
      <sz val="10"/>
      <name val="Arial"/>
      <family val="2"/>
    </font>
    <font>
      <sz val="8"/>
      <color indexed="8"/>
      <name val="Tahoma"/>
      <family val="2"/>
    </font>
    <font>
      <b/>
      <sz val="10"/>
      <name val="MS Sans Serif"/>
      <family val="2"/>
    </font>
    <font>
      <b/>
      <sz val="14"/>
      <color indexed="18"/>
      <name val="Arial"/>
      <family val="2"/>
    </font>
    <font>
      <b/>
      <sz val="10"/>
      <color indexed="13"/>
      <name val="Arial"/>
      <family val="2"/>
    </font>
    <font>
      <b/>
      <sz val="10"/>
      <color indexed="8"/>
      <name val="Arial"/>
      <family val="2"/>
    </font>
    <font>
      <sz val="8"/>
      <name val="Arial"/>
      <family val="2"/>
    </font>
    <font>
      <b/>
      <sz val="10"/>
      <color indexed="12"/>
      <name val="Arial"/>
      <family val="2"/>
    </font>
    <font>
      <sz val="10"/>
      <color indexed="8"/>
      <name val="MS Sans Serif"/>
      <family val="2"/>
    </font>
    <font>
      <b/>
      <sz val="10"/>
      <color indexed="14"/>
      <name val="MS Sans Serif"/>
      <family val="2"/>
    </font>
    <font>
      <sz val="7.5"/>
      <name val="Verdana"/>
      <family val="2"/>
    </font>
    <font>
      <sz val="8"/>
      <name val="Arial"/>
      <family val="2"/>
    </font>
    <font>
      <b/>
      <sz val="14"/>
      <color indexed="16"/>
      <name val="Arial"/>
      <family val="2"/>
    </font>
    <font>
      <b/>
      <sz val="8"/>
      <color indexed="22"/>
      <name val="Tahoma"/>
      <family val="2"/>
    </font>
    <font>
      <sz val="8"/>
      <color indexed="22"/>
      <name val="Tahoma"/>
      <family val="2"/>
    </font>
    <font>
      <u/>
      <sz val="10"/>
      <color indexed="12"/>
      <name val="Arial"/>
      <family val="2"/>
    </font>
    <font>
      <b/>
      <sz val="12"/>
      <name val="Times New Roman"/>
      <family val="1"/>
    </font>
    <font>
      <b/>
      <sz val="9"/>
      <color indexed="81"/>
      <name val="Tahoma"/>
      <family val="2"/>
    </font>
    <font>
      <sz val="9"/>
      <color indexed="81"/>
      <name val="Tahoma"/>
      <family val="2"/>
    </font>
    <font>
      <b/>
      <sz val="10"/>
      <color theme="3"/>
      <name val="Arial"/>
      <family val="2"/>
    </font>
    <font>
      <sz val="10"/>
      <name val="Arial"/>
    </font>
    <font>
      <b/>
      <sz val="14"/>
      <color rgb="FF0070C0"/>
      <name val="Calibri"/>
      <family val="2"/>
      <scheme val="minor"/>
    </font>
    <font>
      <b/>
      <sz val="11"/>
      <color rgb="FFC00000"/>
      <name val="Calibri"/>
      <family val="2"/>
      <scheme val="minor"/>
    </font>
    <font>
      <b/>
      <sz val="12"/>
      <color theme="1"/>
      <name val="Calibri"/>
      <family val="2"/>
      <scheme val="minor"/>
    </font>
    <font>
      <b/>
      <sz val="12"/>
      <color indexed="36"/>
      <name val="Calibri"/>
      <family val="2"/>
    </font>
    <font>
      <sz val="11"/>
      <color theme="0" tint="-0.34998626667073579"/>
      <name val="Calibri"/>
      <family val="2"/>
      <scheme val="minor"/>
    </font>
    <font>
      <sz val="10"/>
      <color theme="1" tint="0.499984740745262"/>
      <name val="Calibri"/>
      <family val="2"/>
      <scheme val="minor"/>
    </font>
    <font>
      <sz val="10"/>
      <color indexed="23"/>
      <name val="Calibri"/>
      <family val="2"/>
    </font>
    <font>
      <b/>
      <sz val="11"/>
      <name val="Calibri"/>
      <family val="2"/>
      <scheme val="minor"/>
    </font>
    <font>
      <b/>
      <sz val="12"/>
      <name val="Calibri"/>
      <family val="2"/>
      <scheme val="minor"/>
    </font>
    <font>
      <sz val="10"/>
      <color theme="1"/>
      <name val="Arial"/>
      <family val="2"/>
    </font>
    <font>
      <sz val="10"/>
      <color theme="0"/>
      <name val="Arial"/>
      <family val="2"/>
    </font>
    <font>
      <b/>
      <sz val="13.5"/>
      <name val="Arial"/>
    </font>
    <font>
      <b/>
      <sz val="10"/>
      <name val="Arial"/>
    </font>
    <font>
      <sz val="10"/>
      <name val="Arial Unicode MS"/>
      <family val="2"/>
    </font>
    <font>
      <sz val="10"/>
      <color rgb="FFA31515"/>
      <name val="Arial Unicode MS"/>
      <family val="2"/>
    </font>
    <font>
      <sz val="10"/>
      <color rgb="FF0000FF"/>
      <name val="Arial Unicode MS"/>
      <family val="2"/>
    </font>
    <font>
      <b/>
      <sz val="13.5"/>
      <name val="Arial"/>
      <family val="2"/>
    </font>
    <font>
      <sz val="10"/>
      <name val="Courier New"/>
      <family val="3"/>
    </font>
    <font>
      <sz val="10"/>
      <color rgb="FF000080"/>
      <name val="Courier New"/>
      <family val="3"/>
    </font>
    <font>
      <sz val="10"/>
      <color rgb="FF008000"/>
      <name val="Courier New"/>
      <family val="3"/>
    </font>
    <font>
      <sz val="10"/>
      <color rgb="FF800000"/>
      <name val="Courier New"/>
      <family val="3"/>
    </font>
    <font>
      <b/>
      <sz val="10"/>
      <name val="Arial Unicode MS"/>
      <family val="2"/>
    </font>
    <font>
      <sz val="12"/>
      <name val="Arial"/>
      <family val="2"/>
    </font>
    <font>
      <sz val="10"/>
      <color rgb="FFFF0000"/>
      <name val="Arial"/>
      <family val="2"/>
    </font>
    <font>
      <b/>
      <i/>
      <sz val="12"/>
      <name val="Arial"/>
      <family val="2"/>
    </font>
    <font>
      <b/>
      <sz val="12"/>
      <color rgb="FFFF0000"/>
      <name val="Arial"/>
      <family val="2"/>
    </font>
    <font>
      <sz val="10"/>
      <color rgb="FF363636"/>
      <name val="Segoe UI Light"/>
      <family val="2"/>
    </font>
    <font>
      <sz val="14"/>
      <color rgb="FF363636"/>
      <name val="Segoe UI Light"/>
      <family val="2"/>
    </font>
  </fonts>
  <fills count="20">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8"/>
        <bgColor indexed="64"/>
      </patternFill>
    </fill>
    <fill>
      <patternFill patternType="solid">
        <fgColor indexed="15"/>
        <bgColor indexed="64"/>
      </patternFill>
    </fill>
    <fill>
      <patternFill patternType="solid">
        <fgColor indexed="9"/>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gray125">
        <bgColor rgb="FF92D050"/>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3999755851924192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ck">
        <color indexed="14"/>
      </left>
      <right/>
      <top style="thick">
        <color indexed="14"/>
      </top>
      <bottom style="thick">
        <color indexed="14"/>
      </bottom>
      <diagonal/>
    </border>
    <border>
      <left/>
      <right/>
      <top style="thick">
        <color indexed="14"/>
      </top>
      <bottom style="thick">
        <color indexed="1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ck">
        <color indexed="21"/>
      </left>
      <right style="thick">
        <color indexed="21"/>
      </right>
      <top style="thick">
        <color indexed="21"/>
      </top>
      <bottom style="thick">
        <color indexed="21"/>
      </bottom>
      <diagonal/>
    </border>
    <border>
      <left/>
      <right style="thick">
        <color indexed="21"/>
      </right>
      <top style="thick">
        <color indexed="21"/>
      </top>
      <bottom style="thick">
        <color indexed="21"/>
      </bottom>
      <diagonal/>
    </border>
    <border>
      <left style="thick">
        <color indexed="21"/>
      </left>
      <right style="thick">
        <color indexed="21"/>
      </right>
      <top/>
      <bottom style="thick">
        <color indexed="21"/>
      </bottom>
      <diagonal/>
    </border>
    <border>
      <left/>
      <right style="thick">
        <color indexed="21"/>
      </right>
      <top/>
      <bottom style="thick">
        <color indexed="2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top style="thin">
        <color indexed="8"/>
      </top>
      <bottom style="thin">
        <color indexed="8"/>
      </bottom>
      <diagonal/>
    </border>
    <border>
      <left style="thin">
        <color indexed="64"/>
      </left>
      <right/>
      <top style="medium">
        <color indexed="64"/>
      </top>
      <bottom style="thin">
        <color indexed="64"/>
      </bottom>
      <diagonal/>
    </border>
    <border>
      <left/>
      <right style="thin">
        <color indexed="8"/>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thick">
        <color indexed="14"/>
      </left>
      <right/>
      <top style="thick">
        <color indexed="14"/>
      </top>
      <bottom/>
      <diagonal/>
    </border>
    <border>
      <left/>
      <right/>
      <top style="thick">
        <color indexed="14"/>
      </top>
      <bottom/>
      <diagonal/>
    </border>
    <border>
      <left style="thick">
        <color indexed="14"/>
      </left>
      <right/>
      <top/>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style="medium">
        <color rgb="FFFF0000"/>
      </left>
      <right/>
      <top style="medium">
        <color rgb="FFFF0000"/>
      </top>
      <bottom/>
      <diagonal/>
    </border>
    <border>
      <left/>
      <right style="medium">
        <color rgb="FFFF0000"/>
      </right>
      <top style="medium">
        <color rgb="FFFF0000"/>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0000"/>
      </left>
      <right/>
      <top/>
      <bottom/>
      <diagonal/>
    </border>
    <border>
      <left/>
      <right style="medium">
        <color rgb="FFFF0000"/>
      </right>
      <top/>
      <bottom/>
      <diagonal/>
    </border>
    <border>
      <left style="medium">
        <color indexed="64"/>
      </left>
      <right style="medium">
        <color indexed="64"/>
      </right>
      <top style="medium">
        <color indexed="64"/>
      </top>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indexed="64"/>
      </top>
      <bottom style="medium">
        <color indexed="64"/>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0" fontId="2"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33" fillId="0" borderId="0" applyFont="0" applyFill="0" applyBorder="0" applyAlignment="0" applyProtection="0"/>
    <xf numFmtId="0" fontId="1" fillId="0" borderId="0"/>
    <xf numFmtId="166" fontId="1" fillId="0" borderId="0" applyFont="0" applyFill="0" applyBorder="0" applyAlignment="0" applyProtection="0"/>
  </cellStyleXfs>
  <cellXfs count="394">
    <xf numFmtId="0" fontId="0" fillId="0" borderId="0" xfId="0"/>
    <xf numFmtId="0" fontId="3" fillId="0" borderId="0" xfId="0" applyFont="1"/>
    <xf numFmtId="14" fontId="0" fillId="0" borderId="0" xfId="0" applyNumberFormat="1"/>
    <xf numFmtId="165" fontId="0" fillId="0" borderId="0" xfId="2" applyFont="1"/>
    <xf numFmtId="165" fontId="0" fillId="0" borderId="0" xfId="2" applyNumberFormat="1" applyFont="1"/>
    <xf numFmtId="0" fontId="5" fillId="2" borderId="2" xfId="0" applyFont="1" applyFill="1" applyBorder="1"/>
    <xf numFmtId="0" fontId="5" fillId="2" borderId="1" xfId="0" applyFont="1" applyFill="1" applyBorder="1"/>
    <xf numFmtId="168" fontId="0" fillId="0" borderId="0" xfId="0" applyNumberFormat="1"/>
    <xf numFmtId="0" fontId="0" fillId="2" borderId="3" xfId="0" applyFill="1" applyBorder="1"/>
    <xf numFmtId="0" fontId="0" fillId="0" borderId="6" xfId="0" applyBorder="1"/>
    <xf numFmtId="0" fontId="0" fillId="0" borderId="7" xfId="0" applyBorder="1"/>
    <xf numFmtId="0" fontId="0" fillId="0" borderId="8" xfId="0" applyBorder="1"/>
    <xf numFmtId="39" fontId="0" fillId="0" borderId="0" xfId="0" applyNumberFormat="1"/>
    <xf numFmtId="14" fontId="3" fillId="3" borderId="2" xfId="0" applyNumberFormat="1" applyFont="1" applyFill="1" applyBorder="1" applyAlignment="1">
      <alignment horizontal="center"/>
    </xf>
    <xf numFmtId="2" fontId="3" fillId="3" borderId="2" xfId="0" applyNumberFormat="1" applyFont="1" applyFill="1" applyBorder="1" applyAlignment="1">
      <alignment horizontal="center"/>
    </xf>
    <xf numFmtId="1" fontId="3" fillId="3" borderId="2" xfId="0" applyNumberFormat="1" applyFont="1" applyFill="1" applyBorder="1" applyAlignment="1">
      <alignment horizontal="center"/>
    </xf>
    <xf numFmtId="22" fontId="0" fillId="0" borderId="0" xfId="0" applyNumberFormat="1"/>
    <xf numFmtId="2" fontId="0" fillId="0" borderId="0" xfId="0" applyNumberFormat="1"/>
    <xf numFmtId="1" fontId="0" fillId="0" borderId="0" xfId="0" applyNumberFormat="1"/>
    <xf numFmtId="164" fontId="0" fillId="0" borderId="0" xfId="0" applyNumberFormat="1"/>
    <xf numFmtId="14" fontId="0" fillId="3" borderId="0" xfId="0" applyNumberFormat="1" applyFill="1"/>
    <xf numFmtId="0" fontId="0" fillId="3" borderId="0" xfId="0" applyFill="1"/>
    <xf numFmtId="164" fontId="0" fillId="3" borderId="0" xfId="0" applyNumberFormat="1" applyFill="1"/>
    <xf numFmtId="14" fontId="0" fillId="0" borderId="11" xfId="0" applyNumberFormat="1" applyBorder="1"/>
    <xf numFmtId="0" fontId="0" fillId="0" borderId="11" xfId="0" applyBorder="1"/>
    <xf numFmtId="14" fontId="0" fillId="4" borderId="0" xfId="0" applyNumberFormat="1" applyFill="1"/>
    <xf numFmtId="166" fontId="7" fillId="0" borderId="0" xfId="3" applyFont="1"/>
    <xf numFmtId="166" fontId="7" fillId="0" borderId="0" xfId="3" applyFont="1" applyAlignment="1">
      <alignment horizontal="center"/>
    </xf>
    <xf numFmtId="0" fontId="7" fillId="0" borderId="0" xfId="0" applyFont="1"/>
    <xf numFmtId="0" fontId="7" fillId="0" borderId="0" xfId="0" applyFont="1" applyAlignment="1">
      <alignment horizontal="left"/>
    </xf>
    <xf numFmtId="166" fontId="8" fillId="0" borderId="0" xfId="3" applyFont="1"/>
    <xf numFmtId="166" fontId="7" fillId="0" borderId="0" xfId="3" applyFont="1" applyAlignment="1">
      <alignment horizontal="left"/>
    </xf>
    <xf numFmtId="166" fontId="8" fillId="0" borderId="0" xfId="3" applyFont="1" applyBorder="1"/>
    <xf numFmtId="0" fontId="11" fillId="0" borderId="0" xfId="0" applyFont="1"/>
    <xf numFmtId="0" fontId="3" fillId="0" borderId="0" xfId="0" applyFont="1" applyAlignment="1">
      <alignment horizontal="right"/>
    </xf>
    <xf numFmtId="0" fontId="0" fillId="2" borderId="1" xfId="0" applyFill="1" applyBorder="1"/>
    <xf numFmtId="0" fontId="3" fillId="2" borderId="0" xfId="0" applyFont="1" applyFill="1"/>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0" fillId="0" borderId="0" xfId="0" applyAlignment="1">
      <alignment vertical="center"/>
    </xf>
    <xf numFmtId="49" fontId="4" fillId="2" borderId="4"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0" fontId="3" fillId="0" borderId="14" xfId="0" applyFont="1" applyBorder="1" applyAlignment="1">
      <alignment horizontal="center" vertical="center"/>
    </xf>
    <xf numFmtId="4" fontId="0" fillId="0" borderId="0" xfId="0" applyNumberFormat="1"/>
    <xf numFmtId="1" fontId="0" fillId="0" borderId="0" xfId="0" applyNumberFormat="1" applyAlignment="1">
      <alignment horizontal="right"/>
    </xf>
    <xf numFmtId="0" fontId="0" fillId="0" borderId="0" xfId="0" applyAlignment="1">
      <alignment horizontal="center"/>
    </xf>
    <xf numFmtId="0" fontId="3" fillId="3" borderId="1" xfId="0" quotePrefix="1" applyFont="1" applyFill="1" applyBorder="1" applyAlignment="1">
      <alignment horizontal="center"/>
    </xf>
    <xf numFmtId="0" fontId="3" fillId="3" borderId="2" xfId="0" applyFont="1" applyFill="1" applyBorder="1" applyAlignment="1">
      <alignment horizontal="center"/>
    </xf>
    <xf numFmtId="1" fontId="3" fillId="3" borderId="2" xfId="0" applyNumberFormat="1" applyFont="1" applyFill="1" applyBorder="1" applyAlignment="1">
      <alignment horizontal="right"/>
    </xf>
    <xf numFmtId="2" fontId="3" fillId="3" borderId="2" xfId="0" quotePrefix="1" applyNumberFormat="1" applyFont="1" applyFill="1" applyBorder="1" applyAlignment="1">
      <alignment horizontal="center"/>
    </xf>
    <xf numFmtId="0" fontId="18" fillId="5" borderId="1" xfId="0" applyFont="1" applyFill="1" applyBorder="1"/>
    <xf numFmtId="0" fontId="18" fillId="5" borderId="2" xfId="0" applyFont="1" applyFill="1" applyBorder="1"/>
    <xf numFmtId="0" fontId="18" fillId="5" borderId="17" xfId="0" applyFont="1" applyFill="1" applyBorder="1"/>
    <xf numFmtId="0" fontId="18" fillId="6" borderId="3" xfId="0" applyFont="1" applyFill="1" applyBorder="1"/>
    <xf numFmtId="0" fontId="18" fillId="6" borderId="5" xfId="0" applyFont="1" applyFill="1" applyBorder="1"/>
    <xf numFmtId="0" fontId="19" fillId="0" borderId="0" xfId="0" applyFont="1"/>
    <xf numFmtId="0" fontId="3" fillId="7" borderId="0" xfId="0" applyFont="1" applyFill="1" applyAlignment="1">
      <alignment horizontal="left" vertical="center"/>
    </xf>
    <xf numFmtId="167" fontId="0" fillId="0" borderId="0" xfId="3" applyNumberFormat="1" applyFont="1"/>
    <xf numFmtId="16" fontId="21" fillId="0" borderId="0" xfId="0" applyNumberFormat="1" applyFont="1"/>
    <xf numFmtId="0" fontId="0" fillId="0" borderId="22" xfId="0" applyBorder="1"/>
    <xf numFmtId="0" fontId="22" fillId="0" borderId="0" xfId="0" applyFont="1"/>
    <xf numFmtId="165" fontId="0" fillId="0" borderId="24" xfId="2" applyFont="1" applyBorder="1"/>
    <xf numFmtId="40" fontId="22" fillId="0" borderId="0" xfId="0" applyNumberFormat="1" applyFont="1"/>
    <xf numFmtId="0" fontId="24" fillId="0" borderId="0" xfId="0" applyFont="1"/>
    <xf numFmtId="17" fontId="0" fillId="0" borderId="0" xfId="0" applyNumberFormat="1"/>
    <xf numFmtId="0" fontId="25" fillId="0" borderId="0" xfId="0" applyFont="1" applyAlignment="1">
      <alignment horizontal="left"/>
    </xf>
    <xf numFmtId="1" fontId="2" fillId="2" borderId="0" xfId="1" applyNumberFormat="1" applyFill="1" applyAlignment="1">
      <alignment horizontal="right"/>
    </xf>
    <xf numFmtId="0" fontId="0" fillId="0" borderId="0" xfId="0" applyAlignment="1"/>
    <xf numFmtId="165" fontId="18" fillId="6" borderId="2" xfId="2" applyFont="1" applyFill="1" applyBorder="1"/>
    <xf numFmtId="165" fontId="18" fillId="6" borderId="5" xfId="2" applyFont="1" applyFill="1" applyBorder="1"/>
    <xf numFmtId="0" fontId="23" fillId="9" borderId="1" xfId="0" applyFont="1" applyFill="1" applyBorder="1" applyAlignment="1">
      <alignment horizontal="left" wrapText="1"/>
    </xf>
    <xf numFmtId="0" fontId="23" fillId="9" borderId="1" xfId="0" applyFont="1" applyFill="1" applyBorder="1" applyAlignment="1">
      <alignment horizontal="right" wrapText="1"/>
    </xf>
    <xf numFmtId="0" fontId="2" fillId="0" borderId="0" xfId="1"/>
    <xf numFmtId="0" fontId="5" fillId="2" borderId="0" xfId="0" applyFont="1" applyFill="1"/>
    <xf numFmtId="0" fontId="28" fillId="0" borderId="0" xfId="1" applyFont="1" applyAlignment="1" applyProtection="1"/>
    <xf numFmtId="0" fontId="1" fillId="0" borderId="0" xfId="0" applyFont="1"/>
    <xf numFmtId="0" fontId="0" fillId="11" borderId="0" xfId="0" applyFill="1"/>
    <xf numFmtId="0" fontId="0" fillId="0" borderId="0" xfId="0" applyNumberFormat="1"/>
    <xf numFmtId="0" fontId="0" fillId="0" borderId="26" xfId="0" applyBorder="1"/>
    <xf numFmtId="0" fontId="0" fillId="0" borderId="27" xfId="0" applyBorder="1"/>
    <xf numFmtId="0" fontId="0" fillId="0" borderId="28" xfId="0" applyBorder="1"/>
    <xf numFmtId="0" fontId="0" fillId="0" borderId="26" xfId="0" pivotButton="1" applyBorder="1"/>
    <xf numFmtId="0" fontId="0" fillId="0" borderId="29" xfId="0" applyBorder="1"/>
    <xf numFmtId="0" fontId="0" fillId="0" borderId="25" xfId="0" applyNumberFormat="1" applyBorder="1"/>
    <xf numFmtId="167" fontId="0" fillId="0" borderId="26" xfId="0" applyNumberFormat="1" applyBorder="1"/>
    <xf numFmtId="167" fontId="0" fillId="0" borderId="30" xfId="0" applyNumberFormat="1" applyBorder="1"/>
    <xf numFmtId="167" fontId="0" fillId="0" borderId="31" xfId="0" applyNumberFormat="1" applyBorder="1"/>
    <xf numFmtId="0" fontId="0" fillId="0" borderId="32" xfId="0" applyBorder="1"/>
    <xf numFmtId="0" fontId="0" fillId="0" borderId="26" xfId="0" applyNumberFormat="1" applyBorder="1"/>
    <xf numFmtId="0" fontId="0" fillId="0" borderId="30" xfId="0" applyNumberFormat="1" applyBorder="1"/>
    <xf numFmtId="0" fontId="0" fillId="0" borderId="31" xfId="0" applyNumberFormat="1" applyBorder="1"/>
    <xf numFmtId="0" fontId="0" fillId="0" borderId="32" xfId="0" applyNumberFormat="1" applyBorder="1"/>
    <xf numFmtId="0" fontId="0" fillId="0" borderId="33" xfId="0" applyNumberFormat="1" applyBorder="1"/>
    <xf numFmtId="0" fontId="0" fillId="0" borderId="29" xfId="0" applyNumberFormat="1" applyBorder="1"/>
    <xf numFmtId="0" fontId="0" fillId="0" borderId="34" xfId="0" applyNumberFormat="1" applyBorder="1"/>
    <xf numFmtId="0" fontId="3" fillId="12" borderId="2" xfId="0" applyFont="1" applyFill="1" applyBorder="1" applyAlignment="1">
      <alignment horizontal="center"/>
    </xf>
    <xf numFmtId="165" fontId="3" fillId="12" borderId="2" xfId="2" applyFont="1" applyFill="1" applyBorder="1" applyAlignment="1">
      <alignment horizontal="center"/>
    </xf>
    <xf numFmtId="14" fontId="3" fillId="12" borderId="1" xfId="0" applyNumberFormat="1" applyFont="1" applyFill="1" applyBorder="1" applyAlignment="1">
      <alignment horizontal="center"/>
    </xf>
    <xf numFmtId="168" fontId="0" fillId="12" borderId="3" xfId="0" applyNumberFormat="1" applyFill="1" applyBorder="1"/>
    <xf numFmtId="0" fontId="0" fillId="12" borderId="3" xfId="0" applyFill="1" applyBorder="1"/>
    <xf numFmtId="0" fontId="0" fillId="12" borderId="5" xfId="0" applyFill="1" applyBorder="1"/>
    <xf numFmtId="0" fontId="3" fillId="12" borderId="1" xfId="0" applyFont="1" applyFill="1" applyBorder="1" applyAlignment="1">
      <alignment horizontal="center"/>
    </xf>
    <xf numFmtId="14" fontId="3" fillId="12" borderId="2" xfId="0" applyNumberFormat="1" applyFont="1" applyFill="1" applyBorder="1" applyAlignment="1">
      <alignment horizontal="center"/>
    </xf>
    <xf numFmtId="2" fontId="3" fillId="12" borderId="2" xfId="0" applyNumberFormat="1" applyFont="1" applyFill="1" applyBorder="1" applyAlignment="1">
      <alignment horizontal="center"/>
    </xf>
    <xf numFmtId="1" fontId="3" fillId="12" borderId="2" xfId="0" applyNumberFormat="1" applyFont="1" applyFill="1" applyBorder="1" applyAlignment="1">
      <alignment horizontal="center"/>
    </xf>
    <xf numFmtId="164" fontId="3" fillId="12" borderId="5" xfId="0" applyNumberFormat="1" applyFont="1" applyFill="1" applyBorder="1" applyAlignment="1">
      <alignment horizontal="center"/>
    </xf>
    <xf numFmtId="0" fontId="29" fillId="12" borderId="1" xfId="0" applyFont="1" applyFill="1" applyBorder="1" applyAlignment="1">
      <alignment horizontal="center"/>
    </xf>
    <xf numFmtId="167" fontId="29" fillId="12" borderId="2" xfId="3" applyNumberFormat="1" applyFont="1" applyFill="1" applyBorder="1" applyAlignment="1">
      <alignment horizontal="center"/>
    </xf>
    <xf numFmtId="166" fontId="29" fillId="12" borderId="2" xfId="3" applyFont="1" applyFill="1" applyBorder="1" applyAlignment="1">
      <alignment horizontal="center"/>
    </xf>
    <xf numFmtId="166" fontId="8" fillId="12" borderId="1" xfId="3" applyFont="1" applyFill="1" applyBorder="1"/>
    <xf numFmtId="166" fontId="8" fillId="12" borderId="2" xfId="3" applyFont="1" applyFill="1" applyBorder="1"/>
    <xf numFmtId="166" fontId="8" fillId="12" borderId="3" xfId="3" applyFont="1" applyFill="1" applyBorder="1"/>
    <xf numFmtId="171" fontId="0" fillId="0" borderId="6" xfId="0" applyNumberFormat="1" applyBorder="1" applyAlignment="1">
      <alignment horizontal="right" vertical="center"/>
    </xf>
    <xf numFmtId="10" fontId="0" fillId="2" borderId="39" xfId="0" applyNumberFormat="1" applyFill="1" applyBorder="1" applyAlignment="1">
      <alignment horizontal="right" vertical="center"/>
    </xf>
    <xf numFmtId="166" fontId="0" fillId="2" borderId="39" xfId="0" applyNumberFormat="1" applyFill="1" applyBorder="1" applyAlignment="1">
      <alignment horizontal="right" vertical="center"/>
    </xf>
    <xf numFmtId="171" fontId="3" fillId="0" borderId="6" xfId="0" applyNumberFormat="1" applyFont="1" applyBorder="1" applyAlignment="1">
      <alignment horizontal="right" vertical="center"/>
    </xf>
    <xf numFmtId="169" fontId="0" fillId="2" borderId="39" xfId="0" applyNumberFormat="1" applyFill="1" applyBorder="1" applyAlignment="1">
      <alignment horizontal="right" vertical="center"/>
    </xf>
    <xf numFmtId="171" fontId="3" fillId="0" borderId="7" xfId="0" applyNumberFormat="1" applyFont="1" applyBorder="1" applyAlignment="1">
      <alignment horizontal="right" vertical="center"/>
    </xf>
    <xf numFmtId="169" fontId="0" fillId="2" borderId="40" xfId="0" applyNumberFormat="1" applyFill="1" applyBorder="1" applyAlignment="1">
      <alignment horizontal="right" vertical="center"/>
    </xf>
    <xf numFmtId="0" fontId="3" fillId="0" borderId="20" xfId="0" applyFont="1" applyBorder="1" applyAlignment="1">
      <alignment horizontal="center" vertical="center"/>
    </xf>
    <xf numFmtId="0" fontId="3" fillId="0" borderId="41" xfId="0" applyFont="1" applyBorder="1" applyAlignment="1">
      <alignment horizontal="center" vertical="center"/>
    </xf>
    <xf numFmtId="0" fontId="0" fillId="2" borderId="19" xfId="0" applyFill="1" applyBorder="1" applyAlignment="1">
      <alignment horizontal="center" vertical="center"/>
    </xf>
    <xf numFmtId="170" fontId="0" fillId="2" borderId="42" xfId="0" applyNumberFormat="1" applyFill="1" applyBorder="1" applyAlignment="1">
      <alignment horizontal="right" vertical="center"/>
    </xf>
    <xf numFmtId="0" fontId="0" fillId="2" borderId="43" xfId="0" applyFill="1" applyBorder="1" applyAlignment="1">
      <alignment horizontal="center" vertical="center"/>
    </xf>
    <xf numFmtId="0" fontId="11" fillId="2" borderId="6" xfId="0" applyFont="1" applyFill="1" applyBorder="1"/>
    <xf numFmtId="0" fontId="11" fillId="2" borderId="0" xfId="0" applyFont="1" applyFill="1" applyBorder="1"/>
    <xf numFmtId="0" fontId="12" fillId="2" borderId="6" xfId="0" applyFont="1" applyFill="1" applyBorder="1"/>
    <xf numFmtId="0" fontId="12" fillId="2" borderId="0" xfId="0" applyFont="1" applyFill="1" applyBorder="1"/>
    <xf numFmtId="0" fontId="0" fillId="0" borderId="0" xfId="0" applyBorder="1"/>
    <xf numFmtId="0" fontId="3" fillId="0" borderId="0" xfId="0" applyFont="1" applyBorder="1" applyAlignment="1">
      <alignment horizontal="right"/>
    </xf>
    <xf numFmtId="0" fontId="0" fillId="2" borderId="39" xfId="0" applyFill="1" applyBorder="1" applyAlignment="1">
      <alignment horizontal="left"/>
    </xf>
    <xf numFmtId="49" fontId="0" fillId="2" borderId="39" xfId="0" applyNumberFormat="1" applyFill="1" applyBorder="1"/>
    <xf numFmtId="0" fontId="0" fillId="0" borderId="47" xfId="0" applyBorder="1"/>
    <xf numFmtId="0" fontId="3" fillId="0" borderId="6" xfId="0" applyFont="1" applyBorder="1"/>
    <xf numFmtId="0" fontId="13" fillId="0" borderId="0" xfId="0" applyFont="1" applyBorder="1" applyAlignment="1">
      <alignment horizontal="right"/>
    </xf>
    <xf numFmtId="0" fontId="0" fillId="2" borderId="39" xfId="0" applyFill="1" applyBorder="1"/>
    <xf numFmtId="0" fontId="3" fillId="0" borderId="0" xfId="0" applyFont="1" applyBorder="1"/>
    <xf numFmtId="0" fontId="3" fillId="2" borderId="6" xfId="0" applyFont="1" applyFill="1" applyBorder="1"/>
    <xf numFmtId="0" fontId="0" fillId="2" borderId="0" xfId="0" applyFill="1" applyBorder="1"/>
    <xf numFmtId="0" fontId="3" fillId="0" borderId="38" xfId="0" applyFont="1" applyBorder="1" applyAlignment="1">
      <alignment horizontal="center" vertical="center"/>
    </xf>
    <xf numFmtId="49" fontId="4" fillId="2" borderId="49" xfId="0" applyNumberFormat="1" applyFont="1" applyFill="1" applyBorder="1" applyAlignment="1">
      <alignment horizontal="center" vertical="center"/>
    </xf>
    <xf numFmtId="0" fontId="0" fillId="0" borderId="6"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vertical="center"/>
    </xf>
    <xf numFmtId="0" fontId="0" fillId="0" borderId="6" xfId="0" applyBorder="1" applyAlignment="1">
      <alignment vertical="center"/>
    </xf>
    <xf numFmtId="0" fontId="3" fillId="0" borderId="7" xfId="0" applyFont="1" applyBorder="1" applyAlignment="1">
      <alignment horizontal="center"/>
    </xf>
    <xf numFmtId="0" fontId="3" fillId="0" borderId="8" xfId="0" applyFont="1" applyBorder="1" applyAlignment="1">
      <alignment horizontal="center"/>
    </xf>
    <xf numFmtId="0" fontId="0" fillId="0" borderId="45" xfId="0" applyBorder="1"/>
    <xf numFmtId="0" fontId="1" fillId="0" borderId="0" xfId="0" applyFont="1" applyBorder="1" applyAlignment="1">
      <alignment vertical="center"/>
    </xf>
    <xf numFmtId="14" fontId="15" fillId="13" borderId="15" xfId="0" applyNumberFormat="1" applyFont="1" applyFill="1" applyBorder="1" applyAlignment="1">
      <alignment horizontal="center"/>
    </xf>
    <xf numFmtId="0" fontId="15" fillId="13" borderId="16" xfId="0" applyFont="1" applyFill="1" applyBorder="1" applyAlignment="1">
      <alignment horizontal="center"/>
    </xf>
    <xf numFmtId="4" fontId="15" fillId="13" borderId="16" xfId="0" applyNumberFormat="1" applyFont="1" applyFill="1" applyBorder="1" applyAlignment="1">
      <alignment horizontal="center"/>
    </xf>
    <xf numFmtId="0" fontId="0" fillId="0" borderId="1" xfId="0" applyBorder="1"/>
    <xf numFmtId="0" fontId="1" fillId="0" borderId="1" xfId="0" applyFont="1" applyBorder="1"/>
    <xf numFmtId="14" fontId="1" fillId="0" borderId="1" xfId="0" applyNumberFormat="1" applyFont="1" applyBorder="1"/>
    <xf numFmtId="0" fontId="1" fillId="0" borderId="1" xfId="0" applyFont="1" applyBorder="1" applyAlignment="1">
      <alignment horizontal="left"/>
    </xf>
    <xf numFmtId="0" fontId="1" fillId="0" borderId="1" xfId="0" applyFont="1" applyBorder="1" applyAlignment="1">
      <alignment horizontal="left" vertical="center"/>
    </xf>
    <xf numFmtId="165" fontId="1" fillId="0" borderId="1" xfId="2" applyFont="1" applyBorder="1"/>
    <xf numFmtId="166" fontId="1" fillId="0" borderId="1" xfId="0" applyNumberFormat="1" applyFont="1" applyBorder="1" applyAlignment="1">
      <alignment horizontal="right"/>
    </xf>
    <xf numFmtId="165" fontId="1" fillId="0" borderId="1" xfId="2" applyFont="1" applyBorder="1" applyAlignment="1">
      <alignment horizontal="right"/>
    </xf>
    <xf numFmtId="165" fontId="1" fillId="0" borderId="1" xfId="2" applyFont="1" applyBorder="1" applyAlignment="1">
      <alignment horizontal="right" vertical="center"/>
    </xf>
    <xf numFmtId="0" fontId="3" fillId="12" borderId="2" xfId="0" applyFont="1" applyFill="1" applyBorder="1" applyAlignment="1">
      <alignment horizontal="left"/>
    </xf>
    <xf numFmtId="0" fontId="20" fillId="0" borderId="1" xfId="0" applyFont="1" applyBorder="1" applyAlignment="1">
      <alignment horizontal="center"/>
    </xf>
    <xf numFmtId="14" fontId="15" fillId="13" borderId="1" xfId="0" applyNumberFormat="1" applyFont="1" applyFill="1" applyBorder="1" applyAlignment="1">
      <alignment horizontal="center"/>
    </xf>
    <xf numFmtId="14" fontId="15" fillId="13" borderId="2" xfId="0" applyNumberFormat="1" applyFont="1" applyFill="1" applyBorder="1" applyAlignment="1">
      <alignment horizontal="center"/>
    </xf>
    <xf numFmtId="0" fontId="15" fillId="13" borderId="2" xfId="0" applyFont="1" applyFill="1" applyBorder="1" applyAlignment="1">
      <alignment horizontal="center"/>
    </xf>
    <xf numFmtId="4" fontId="15" fillId="13" borderId="2" xfId="0" applyNumberFormat="1" applyFont="1" applyFill="1" applyBorder="1" applyAlignment="1">
      <alignment horizontal="center"/>
    </xf>
    <xf numFmtId="14" fontId="0" fillId="0" borderId="1" xfId="0" applyNumberFormat="1" applyBorder="1"/>
    <xf numFmtId="167" fontId="0" fillId="0" borderId="1" xfId="3" applyNumberFormat="1" applyFont="1" applyBorder="1"/>
    <xf numFmtId="4" fontId="0" fillId="0" borderId="1" xfId="0" applyNumberFormat="1" applyBorder="1"/>
    <xf numFmtId="14" fontId="15" fillId="13" borderId="51" xfId="0" applyNumberFormat="1" applyFont="1" applyFill="1" applyBorder="1" applyAlignment="1">
      <alignment horizontal="center"/>
    </xf>
    <xf numFmtId="0" fontId="15" fillId="13" borderId="52" xfId="0" applyFont="1" applyFill="1" applyBorder="1" applyAlignment="1">
      <alignment horizontal="center"/>
    </xf>
    <xf numFmtId="4" fontId="15" fillId="13" borderId="52" xfId="0" applyNumberFormat="1" applyFont="1" applyFill="1" applyBorder="1" applyAlignment="1">
      <alignment horizontal="center"/>
    </xf>
    <xf numFmtId="4" fontId="15" fillId="13" borderId="9" xfId="0" applyNumberFormat="1" applyFont="1" applyFill="1" applyBorder="1" applyAlignment="1">
      <alignment horizontal="center"/>
    </xf>
    <xf numFmtId="14" fontId="15" fillId="13" borderId="52" xfId="0" applyNumberFormat="1" applyFont="1" applyFill="1" applyBorder="1" applyAlignment="1">
      <alignment horizontal="center"/>
    </xf>
    <xf numFmtId="14" fontId="15" fillId="13" borderId="53" xfId="0" applyNumberFormat="1" applyFont="1" applyFill="1" applyBorder="1" applyAlignment="1">
      <alignment horizontal="center"/>
    </xf>
    <xf numFmtId="14" fontId="15" fillId="13" borderId="0" xfId="0" applyNumberFormat="1" applyFont="1" applyFill="1" applyBorder="1" applyAlignment="1">
      <alignment horizontal="center"/>
    </xf>
    <xf numFmtId="0" fontId="15" fillId="13" borderId="0" xfId="0" applyFont="1" applyFill="1" applyBorder="1" applyAlignment="1">
      <alignment horizontal="center"/>
    </xf>
    <xf numFmtId="4" fontId="15" fillId="13" borderId="0" xfId="0" applyNumberFormat="1" applyFont="1" applyFill="1" applyBorder="1" applyAlignment="1">
      <alignment horizontal="center"/>
    </xf>
    <xf numFmtId="22" fontId="0" fillId="0" borderId="1" xfId="0" applyNumberFormat="1" applyBorder="1"/>
    <xf numFmtId="0" fontId="0" fillId="0" borderId="1" xfId="0" applyBorder="1" applyAlignment="1">
      <alignment horizontal="center"/>
    </xf>
    <xf numFmtId="9" fontId="0" fillId="0" borderId="1" xfId="0" applyNumberFormat="1" applyBorder="1" applyAlignment="1">
      <alignment horizontal="center"/>
    </xf>
    <xf numFmtId="0" fontId="0" fillId="0" borderId="1" xfId="0" applyNumberFormat="1" applyBorder="1" applyAlignment="1">
      <alignment horizontal="center"/>
    </xf>
    <xf numFmtId="14" fontId="15" fillId="12" borderId="1" xfId="0" applyNumberFormat="1" applyFont="1" applyFill="1" applyBorder="1" applyAlignment="1">
      <alignment horizontal="center"/>
    </xf>
    <xf numFmtId="0" fontId="15" fillId="12" borderId="1" xfId="0" applyFont="1" applyFill="1" applyBorder="1" applyAlignment="1">
      <alignment horizontal="center"/>
    </xf>
    <xf numFmtId="4" fontId="15" fillId="12" borderId="1" xfId="0" applyNumberFormat="1" applyFont="1" applyFill="1" applyBorder="1" applyAlignment="1">
      <alignment horizontal="center"/>
    </xf>
    <xf numFmtId="0" fontId="1" fillId="0" borderId="54" xfId="0" applyFont="1" applyBorder="1" applyAlignment="1">
      <alignment vertical="top" wrapText="1"/>
    </xf>
    <xf numFmtId="0" fontId="1" fillId="0" borderId="54" xfId="0" applyFont="1" applyBorder="1" applyAlignment="1">
      <alignment horizontal="center" vertical="center" wrapText="1"/>
    </xf>
    <xf numFmtId="4" fontId="1" fillId="0" borderId="54" xfId="0" applyNumberFormat="1" applyFont="1" applyBorder="1" applyAlignment="1">
      <alignment vertical="top" wrapText="1"/>
    </xf>
    <xf numFmtId="0" fontId="1" fillId="0" borderId="37" xfId="0" applyFont="1" applyBorder="1" applyAlignment="1">
      <alignment horizontal="right" vertical="top" wrapText="1"/>
    </xf>
    <xf numFmtId="9" fontId="1" fillId="0" borderId="37" xfId="0" applyNumberFormat="1" applyFont="1" applyBorder="1" applyAlignment="1">
      <alignment horizontal="right" vertical="center" wrapText="1"/>
    </xf>
    <xf numFmtId="0" fontId="1" fillId="0" borderId="37" xfId="0" applyFont="1" applyBorder="1" applyAlignment="1">
      <alignment horizontal="right" vertical="center" wrapText="1"/>
    </xf>
    <xf numFmtId="4" fontId="1" fillId="0" borderId="37" xfId="0" applyNumberFormat="1" applyFont="1" applyBorder="1" applyAlignment="1">
      <alignment horizontal="right" vertical="top" wrapText="1"/>
    </xf>
    <xf numFmtId="10" fontId="1" fillId="0" borderId="37" xfId="0" applyNumberFormat="1" applyFont="1" applyBorder="1" applyAlignment="1">
      <alignment horizontal="right" vertical="center" wrapText="1"/>
    </xf>
    <xf numFmtId="0" fontId="3" fillId="12" borderId="1" xfId="0" applyFont="1" applyFill="1" applyBorder="1"/>
    <xf numFmtId="165" fontId="3" fillId="0" borderId="1" xfId="2" applyFont="1" applyBorder="1" applyAlignment="1">
      <alignment horizontal="center"/>
    </xf>
    <xf numFmtId="2" fontId="3" fillId="12" borderId="1" xfId="0" applyNumberFormat="1" applyFont="1" applyFill="1" applyBorder="1" applyAlignment="1">
      <alignment horizontal="center"/>
    </xf>
    <xf numFmtId="165" fontId="0" fillId="0" borderId="1" xfId="0" applyNumberFormat="1" applyBorder="1"/>
    <xf numFmtId="43" fontId="0" fillId="0" borderId="1" xfId="0" applyNumberFormat="1" applyBorder="1"/>
    <xf numFmtId="168" fontId="0" fillId="0" borderId="1" xfId="0" applyNumberFormat="1" applyBorder="1"/>
    <xf numFmtId="172" fontId="0" fillId="12" borderId="5" xfId="0" applyNumberFormat="1" applyFill="1" applyBorder="1"/>
    <xf numFmtId="43" fontId="0" fillId="12" borderId="5" xfId="0" applyNumberFormat="1" applyFill="1" applyBorder="1"/>
    <xf numFmtId="164" fontId="0" fillId="14" borderId="11" xfId="0" applyNumberFormat="1" applyFill="1" applyBorder="1"/>
    <xf numFmtId="0" fontId="0" fillId="0" borderId="0" xfId="0" applyAlignment="1">
      <alignment horizontal="center"/>
    </xf>
    <xf numFmtId="44" fontId="0" fillId="2" borderId="5" xfId="0" applyNumberFormat="1" applyFill="1" applyBorder="1" applyAlignment="1">
      <alignment vertical="center"/>
    </xf>
    <xf numFmtId="44" fontId="0" fillId="2" borderId="44" xfId="0" applyNumberFormat="1" applyFill="1" applyBorder="1" applyAlignment="1">
      <alignment vertical="center"/>
    </xf>
    <xf numFmtId="0" fontId="0" fillId="0" borderId="4" xfId="0" applyBorder="1"/>
    <xf numFmtId="14" fontId="0" fillId="2" borderId="48" xfId="0" applyNumberFormat="1" applyFill="1" applyBorder="1" applyAlignment="1">
      <alignment horizontal="center"/>
    </xf>
    <xf numFmtId="170" fontId="0" fillId="2" borderId="42" xfId="0" applyNumberFormat="1" applyFill="1" applyBorder="1" applyAlignment="1">
      <alignment horizontal="center" vertical="center"/>
    </xf>
    <xf numFmtId="44" fontId="0" fillId="2" borderId="2" xfId="0" applyNumberFormat="1" applyFill="1" applyBorder="1" applyAlignment="1">
      <alignment horizontal="center" vertical="center"/>
    </xf>
    <xf numFmtId="0" fontId="3" fillId="7" borderId="56" xfId="0" applyFont="1" applyFill="1" applyBorder="1" applyAlignment="1">
      <alignment horizontal="left"/>
    </xf>
    <xf numFmtId="0" fontId="3" fillId="7" borderId="56" xfId="0" applyFont="1" applyFill="1" applyBorder="1" applyAlignment="1">
      <alignment horizontal="left" vertical="center"/>
    </xf>
    <xf numFmtId="0" fontId="3" fillId="7" borderId="49" xfId="0" applyFont="1" applyFill="1" applyBorder="1" applyAlignment="1">
      <alignment horizontal="left" vertical="center"/>
    </xf>
    <xf numFmtId="0" fontId="17" fillId="7" borderId="57" xfId="0" applyFont="1" applyFill="1" applyBorder="1" applyAlignment="1">
      <alignment horizontal="right" vertical="center"/>
    </xf>
    <xf numFmtId="0" fontId="3" fillId="12" borderId="5" xfId="0" applyFont="1" applyFill="1" applyBorder="1" applyAlignment="1">
      <alignment horizontal="left" vertical="center"/>
    </xf>
    <xf numFmtId="0" fontId="3" fillId="12" borderId="5" xfId="0" applyFont="1" applyFill="1" applyBorder="1" applyAlignment="1">
      <alignment horizontal="left"/>
    </xf>
    <xf numFmtId="0" fontId="3" fillId="12" borderId="5" xfId="0" applyFont="1" applyFill="1" applyBorder="1" applyAlignment="1">
      <alignment horizontal="center"/>
    </xf>
    <xf numFmtId="0" fontId="3" fillId="8" borderId="5" xfId="0" applyFont="1" applyFill="1" applyBorder="1" applyAlignment="1">
      <alignment horizontal="right"/>
    </xf>
    <xf numFmtId="0" fontId="0" fillId="14" borderId="1" xfId="0" applyFill="1" applyBorder="1"/>
    <xf numFmtId="0" fontId="0" fillId="14" borderId="1" xfId="0" applyFill="1" applyBorder="1" applyAlignment="1">
      <alignment horizontal="center"/>
    </xf>
    <xf numFmtId="0" fontId="3" fillId="6" borderId="18" xfId="0" applyFont="1" applyFill="1" applyBorder="1" applyAlignment="1">
      <alignment horizontal="center"/>
    </xf>
    <xf numFmtId="0" fontId="18" fillId="6" borderId="10" xfId="0" applyFont="1" applyFill="1" applyBorder="1" applyAlignment="1">
      <alignment horizontal="center"/>
    </xf>
    <xf numFmtId="0" fontId="18" fillId="6" borderId="10" xfId="0" applyFont="1" applyFill="1" applyBorder="1" applyAlignment="1">
      <alignment horizontal="center" vertical="center"/>
    </xf>
    <xf numFmtId="1" fontId="1" fillId="0" borderId="1" xfId="0" applyNumberFormat="1" applyFont="1" applyBorder="1" applyAlignment="1">
      <alignment horizontal="center"/>
    </xf>
    <xf numFmtId="0" fontId="0" fillId="0" borderId="0" xfId="0" applyAlignment="1">
      <alignment horizontal="center"/>
    </xf>
    <xf numFmtId="4" fontId="0" fillId="0" borderId="24" xfId="0" applyNumberFormat="1" applyBorder="1"/>
    <xf numFmtId="2" fontId="0" fillId="0" borderId="21" xfId="0" applyNumberFormat="1" applyBorder="1"/>
    <xf numFmtId="2" fontId="0" fillId="0" borderId="23" xfId="0" applyNumberFormat="1" applyBorder="1"/>
    <xf numFmtId="14" fontId="0" fillId="14" borderId="1" xfId="0" applyNumberFormat="1" applyFill="1" applyBorder="1"/>
    <xf numFmtId="4" fontId="0" fillId="14" borderId="1" xfId="0" applyNumberFormat="1" applyFill="1" applyBorder="1"/>
    <xf numFmtId="165" fontId="0" fillId="0" borderId="0" xfId="2" applyFont="1" applyBorder="1"/>
    <xf numFmtId="165" fontId="0" fillId="0" borderId="58" xfId="0" applyNumberFormat="1" applyBorder="1"/>
    <xf numFmtId="0" fontId="3" fillId="11" borderId="1" xfId="0" applyFont="1" applyFill="1" applyBorder="1" applyAlignment="1">
      <alignment horizontal="center"/>
    </xf>
    <xf numFmtId="0" fontId="3" fillId="11" borderId="2" xfId="0" applyFont="1" applyFill="1" applyBorder="1" applyAlignment="1">
      <alignment horizontal="center"/>
    </xf>
    <xf numFmtId="0" fontId="1" fillId="11" borderId="3" xfId="0" applyFont="1" applyFill="1" applyBorder="1" applyAlignment="1">
      <alignment horizontal="center"/>
    </xf>
    <xf numFmtId="164" fontId="1" fillId="11" borderId="5" xfId="0" applyNumberFormat="1" applyFont="1" applyFill="1" applyBorder="1" applyAlignment="1">
      <alignment horizontal="center"/>
    </xf>
    <xf numFmtId="0" fontId="3" fillId="11" borderId="3" xfId="0" applyFont="1" applyFill="1" applyBorder="1" applyAlignment="1">
      <alignment horizontal="center"/>
    </xf>
    <xf numFmtId="166" fontId="3" fillId="11" borderId="5" xfId="0" applyNumberFormat="1" applyFont="1" applyFill="1" applyBorder="1" applyAlignment="1">
      <alignment horizontal="center"/>
    </xf>
    <xf numFmtId="0" fontId="0" fillId="0" borderId="60" xfId="0" applyBorder="1"/>
    <xf numFmtId="0" fontId="0" fillId="0" borderId="61" xfId="0" applyBorder="1"/>
    <xf numFmtId="0" fontId="32" fillId="0" borderId="0" xfId="0" applyFont="1" applyAlignment="1">
      <alignment horizontal="right"/>
    </xf>
    <xf numFmtId="0" fontId="0" fillId="0" borderId="62" xfId="0" applyBorder="1"/>
    <xf numFmtId="0" fontId="0" fillId="0" borderId="63" xfId="0" applyBorder="1"/>
    <xf numFmtId="0" fontId="32" fillId="0" borderId="0" xfId="0" applyFont="1" applyAlignment="1">
      <alignment horizontal="left"/>
    </xf>
    <xf numFmtId="0" fontId="0" fillId="0" borderId="64" xfId="0" applyBorder="1"/>
    <xf numFmtId="0" fontId="0" fillId="0" borderId="65" xfId="0" applyBorder="1"/>
    <xf numFmtId="0" fontId="32" fillId="0" borderId="0" xfId="0" applyFont="1"/>
    <xf numFmtId="0" fontId="1" fillId="0" borderId="38" xfId="0" applyFont="1" applyBorder="1"/>
    <xf numFmtId="0" fontId="1" fillId="0" borderId="66" xfId="0" applyFont="1" applyBorder="1" applyAlignment="1">
      <alignment horizontal="center"/>
    </xf>
    <xf numFmtId="0" fontId="1" fillId="0" borderId="46" xfId="0" applyFont="1" applyBorder="1" applyAlignment="1">
      <alignment horizontal="center"/>
    </xf>
    <xf numFmtId="0" fontId="1" fillId="0" borderId="41" xfId="0" applyFont="1" applyBorder="1" applyAlignment="1">
      <alignment horizontal="center"/>
    </xf>
    <xf numFmtId="0" fontId="1" fillId="0" borderId="1" xfId="0" applyFont="1" applyFill="1" applyBorder="1" applyAlignment="1">
      <alignment horizontal="left"/>
    </xf>
    <xf numFmtId="0" fontId="0" fillId="0" borderId="67" xfId="0" applyBorder="1"/>
    <xf numFmtId="0" fontId="0" fillId="0" borderId="68" xfId="0" applyBorder="1"/>
    <xf numFmtId="0" fontId="0" fillId="0" borderId="69" xfId="0" applyBorder="1"/>
    <xf numFmtId="0" fontId="0" fillId="0" borderId="70" xfId="0" applyBorder="1"/>
    <xf numFmtId="0" fontId="0" fillId="0" borderId="17" xfId="0" applyBorder="1"/>
    <xf numFmtId="0" fontId="0" fillId="0" borderId="71" xfId="0" applyBorder="1"/>
    <xf numFmtId="0" fontId="0" fillId="0" borderId="74" xfId="0" applyBorder="1"/>
    <xf numFmtId="0" fontId="0" fillId="0" borderId="75" xfId="0" applyBorder="1"/>
    <xf numFmtId="0" fontId="0" fillId="0" borderId="76" xfId="0" applyBorder="1"/>
    <xf numFmtId="0" fontId="1" fillId="0" borderId="6" xfId="0" applyFont="1" applyBorder="1"/>
    <xf numFmtId="0" fontId="0" fillId="0" borderId="77" xfId="0" applyBorder="1"/>
    <xf numFmtId="0" fontId="0" fillId="0" borderId="78" xfId="0" applyBorder="1"/>
    <xf numFmtId="0" fontId="1" fillId="0" borderId="0" xfId="0" applyFont="1" applyBorder="1"/>
    <xf numFmtId="0" fontId="0" fillId="0" borderId="79" xfId="0" applyBorder="1"/>
    <xf numFmtId="0" fontId="0" fillId="0" borderId="80" xfId="0" applyBorder="1"/>
    <xf numFmtId="0" fontId="3" fillId="0" borderId="72" xfId="0" applyFont="1" applyBorder="1"/>
    <xf numFmtId="0" fontId="3" fillId="0" borderId="73" xfId="0" applyFont="1" applyBorder="1"/>
    <xf numFmtId="0" fontId="3" fillId="0" borderId="81" xfId="0" applyFont="1" applyBorder="1"/>
    <xf numFmtId="0" fontId="0" fillId="0" borderId="82" xfId="0" applyBorder="1"/>
    <xf numFmtId="0" fontId="0" fillId="0" borderId="83" xfId="0" applyBorder="1"/>
    <xf numFmtId="0" fontId="0" fillId="0" borderId="84" xfId="0" applyBorder="1"/>
    <xf numFmtId="0" fontId="3" fillId="0" borderId="0" xfId="0" applyFont="1" applyAlignment="1">
      <alignment horizontal="left" vertical="center" indent="1"/>
    </xf>
    <xf numFmtId="0" fontId="3" fillId="0" borderId="0" xfId="0" applyFont="1" applyAlignment="1">
      <alignment horizontal="left" indent="2"/>
    </xf>
    <xf numFmtId="0" fontId="1" fillId="0" borderId="0" xfId="0" applyFont="1" applyAlignment="1">
      <alignment horizontal="left" indent="2"/>
    </xf>
    <xf numFmtId="0" fontId="34" fillId="0" borderId="85" xfId="0" applyFont="1" applyBorder="1"/>
    <xf numFmtId="0" fontId="0" fillId="0" borderId="85" xfId="0" applyBorder="1"/>
    <xf numFmtId="0" fontId="35" fillId="16" borderId="86" xfId="0" applyFont="1" applyFill="1" applyBorder="1"/>
    <xf numFmtId="0" fontId="36" fillId="0" borderId="86" xfId="0" applyFont="1" applyBorder="1" applyAlignment="1">
      <alignment horizontal="left" indent="1"/>
    </xf>
    <xf numFmtId="0" fontId="0" fillId="0" borderId="86" xfId="0" applyBorder="1"/>
    <xf numFmtId="0" fontId="39" fillId="0" borderId="0" xfId="0" applyFont="1" applyAlignment="1">
      <alignment horizontal="left" indent="1"/>
    </xf>
    <xf numFmtId="0" fontId="41" fillId="17" borderId="89" xfId="0" applyFont="1" applyFill="1" applyBorder="1"/>
    <xf numFmtId="0" fontId="0" fillId="16" borderId="90" xfId="0" applyFill="1" applyBorder="1"/>
    <xf numFmtId="0" fontId="0" fillId="16" borderId="87" xfId="0" applyFill="1" applyBorder="1" applyAlignment="1">
      <alignment horizontal="center"/>
    </xf>
    <xf numFmtId="0" fontId="0" fillId="16" borderId="88" xfId="0" applyFill="1" applyBorder="1" applyAlignment="1">
      <alignment horizontal="center"/>
    </xf>
    <xf numFmtId="10" fontId="42" fillId="0" borderId="1" xfId="0" applyNumberFormat="1" applyFont="1" applyBorder="1"/>
    <xf numFmtId="10" fontId="0" fillId="0" borderId="1" xfId="0" applyNumberFormat="1" applyBorder="1"/>
    <xf numFmtId="0" fontId="0" fillId="16" borderId="91" xfId="0" applyFill="1" applyBorder="1"/>
    <xf numFmtId="0" fontId="0" fillId="16" borderId="92" xfId="0" applyFill="1" applyBorder="1"/>
    <xf numFmtId="3" fontId="38" fillId="0" borderId="1" xfId="0" applyNumberFormat="1" applyFont="1" applyBorder="1"/>
    <xf numFmtId="9" fontId="41" fillId="18" borderId="1" xfId="4" applyFont="1" applyFill="1" applyBorder="1" applyAlignment="1">
      <alignment horizontal="center"/>
    </xf>
    <xf numFmtId="0" fontId="41" fillId="18" borderId="1" xfId="0" applyFont="1" applyFill="1" applyBorder="1" applyAlignment="1">
      <alignment horizontal="center"/>
    </xf>
    <xf numFmtId="0" fontId="0" fillId="16" borderId="93" xfId="0" applyFill="1" applyBorder="1"/>
    <xf numFmtId="3" fontId="41" fillId="18" borderId="1" xfId="0" applyNumberFormat="1" applyFont="1" applyFill="1" applyBorder="1"/>
    <xf numFmtId="0" fontId="0" fillId="14" borderId="0" xfId="0" applyFill="1"/>
    <xf numFmtId="0" fontId="1" fillId="12" borderId="0" xfId="0" applyFont="1" applyFill="1"/>
    <xf numFmtId="0" fontId="0" fillId="12" borderId="0" xfId="0" applyFill="1"/>
    <xf numFmtId="10" fontId="0" fillId="0" borderId="0" xfId="0" applyNumberFormat="1"/>
    <xf numFmtId="10" fontId="1" fillId="0" borderId="0" xfId="0" applyNumberFormat="1" applyFont="1"/>
    <xf numFmtId="0" fontId="12" fillId="19" borderId="0" xfId="0" applyFont="1" applyFill="1"/>
    <xf numFmtId="0" fontId="0" fillId="19" borderId="0" xfId="0" applyFill="1"/>
    <xf numFmtId="0" fontId="43" fillId="0" borderId="0" xfId="0" applyFont="1"/>
    <xf numFmtId="0" fontId="44" fillId="0" borderId="0" xfId="0" applyFont="1"/>
    <xf numFmtId="0" fontId="45" fillId="0" borderId="0" xfId="0" applyFont="1" applyAlignment="1">
      <alignment vertical="center"/>
    </xf>
    <xf numFmtId="0" fontId="0" fillId="0" borderId="0" xfId="0" applyAlignment="1">
      <alignment horizontal="left" vertical="center" indent="1"/>
    </xf>
    <xf numFmtId="0" fontId="47" fillId="0" borderId="0" xfId="0" applyFont="1" applyAlignment="1">
      <alignment vertical="center"/>
    </xf>
    <xf numFmtId="0" fontId="47" fillId="0" borderId="0" xfId="0" applyFont="1" applyAlignment="1">
      <alignment horizontal="left" vertical="center" indent="2"/>
    </xf>
    <xf numFmtId="0" fontId="1"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1" fillId="14" borderId="0" xfId="0" applyFont="1" applyFill="1"/>
    <xf numFmtId="0" fontId="52" fillId="0" borderId="0" xfId="0" applyFont="1" applyAlignment="1">
      <alignment vertical="center"/>
    </xf>
    <xf numFmtId="0" fontId="51" fillId="0" borderId="0" xfId="0" applyFont="1" applyAlignment="1">
      <alignment vertical="center"/>
    </xf>
    <xf numFmtId="0" fontId="1" fillId="0" borderId="37" xfId="0" applyFont="1" applyBorder="1" applyAlignment="1">
      <alignment horizontal="center" vertical="center" wrapText="1"/>
    </xf>
    <xf numFmtId="0" fontId="55" fillId="0" borderId="0" xfId="0" applyFont="1" applyAlignment="1">
      <alignment vertical="center"/>
    </xf>
    <xf numFmtId="8" fontId="44" fillId="0" borderId="0" xfId="0" applyNumberFormat="1" applyFont="1"/>
    <xf numFmtId="0" fontId="46" fillId="0" borderId="0" xfId="0" applyFont="1"/>
    <xf numFmtId="0" fontId="0" fillId="0" borderId="1" xfId="0" applyBorder="1" applyAlignment="1">
      <alignment horizontal="center" vertical="center" wrapText="1"/>
    </xf>
    <xf numFmtId="0" fontId="57" fillId="0" borderId="0" xfId="0" applyFont="1"/>
    <xf numFmtId="0" fontId="58" fillId="9" borderId="0" xfId="0" applyFont="1" applyFill="1" applyBorder="1" applyAlignment="1">
      <alignment horizontal="left"/>
    </xf>
    <xf numFmtId="0" fontId="0" fillId="0" borderId="1" xfId="0" applyBorder="1" applyAlignment="1">
      <alignment horizontal="left"/>
    </xf>
    <xf numFmtId="4" fontId="1" fillId="0" borderId="1" xfId="0" applyNumberFormat="1" applyFont="1" applyBorder="1" applyAlignment="1">
      <alignment horizontal="center"/>
    </xf>
    <xf numFmtId="2" fontId="0" fillId="0" borderId="1" xfId="0" applyNumberFormat="1" applyBorder="1" applyAlignment="1">
      <alignment horizontal="center"/>
    </xf>
    <xf numFmtId="0" fontId="0" fillId="0" borderId="0" xfId="0" applyBorder="1" applyAlignment="1">
      <alignment horizontal="left"/>
    </xf>
    <xf numFmtId="2" fontId="0" fillId="0" borderId="0" xfId="0" applyNumberFormat="1" applyBorder="1" applyAlignment="1">
      <alignment horizontal="center"/>
    </xf>
    <xf numFmtId="4" fontId="3" fillId="0" borderId="1" xfId="0" applyNumberFormat="1" applyFont="1" applyBorder="1" applyAlignment="1">
      <alignment horizontal="center"/>
    </xf>
    <xf numFmtId="0" fontId="58" fillId="9" borderId="0" xfId="5" applyFont="1" applyFill="1" applyBorder="1" applyAlignment="1">
      <alignment horizontal="left"/>
    </xf>
    <xf numFmtId="0" fontId="1" fillId="0" borderId="0" xfId="5"/>
    <xf numFmtId="4" fontId="0" fillId="0" borderId="1" xfId="0" applyNumberFormat="1" applyBorder="1" applyAlignment="1">
      <alignment horizontal="center"/>
    </xf>
    <xf numFmtId="4" fontId="20" fillId="0" borderId="1" xfId="0" applyNumberFormat="1" applyFont="1" applyBorder="1" applyAlignment="1">
      <alignment horizontal="center"/>
    </xf>
    <xf numFmtId="0" fontId="0" fillId="0" borderId="0" xfId="0" applyAlignment="1">
      <alignment vertical="center" wrapText="1"/>
    </xf>
    <xf numFmtId="166" fontId="0" fillId="0" borderId="1" xfId="6" applyFont="1" applyBorder="1" applyAlignment="1">
      <alignment horizontal="center" vertical="center" wrapText="1"/>
    </xf>
    <xf numFmtId="10" fontId="0" fillId="0" borderId="1" xfId="4" applyNumberFormat="1" applyFont="1" applyBorder="1" applyAlignment="1">
      <alignment horizontal="center" vertical="center" wrapText="1"/>
    </xf>
    <xf numFmtId="173" fontId="1" fillId="0" borderId="1" xfId="6"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0" fontId="59" fillId="0" borderId="0" xfId="0" applyFont="1"/>
    <xf numFmtId="9" fontId="0" fillId="0" borderId="0" xfId="0" applyNumberFormat="1"/>
    <xf numFmtId="174" fontId="0" fillId="0" borderId="0" xfId="0" applyNumberFormat="1"/>
    <xf numFmtId="0" fontId="0" fillId="0" borderId="0" xfId="0" applyAlignment="1">
      <alignment wrapText="1"/>
    </xf>
    <xf numFmtId="0" fontId="61" fillId="0" borderId="0" xfId="0" applyFont="1" applyAlignment="1">
      <alignment vertical="center" wrapText="1"/>
    </xf>
    <xf numFmtId="0" fontId="60" fillId="0" borderId="0" xfId="0" applyFont="1" applyAlignment="1">
      <alignment vertical="center" wrapText="1"/>
    </xf>
    <xf numFmtId="165" fontId="61" fillId="0" borderId="0" xfId="2" applyFont="1" applyAlignment="1">
      <alignment vertical="center" wrapText="1"/>
    </xf>
    <xf numFmtId="0" fontId="1" fillId="0" borderId="5" xfId="0" applyFont="1" applyBorder="1" applyAlignment="1">
      <alignment horizontal="center"/>
    </xf>
    <xf numFmtId="0" fontId="0" fillId="0" borderId="59" xfId="0" applyBorder="1" applyAlignment="1">
      <alignment horizontal="center"/>
    </xf>
    <xf numFmtId="0" fontId="3" fillId="0" borderId="72" xfId="0" applyFont="1" applyBorder="1" applyAlignment="1">
      <alignment horizontal="center"/>
    </xf>
    <xf numFmtId="0" fontId="3" fillId="0" borderId="73" xfId="0" applyFont="1" applyBorder="1" applyAlignment="1">
      <alignment horizontal="center"/>
    </xf>
    <xf numFmtId="0" fontId="1" fillId="0" borderId="0" xfId="0" applyFont="1" applyAlignment="1">
      <alignment horizontal="center"/>
    </xf>
    <xf numFmtId="0" fontId="0" fillId="0" borderId="0" xfId="0" applyAlignment="1">
      <alignment horizontal="center"/>
    </xf>
    <xf numFmtId="0" fontId="3" fillId="0" borderId="1" xfId="0" applyFont="1" applyBorder="1" applyAlignment="1">
      <alignment horizontal="center"/>
    </xf>
    <xf numFmtId="0" fontId="3" fillId="0" borderId="38" xfId="0" applyFont="1" applyBorder="1" applyAlignment="1">
      <alignment horizontal="center"/>
    </xf>
    <xf numFmtId="0" fontId="3" fillId="0" borderId="46" xfId="0" applyFont="1" applyBorder="1" applyAlignment="1">
      <alignment horizontal="center"/>
    </xf>
    <xf numFmtId="0" fontId="3" fillId="0" borderId="41" xfId="0" applyFont="1" applyBorder="1" applyAlignment="1">
      <alignment horizontal="center"/>
    </xf>
    <xf numFmtId="0" fontId="1" fillId="0" borderId="38" xfId="0" applyFont="1" applyBorder="1" applyAlignment="1">
      <alignment horizontal="center"/>
    </xf>
    <xf numFmtId="0" fontId="0" fillId="0" borderId="41" xfId="0" applyBorder="1" applyAlignment="1">
      <alignment horizontal="center"/>
    </xf>
    <xf numFmtId="14" fontId="6" fillId="0" borderId="0" xfId="0" applyNumberFormat="1" applyFont="1" applyAlignment="1">
      <alignment horizontal="center"/>
    </xf>
    <xf numFmtId="14" fontId="0" fillId="0" borderId="0" xfId="0" applyNumberFormat="1" applyAlignment="1">
      <alignment horizontal="center"/>
    </xf>
    <xf numFmtId="164" fontId="3" fillId="12" borderId="4" xfId="0" applyNumberFormat="1" applyFont="1" applyFill="1" applyBorder="1" applyAlignment="1">
      <alignment horizontal="center"/>
    </xf>
    <xf numFmtId="164" fontId="3" fillId="12" borderId="55" xfId="0" applyNumberFormat="1" applyFont="1" applyFill="1" applyBorder="1" applyAlignment="1">
      <alignment horizontal="center"/>
    </xf>
    <xf numFmtId="164" fontId="3" fillId="12" borderId="2" xfId="0" applyNumberFormat="1" applyFont="1" applyFill="1" applyBorder="1" applyAlignment="1">
      <alignment horizontal="center"/>
    </xf>
    <xf numFmtId="164" fontId="3" fillId="12" borderId="9" xfId="0" applyNumberFormat="1" applyFont="1" applyFill="1" applyBorder="1" applyAlignment="1">
      <alignment horizontal="center" vertical="center"/>
    </xf>
    <xf numFmtId="164" fontId="3" fillId="12" borderId="3" xfId="0" applyNumberFormat="1" applyFont="1" applyFill="1" applyBorder="1" applyAlignment="1">
      <alignment horizontal="center" vertical="center"/>
    </xf>
    <xf numFmtId="0" fontId="3" fillId="12" borderId="9" xfId="0" applyFont="1" applyFill="1" applyBorder="1" applyAlignment="1">
      <alignment horizontal="center" vertical="center"/>
    </xf>
    <xf numFmtId="0" fontId="3" fillId="12" borderId="3" xfId="0" applyFont="1" applyFill="1" applyBorder="1" applyAlignment="1">
      <alignment horizontal="center" vertical="center"/>
    </xf>
    <xf numFmtId="14" fontId="3" fillId="12" borderId="9" xfId="0" applyNumberFormat="1" applyFont="1" applyFill="1" applyBorder="1" applyAlignment="1">
      <alignment horizontal="center" vertical="center"/>
    </xf>
    <xf numFmtId="14" fontId="3" fillId="12" borderId="3" xfId="0" applyNumberFormat="1" applyFont="1" applyFill="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0" fillId="0" borderId="6" xfId="0" applyBorder="1" applyAlignment="1">
      <alignment horizontal="center"/>
    </xf>
    <xf numFmtId="0" fontId="0" fillId="0" borderId="0" xfId="0" applyBorder="1" applyAlignment="1">
      <alignment horizontal="center"/>
    </xf>
    <xf numFmtId="0" fontId="0" fillId="0" borderId="47" xfId="0" applyBorder="1" applyAlignment="1">
      <alignment horizontal="center"/>
    </xf>
    <xf numFmtId="0" fontId="10" fillId="0" borderId="38" xfId="0" applyFont="1" applyBorder="1" applyAlignment="1">
      <alignment horizontal="center"/>
    </xf>
    <xf numFmtId="0" fontId="10" fillId="0" borderId="46" xfId="0" applyFont="1" applyBorder="1" applyAlignment="1">
      <alignment horizontal="center"/>
    </xf>
    <xf numFmtId="0" fontId="10" fillId="0" borderId="41" xfId="0" applyFont="1" applyBorder="1" applyAlignment="1">
      <alignment horizont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16" fillId="0" borderId="50" xfId="0" applyFont="1" applyBorder="1" applyAlignment="1">
      <alignment horizontal="center"/>
    </xf>
    <xf numFmtId="0" fontId="1" fillId="14" borderId="0" xfId="0" applyFont="1" applyFill="1" applyAlignment="1">
      <alignment horizontal="center" vertical="top" wrapText="1"/>
    </xf>
    <xf numFmtId="0" fontId="12" fillId="11" borderId="0" xfId="0" applyFont="1" applyFill="1" applyAlignment="1">
      <alignment horizontal="center" vertical="top" wrapText="1"/>
    </xf>
    <xf numFmtId="0" fontId="56" fillId="0" borderId="0" xfId="0" applyFont="1" applyAlignment="1">
      <alignment horizontal="left" vertical="center" wrapText="1"/>
    </xf>
    <xf numFmtId="0" fontId="0" fillId="0" borderId="63" xfId="0" applyBorder="1"/>
    <xf numFmtId="0" fontId="0" fillId="0" borderId="62" xfId="0" applyBorder="1"/>
    <xf numFmtId="0" fontId="1" fillId="0" borderId="0" xfId="0" applyFont="1" applyAlignment="1">
      <alignment horizontal="left" vertical="center" wrapText="1"/>
    </xf>
    <xf numFmtId="0" fontId="0" fillId="0" borderId="1" xfId="0" applyBorder="1" applyAlignment="1">
      <alignment horizontal="center" vertical="center" wrapText="1"/>
    </xf>
    <xf numFmtId="0" fontId="11" fillId="0" borderId="0" xfId="0" applyFont="1" applyAlignment="1">
      <alignment horizontal="center"/>
    </xf>
    <xf numFmtId="0" fontId="3" fillId="0" borderId="50" xfId="0" applyFont="1" applyBorder="1" applyAlignment="1">
      <alignment horizontal="center"/>
    </xf>
    <xf numFmtId="0" fontId="3" fillId="0" borderId="0" xfId="0" applyFont="1" applyAlignment="1">
      <alignment horizontal="center"/>
    </xf>
    <xf numFmtId="0" fontId="0" fillId="10" borderId="1" xfId="0" applyFill="1" applyBorder="1" applyAlignment="1">
      <alignment vertical="top" wrapText="1"/>
    </xf>
    <xf numFmtId="0" fontId="5" fillId="15" borderId="4" xfId="0" applyFont="1" applyFill="1" applyBorder="1" applyAlignment="1">
      <alignment horizontal="center"/>
    </xf>
    <xf numFmtId="0" fontId="5" fillId="15" borderId="55" xfId="0" applyFont="1" applyFill="1" applyBorder="1" applyAlignment="1">
      <alignment horizontal="center"/>
    </xf>
    <xf numFmtId="0" fontId="5" fillId="15" borderId="2" xfId="0" applyFont="1" applyFill="1" applyBorder="1" applyAlignment="1">
      <alignment horizontal="center"/>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6" xfId="0" applyFont="1" applyBorder="1" applyAlignment="1">
      <alignment horizontal="center" vertical="center" wrapText="1"/>
    </xf>
  </cellXfs>
  <cellStyles count="7">
    <cellStyle name="Hiperlink" xfId="1" builtinId="8"/>
    <cellStyle name="Moeda" xfId="2" builtinId="4"/>
    <cellStyle name="Normal" xfId="0" builtinId="0"/>
    <cellStyle name="Normal 3" xfId="5"/>
    <cellStyle name="Porcentagem" xfId="4" builtinId="5"/>
    <cellStyle name="Separador de milhares 2" xfId="6"/>
    <cellStyle name="Vírgula" xfId="3" builtinId="3"/>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8E27C92B-1264-101C-8A2F-040224009C02}" ax:persistence="persistPropertyBag">
  <ax:ocxPr ax:name="_Version" ax:value="524288"/>
  <ax:ocxPr ax:name="_ExtentX" ax:value="6509"/>
  <ax:ocxPr ax:name="_ExtentY" ax:value="4260"/>
  <ax:ocxPr ax:name="_StockProps" ax:value="1"/>
  <ax:ocxPr ax:name="BackColor" ax:value="-2147483633"/>
  <ax:ocxPr ax:name="Year" ax:value="2010"/>
  <ax:ocxPr ax:name="Month" ax:value="6"/>
  <ax:ocxPr ax:name="Day" ax:value="26"/>
  <ax:ocxPr ax:name="DayLength" ax:value="1"/>
  <ax:ocxPr ax:name="MonthLength" ax:value="1"/>
  <ax:ocxPr ax:name="DayFontColor" ax:value="0"/>
  <ax:ocxPr ax:name="FirstDay" ax:value="7"/>
  <ax:ocxPr ax:name="GridCellEffect" ax:value="1"/>
  <ax:ocxPr ax:name="GridFontColor" ax:value="10485760"/>
  <ax:ocxPr ax:name="GridLinesColor" ax:value="-2147483632"/>
  <ax:ocxPr ax:name="ShowDateSelectors" ax:value="-1"/>
  <ax:ocxPr ax:name="ShowDays" ax:value="0"/>
  <ax:ocxPr ax:name="ShowHorizontalGrid" ax:value="-1"/>
  <ax:ocxPr ax:name="ShowTitle" ax:value="-1"/>
  <ax:ocxPr ax:name="ShowVerticalGrid" ax:value="-1"/>
  <ax:ocxPr ax:name="TitleFontColor" ax:value="10485760"/>
  <ax:ocxPr ax:name="ValueIsNull" ax:value="0"/>
  <ax:ocxPr ax:name="DayFont">
    <ax:font ax:persistence="persistPropertyBag">
      <ax:ocxPr ax:name="Name" ax:value="Arial"/>
      <ax:ocxPr ax:name="Size" ax:value="8,25"/>
      <ax:ocxPr ax:name="Charset" ax:value="0"/>
      <ax:ocxPr ax:name="Weight" ax:value="700"/>
      <ax:ocxPr ax:name="Underline" ax:value="0"/>
      <ax:ocxPr ax:name="Italic" ax:value="0"/>
      <ax:ocxPr ax:name="Strikethrough" ax:value="0"/>
    </ax:font>
  </ax:ocxPr>
  <ax:ocxPr ax:name="GridFont">
    <ax:font ax:persistence="persistPropertyBag">
      <ax:ocxPr ax:name="Name" ax:value="Arial"/>
      <ax:ocxPr ax:name="Size" ax:value="8,25"/>
      <ax:ocxPr ax:name="Charset" ax:value="0"/>
      <ax:ocxPr ax:name="Weight" ax:value="400"/>
      <ax:ocxPr ax:name="Underline" ax:value="0"/>
      <ax:ocxPr ax:name="Italic" ax:value="0"/>
      <ax:ocxPr ax:name="Strikethrough" ax:value="0"/>
    </ax:font>
  </ax:ocxPr>
  <ax:ocxPr ax:name="TitleFont">
    <ax:font ax:persistence="persistPropertyBag">
      <ax:ocxPr ax:name="Name" ax:value="Arial"/>
      <ax:ocxPr ax:name="Size" ax:value="12"/>
      <ax:ocxPr ax:name="Charset" ax:value="0"/>
      <ax:ocxPr ax:name="Weight" ax:value="700"/>
      <ax:ocxPr ax:name="Underline" ax:value="0"/>
      <ax:ocxPr ax:name="Italic" ax:value="0"/>
      <ax:ocxPr ax:name="Strikethrough" ax:value="0"/>
    </ax:font>
  </ax:ocxPr>
</ax:ocx>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[Cópia de Exemplo_padrao_03_09_15b.xlsx]Tabela Dinámica!Tabela dinâmica1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s>
    <c:plotArea>
      <c:layout/>
      <c:barChart>
        <c:barDir val="col"/>
        <c:grouping val="clustered"/>
        <c:varyColors val="0"/>
        <c:ser>
          <c:idx val="0"/>
          <c:order val="0"/>
          <c:tx>
            <c:strRef>
              <c:f>'Tabela Dinámica'!$B$3:$B$4</c:f>
              <c:strCache>
                <c:ptCount val="1"/>
                <c:pt idx="0">
                  <c:v> 1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Dinámica'!$B$5:$B$35</c:f>
              <c:numCache>
                <c:formatCode>General</c:formatCode>
                <c:ptCount val="30"/>
                <c:pt idx="3">
                  <c:v>80</c:v>
                </c:pt>
                <c:pt idx="23">
                  <c:v>80</c:v>
                </c:pt>
              </c:numCache>
            </c:numRef>
          </c:val>
        </c:ser>
        <c:ser>
          <c:idx val="1"/>
          <c:order val="1"/>
          <c:tx>
            <c:strRef>
              <c:f>'Tabela Dinámica'!$C$3:$C$4</c:f>
              <c:strCache>
                <c:ptCount val="1"/>
                <c:pt idx="0">
                  <c:v> 2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Dinámica'!$C$5:$C$35</c:f>
              <c:numCache>
                <c:formatCode>General</c:formatCode>
                <c:ptCount val="30"/>
                <c:pt idx="1">
                  <c:v>80</c:v>
                </c:pt>
                <c:pt idx="23">
                  <c:v>0</c:v>
                </c:pt>
              </c:numCache>
            </c:numRef>
          </c:val>
        </c:ser>
        <c:ser>
          <c:idx val="2"/>
          <c:order val="2"/>
          <c:tx>
            <c:strRef>
              <c:f>'Tabela Dinámica'!$D$3:$D$4</c:f>
              <c:strCache>
                <c:ptCount val="1"/>
                <c:pt idx="0">
                  <c:v> 3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Dinámica'!$D$5:$D$35</c:f>
              <c:numCache>
                <c:formatCode>General</c:formatCode>
                <c:ptCount val="30"/>
                <c:pt idx="23">
                  <c:v>0</c:v>
                </c:pt>
                <c:pt idx="28">
                  <c:v>100</c:v>
                </c:pt>
              </c:numCache>
            </c:numRef>
          </c:val>
        </c:ser>
        <c:ser>
          <c:idx val="3"/>
          <c:order val="3"/>
          <c:tx>
            <c:strRef>
              <c:f>'Tabela Dinámica'!$E$3:$E$4</c:f>
              <c:strCache>
                <c:ptCount val="1"/>
                <c:pt idx="0">
                  <c:v> 4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Dinámica'!$E$5:$E$35</c:f>
              <c:numCache>
                <c:formatCode>General</c:formatCode>
                <c:ptCount val="30"/>
                <c:pt idx="5">
                  <c:v>80</c:v>
                </c:pt>
                <c:pt idx="23">
                  <c:v>0</c:v>
                </c:pt>
              </c:numCache>
            </c:numRef>
          </c:val>
        </c:ser>
        <c:ser>
          <c:idx val="4"/>
          <c:order val="4"/>
          <c:tx>
            <c:strRef>
              <c:f>'Tabela Dinámica'!$F$3:$F$4</c:f>
              <c:strCache>
                <c:ptCount val="1"/>
                <c:pt idx="0">
                  <c:v> 5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Dinámica'!$F$5:$F$35</c:f>
              <c:numCache>
                <c:formatCode>General</c:formatCode>
                <c:ptCount val="30"/>
                <c:pt idx="0">
                  <c:v>80</c:v>
                </c:pt>
                <c:pt idx="3">
                  <c:v>60</c:v>
                </c:pt>
                <c:pt idx="5">
                  <c:v>80</c:v>
                </c:pt>
                <c:pt idx="12">
                  <c:v>200</c:v>
                </c:pt>
                <c:pt idx="14">
                  <c:v>100</c:v>
                </c:pt>
                <c:pt idx="23">
                  <c:v>0</c:v>
                </c:pt>
                <c:pt idx="24">
                  <c:v>0</c:v>
                </c:pt>
                <c:pt idx="27">
                  <c:v>100</c:v>
                </c:pt>
                <c:pt idx="29">
                  <c:v>100</c:v>
                </c:pt>
              </c:numCache>
            </c:numRef>
          </c:val>
        </c:ser>
        <c:ser>
          <c:idx val="5"/>
          <c:order val="5"/>
          <c:tx>
            <c:strRef>
              <c:f>'Tabela Dinámica'!$G$3:$G$4</c:f>
              <c:strCache>
                <c:ptCount val="1"/>
                <c:pt idx="0">
                  <c:v> 6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Dinámica'!$G$5:$G$35</c:f>
              <c:numCache>
                <c:formatCode>General</c:formatCode>
                <c:ptCount val="30"/>
                <c:pt idx="3">
                  <c:v>90</c:v>
                </c:pt>
                <c:pt idx="4">
                  <c:v>0</c:v>
                </c:pt>
                <c:pt idx="5">
                  <c:v>150</c:v>
                </c:pt>
                <c:pt idx="9">
                  <c:v>140</c:v>
                </c:pt>
                <c:pt idx="10">
                  <c:v>100</c:v>
                </c:pt>
                <c:pt idx="13">
                  <c:v>100</c:v>
                </c:pt>
                <c:pt idx="15">
                  <c:v>0</c:v>
                </c:pt>
                <c:pt idx="20">
                  <c:v>100</c:v>
                </c:pt>
                <c:pt idx="21">
                  <c:v>0</c:v>
                </c:pt>
                <c:pt idx="23">
                  <c:v>480</c:v>
                </c:pt>
                <c:pt idx="25">
                  <c:v>100</c:v>
                </c:pt>
                <c:pt idx="26">
                  <c:v>100</c:v>
                </c:pt>
                <c:pt idx="29">
                  <c:v>150</c:v>
                </c:pt>
              </c:numCache>
            </c:numRef>
          </c:val>
        </c:ser>
        <c:ser>
          <c:idx val="6"/>
          <c:order val="6"/>
          <c:tx>
            <c:strRef>
              <c:f>'Tabela Dinámica'!$H$3:$H$4</c:f>
              <c:strCache>
                <c:ptCount val="1"/>
                <c:pt idx="0">
                  <c:v> 7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Dinámica'!$H$5:$H$35</c:f>
              <c:numCache>
                <c:formatCode>General</c:formatCode>
                <c:ptCount val="30"/>
                <c:pt idx="2">
                  <c:v>0</c:v>
                </c:pt>
                <c:pt idx="3">
                  <c:v>0</c:v>
                </c:pt>
                <c:pt idx="4">
                  <c:v>0</c:v>
                </c:pt>
                <c:pt idx="5">
                  <c:v>120</c:v>
                </c:pt>
                <c:pt idx="7">
                  <c:v>200</c:v>
                </c:pt>
                <c:pt idx="8">
                  <c:v>0</c:v>
                </c:pt>
                <c:pt idx="11">
                  <c:v>0</c:v>
                </c:pt>
                <c:pt idx="16">
                  <c:v>70</c:v>
                </c:pt>
                <c:pt idx="17">
                  <c:v>235</c:v>
                </c:pt>
                <c:pt idx="19">
                  <c:v>100</c:v>
                </c:pt>
                <c:pt idx="22">
                  <c:v>0</c:v>
                </c:pt>
                <c:pt idx="23">
                  <c:v>200</c:v>
                </c:pt>
                <c:pt idx="27">
                  <c:v>100</c:v>
                </c:pt>
              </c:numCache>
            </c:numRef>
          </c:val>
        </c:ser>
        <c:ser>
          <c:idx val="7"/>
          <c:order val="7"/>
          <c:tx>
            <c:strRef>
              <c:f>'Tabela Dinámica'!$I$3:$I$4</c:f>
              <c:strCache>
                <c:ptCount val="1"/>
                <c:pt idx="0">
                  <c:v> 8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Dinámica'!$I$5:$I$35</c:f>
              <c:numCache>
                <c:formatCode>General</c:formatCode>
                <c:ptCount val="30"/>
                <c:pt idx="23">
                  <c:v>0</c:v>
                </c:pt>
              </c:numCache>
            </c:numRef>
          </c:val>
        </c:ser>
        <c:ser>
          <c:idx val="8"/>
          <c:order val="8"/>
          <c:tx>
            <c:strRef>
              <c:f>'Tabela Dinámica'!$J$3:$J$4</c:f>
              <c:strCache>
                <c:ptCount val="1"/>
                <c:pt idx="0">
                  <c:v> 9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Dinámica'!$J$5:$J$35</c:f>
              <c:numCache>
                <c:formatCode>General</c:formatCode>
                <c:ptCount val="30"/>
                <c:pt idx="6">
                  <c:v>100</c:v>
                </c:pt>
              </c:numCache>
            </c:numRef>
          </c:val>
        </c:ser>
        <c:ser>
          <c:idx val="9"/>
          <c:order val="9"/>
          <c:tx>
            <c:strRef>
              <c:f>'Tabela Dinámica'!$K$3:$K$4</c:f>
              <c:strCache>
                <c:ptCount val="1"/>
                <c:pt idx="0">
                  <c:v> 10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Dinámica'!$K$5:$K$35</c:f>
              <c:numCache>
                <c:formatCode>General</c:formatCode>
                <c:ptCount val="30"/>
                <c:pt idx="18">
                  <c:v>0</c:v>
                </c:pt>
              </c:numCache>
            </c:numRef>
          </c:val>
        </c:ser>
        <c:ser>
          <c:idx val="10"/>
          <c:order val="10"/>
          <c:tx>
            <c:strRef>
              <c:f>'Tabela Dinámica'!$L$3:$L$4</c:f>
              <c:strCache>
                <c:ptCount val="1"/>
                <c:pt idx="0">
                  <c:v> 11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Dinámica'!$L$5:$L$35</c:f>
              <c:numCache>
                <c:formatCode>General</c:formatCode>
                <c:ptCount val="30"/>
                <c:pt idx="13">
                  <c:v>80</c:v>
                </c:pt>
                <c:pt idx="29">
                  <c:v>0</c:v>
                </c:pt>
              </c:numCache>
            </c:numRef>
          </c:val>
        </c:ser>
        <c:ser>
          <c:idx val="11"/>
          <c:order val="11"/>
          <c:tx>
            <c:strRef>
              <c:f>'Tabela Dinámica'!$M$3:$M$4</c:f>
              <c:strCache>
                <c:ptCount val="1"/>
                <c:pt idx="0">
                  <c:v> 12 </c:v>
                </c:pt>
              </c:strCache>
            </c:strRef>
          </c:tx>
          <c:invertIfNegative val="0"/>
          <c:cat>
            <c:strRef>
              <c:f>'Tabela Dinámica'!$A$5:$A$35</c:f>
              <c:strCache>
                <c:ptCount val="30"/>
                <c:pt idx="0">
                  <c:v>AM.BRAS.</c:v>
                </c:pt>
                <c:pt idx="1">
                  <c:v>ARAÇAT</c:v>
                </c:pt>
                <c:pt idx="2">
                  <c:v>ARAÇATUBA</c:v>
                </c:pt>
                <c:pt idx="3">
                  <c:v>ARARAQ</c:v>
                </c:pt>
                <c:pt idx="4">
                  <c:v>BARRINHA</c:v>
                </c:pt>
                <c:pt idx="5">
                  <c:v>BATATAIS</c:v>
                </c:pt>
                <c:pt idx="6">
                  <c:v>CASSIA</c:v>
                </c:pt>
                <c:pt idx="7">
                  <c:v>DUARTINA</c:v>
                </c:pt>
                <c:pt idx="8">
                  <c:v>FORTALEZA</c:v>
                </c:pt>
                <c:pt idx="9">
                  <c:v>GOIANIA</c:v>
                </c:pt>
                <c:pt idx="10">
                  <c:v>ITAMOGI</c:v>
                </c:pt>
                <c:pt idx="11">
                  <c:v>ITUVERAVA</c:v>
                </c:pt>
                <c:pt idx="12">
                  <c:v>JARDINOP</c:v>
                </c:pt>
                <c:pt idx="13">
                  <c:v>MATAO</c:v>
                </c:pt>
                <c:pt idx="14">
                  <c:v>MIGUELOP</c:v>
                </c:pt>
                <c:pt idx="15">
                  <c:v>MOCOCA</c:v>
                </c:pt>
                <c:pt idx="16">
                  <c:v>P</c:v>
                </c:pt>
                <c:pt idx="17">
                  <c:v>P FERREIRA</c:v>
                </c:pt>
                <c:pt idx="18">
                  <c:v>PEDREG</c:v>
                </c:pt>
                <c:pt idx="19">
                  <c:v>PERDIZES</c:v>
                </c:pt>
                <c:pt idx="20">
                  <c:v>PIRASSUN</c:v>
                </c:pt>
                <c:pt idx="21">
                  <c:v>PRADOP</c:v>
                </c:pt>
                <c:pt idx="22">
                  <c:v>PRADOPOLIS</c:v>
                </c:pt>
                <c:pt idx="23">
                  <c:v>RP</c:v>
                </c:pt>
                <c:pt idx="24">
                  <c:v>S JOAQB</c:v>
                </c:pt>
                <c:pt idx="25">
                  <c:v>SERT</c:v>
                </c:pt>
                <c:pt idx="26">
                  <c:v>SERTAOZ</c:v>
                </c:pt>
                <c:pt idx="27">
                  <c:v>TAMBAU</c:v>
                </c:pt>
                <c:pt idx="28">
                  <c:v>TAQUARIT</c:v>
                </c:pt>
                <c:pt idx="29">
                  <c:v>(vazio)</c:v>
                </c:pt>
              </c:strCache>
            </c:strRef>
          </c:cat>
          <c:val>
            <c:numRef>
              <c:f>'Tabela Dinámica'!$M$5:$M$35</c:f>
              <c:numCache>
                <c:formatCode>General</c:formatCode>
                <c:ptCount val="30"/>
                <c:pt idx="5">
                  <c:v>0</c:v>
                </c:pt>
                <c:pt idx="29">
                  <c:v>0</c:v>
                </c:pt>
              </c:numCache>
            </c:numRef>
          </c:val>
        </c:ser>
        <c:dLbls>
          <c:showLegendKey val="0"/>
          <c:showVal val="0"/>
          <c:showCatName val="0"/>
          <c:showSerName val="0"/>
          <c:showPercent val="0"/>
          <c:showBubbleSize val="0"/>
        </c:dLbls>
        <c:gapWidth val="150"/>
        <c:axId val="112340480"/>
        <c:axId val="105274112"/>
      </c:barChart>
      <c:catAx>
        <c:axId val="112340480"/>
        <c:scaling>
          <c:orientation val="minMax"/>
        </c:scaling>
        <c:delete val="0"/>
        <c:axPos val="b"/>
        <c:numFmt formatCode="General" sourceLinked="1"/>
        <c:majorTickMark val="out"/>
        <c:minorTickMark val="none"/>
        <c:tickLblPos val="nextTo"/>
        <c:crossAx val="105274112"/>
        <c:crosses val="autoZero"/>
        <c:auto val="0"/>
        <c:lblAlgn val="ctr"/>
        <c:lblOffset val="100"/>
        <c:noMultiLvlLbl val="0"/>
      </c:catAx>
      <c:valAx>
        <c:axId val="105274112"/>
        <c:scaling>
          <c:orientation val="minMax"/>
        </c:scaling>
        <c:delete val="0"/>
        <c:axPos val="l"/>
        <c:majorGridlines/>
        <c:numFmt formatCode="General" sourceLinked="1"/>
        <c:majorTickMark val="out"/>
        <c:minorTickMark val="none"/>
        <c:tickLblPos val="nextTo"/>
        <c:crossAx val="112340480"/>
        <c:crosses val="autoZero"/>
        <c:crossBetween val="between"/>
      </c:valAx>
    </c:plotArea>
    <c:legend>
      <c:legendPos val="r"/>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CONTAGEM</c:v>
          </c:tx>
          <c:spPr>
            <a:gradFill>
              <a:gsLst>
                <a:gs pos="0">
                  <a:schemeClr val="accent1">
                    <a:tint val="66000"/>
                    <a:satMod val="160000"/>
                  </a:schemeClr>
                </a:gs>
                <a:gs pos="50000">
                  <a:schemeClr val="accent1">
                    <a:tint val="44500"/>
                    <a:satMod val="160000"/>
                  </a:schemeClr>
                </a:gs>
                <a:gs pos="100000">
                  <a:srgbClr val="92D050"/>
                </a:gs>
              </a:gsLst>
              <a:lin ang="5400000" scaled="0"/>
            </a:gradFill>
          </c:spPr>
          <c:invertIfNegative val="0"/>
          <c:cat>
            <c:strRef>
              <c:f>'17-BD_Salario_IR'!$L$32:$L$41</c:f>
              <c:strCache>
                <c:ptCount val="10"/>
                <c:pt idx="0">
                  <c:v>ARARAQ</c:v>
                </c:pt>
                <c:pt idx="1">
                  <c:v>RP</c:v>
                </c:pt>
                <c:pt idx="2">
                  <c:v>TAQUARIT</c:v>
                </c:pt>
                <c:pt idx="3">
                  <c:v>CASSIA</c:v>
                </c:pt>
                <c:pt idx="4">
                  <c:v>PEDREG</c:v>
                </c:pt>
                <c:pt idx="5">
                  <c:v>MATAO</c:v>
                </c:pt>
                <c:pt idx="6">
                  <c:v>BATATAIS</c:v>
                </c:pt>
                <c:pt idx="7">
                  <c:v>ARAÇAT</c:v>
                </c:pt>
                <c:pt idx="8">
                  <c:v>JARDINOP</c:v>
                </c:pt>
                <c:pt idx="9">
                  <c:v>ARARAQ</c:v>
                </c:pt>
              </c:strCache>
            </c:strRef>
          </c:cat>
          <c:val>
            <c:numRef>
              <c:f>'17-BD_Salario_IR'!$N$32:$N$41</c:f>
              <c:numCache>
                <c:formatCode>General</c:formatCode>
                <c:ptCount val="10"/>
              </c:numCache>
            </c:numRef>
          </c:val>
        </c:ser>
        <c:dLbls>
          <c:showLegendKey val="0"/>
          <c:showVal val="0"/>
          <c:showCatName val="0"/>
          <c:showSerName val="0"/>
          <c:showPercent val="0"/>
          <c:showBubbleSize val="0"/>
        </c:dLbls>
        <c:gapWidth val="150"/>
        <c:axId val="125318656"/>
        <c:axId val="122367360"/>
      </c:barChart>
      <c:lineChart>
        <c:grouping val="standard"/>
        <c:varyColors val="0"/>
        <c:ser>
          <c:idx val="0"/>
          <c:order val="0"/>
          <c:tx>
            <c:v>SOMA</c:v>
          </c:tx>
          <c:marker>
            <c:symbol val="none"/>
          </c:marker>
          <c:cat>
            <c:strRef>
              <c:f>'17-BD_Salario_IR'!$L$32:$L$41</c:f>
              <c:strCache>
                <c:ptCount val="10"/>
                <c:pt idx="0">
                  <c:v>ARARAQ</c:v>
                </c:pt>
                <c:pt idx="1">
                  <c:v>RP</c:v>
                </c:pt>
                <c:pt idx="2">
                  <c:v>TAQUARIT</c:v>
                </c:pt>
                <c:pt idx="3">
                  <c:v>CASSIA</c:v>
                </c:pt>
                <c:pt idx="4">
                  <c:v>PEDREG</c:v>
                </c:pt>
                <c:pt idx="5">
                  <c:v>MATAO</c:v>
                </c:pt>
                <c:pt idx="6">
                  <c:v>BATATAIS</c:v>
                </c:pt>
                <c:pt idx="7">
                  <c:v>ARAÇAT</c:v>
                </c:pt>
                <c:pt idx="8">
                  <c:v>JARDINOP</c:v>
                </c:pt>
                <c:pt idx="9">
                  <c:v>ARARAQ</c:v>
                </c:pt>
              </c:strCache>
            </c:strRef>
          </c:cat>
          <c:val>
            <c:numRef>
              <c:f>'17-BD_Salario_IR'!$M$32:$M$41</c:f>
              <c:numCache>
                <c:formatCode>General</c:formatCode>
                <c:ptCount val="10"/>
              </c:numCache>
            </c:numRef>
          </c:val>
          <c:smooth val="0"/>
        </c:ser>
        <c:dLbls>
          <c:showLegendKey val="0"/>
          <c:showVal val="0"/>
          <c:showCatName val="0"/>
          <c:showSerName val="0"/>
          <c:showPercent val="0"/>
          <c:showBubbleSize val="0"/>
        </c:dLbls>
        <c:marker val="1"/>
        <c:smooth val="0"/>
        <c:axId val="125319168"/>
        <c:axId val="122367936"/>
      </c:lineChart>
      <c:catAx>
        <c:axId val="125318656"/>
        <c:scaling>
          <c:orientation val="minMax"/>
        </c:scaling>
        <c:delete val="0"/>
        <c:axPos val="b"/>
        <c:numFmt formatCode="General" sourceLinked="1"/>
        <c:majorTickMark val="out"/>
        <c:minorTickMark val="none"/>
        <c:tickLblPos val="nextTo"/>
        <c:crossAx val="122367360"/>
        <c:crosses val="autoZero"/>
        <c:auto val="1"/>
        <c:lblAlgn val="ctr"/>
        <c:lblOffset val="100"/>
        <c:noMultiLvlLbl val="0"/>
      </c:catAx>
      <c:valAx>
        <c:axId val="122367360"/>
        <c:scaling>
          <c:orientation val="minMax"/>
        </c:scaling>
        <c:delete val="0"/>
        <c:axPos val="l"/>
        <c:numFmt formatCode="General" sourceLinked="1"/>
        <c:majorTickMark val="out"/>
        <c:minorTickMark val="none"/>
        <c:tickLblPos val="nextTo"/>
        <c:crossAx val="125318656"/>
        <c:crosses val="autoZero"/>
        <c:crossBetween val="between"/>
      </c:valAx>
      <c:catAx>
        <c:axId val="125319168"/>
        <c:scaling>
          <c:orientation val="minMax"/>
        </c:scaling>
        <c:delete val="1"/>
        <c:axPos val="b"/>
        <c:numFmt formatCode="General" sourceLinked="1"/>
        <c:majorTickMark val="out"/>
        <c:minorTickMark val="none"/>
        <c:tickLblPos val="nextTo"/>
        <c:crossAx val="122367936"/>
        <c:crosses val="autoZero"/>
        <c:auto val="1"/>
        <c:lblAlgn val="ctr"/>
        <c:lblOffset val="100"/>
        <c:noMultiLvlLbl val="0"/>
      </c:catAx>
      <c:valAx>
        <c:axId val="122367936"/>
        <c:scaling>
          <c:orientation val="minMax"/>
        </c:scaling>
        <c:delete val="0"/>
        <c:axPos val="r"/>
        <c:numFmt formatCode="General" sourceLinked="1"/>
        <c:majorTickMark val="out"/>
        <c:minorTickMark val="none"/>
        <c:tickLblPos val="nextTo"/>
        <c:crossAx val="125319168"/>
        <c:crosses val="max"/>
        <c:crossBetween val="between"/>
      </c:valAx>
    </c:plotArea>
    <c:legend>
      <c:legendPos val="r"/>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hyperlink" Target="#Aula9a!A1"/><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6</xdr:col>
      <xdr:colOff>76201</xdr:colOff>
      <xdr:row>0</xdr:row>
      <xdr:rowOff>85724</xdr:rowOff>
    </xdr:from>
    <xdr:to>
      <xdr:col>11</xdr:col>
      <xdr:colOff>228601</xdr:colOff>
      <xdr:row>13</xdr:row>
      <xdr:rowOff>47625</xdr:rowOff>
    </xdr:to>
    <xdr:sp macro="" textlink="">
      <xdr:nvSpPr>
        <xdr:cNvPr id="2" name="Texto explicativo em forma de nuvem 1"/>
        <xdr:cNvSpPr/>
      </xdr:nvSpPr>
      <xdr:spPr bwMode="auto">
        <a:xfrm>
          <a:off x="3086101" y="85724"/>
          <a:ext cx="2819400" cy="2114551"/>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100"/>
            <a:t>1 - Crie</a:t>
          </a:r>
          <a:r>
            <a:rPr lang="pt-BR" sz="1100" baseline="0"/>
            <a:t> dois novos razonetes na área vermelha(Capital Social e Terreno).</a:t>
          </a:r>
        </a:p>
        <a:p>
          <a:pPr algn="ctr"/>
          <a:r>
            <a:rPr lang="pt-BR" sz="1100" baseline="0"/>
            <a:t>2 - Insira o somatório em cada razonete</a:t>
          </a:r>
        </a:p>
        <a:p>
          <a:pPr algn="ctr"/>
          <a:r>
            <a:rPr lang="pt-BR" sz="1100" baseline="0"/>
            <a:t>3 - Faça o Balanço Patrimonial, a DRE e a Ficha de Estoques MPM. </a:t>
          </a:r>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295275</xdr:colOff>
      <xdr:row>2</xdr:row>
      <xdr:rowOff>19050</xdr:rowOff>
    </xdr:from>
    <xdr:to>
      <xdr:col>19</xdr:col>
      <xdr:colOff>419099</xdr:colOff>
      <xdr:row>25</xdr:row>
      <xdr:rowOff>9525</xdr:rowOff>
    </xdr:to>
    <xdr:sp macro="" textlink="">
      <xdr:nvSpPr>
        <xdr:cNvPr id="2" name="Retângulo de cantos arredondados 1"/>
        <xdr:cNvSpPr/>
      </xdr:nvSpPr>
      <xdr:spPr bwMode="auto">
        <a:xfrm>
          <a:off x="12039600" y="409575"/>
          <a:ext cx="1343024"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Montar</a:t>
          </a:r>
          <a:r>
            <a:rPr lang="pt-BR" sz="1100" b="1" baseline="0"/>
            <a:t> tabelas, com as seguintes informações:</a:t>
          </a:r>
        </a:p>
        <a:p>
          <a:pPr algn="l"/>
          <a:endParaRPr lang="pt-BR" sz="1100" b="1" baseline="0"/>
        </a:p>
        <a:p>
          <a:pPr algn="l"/>
          <a:r>
            <a:rPr lang="pt-BR" sz="1100" b="1" baseline="0"/>
            <a:t>- Vendas por vendedor,</a:t>
          </a:r>
        </a:p>
        <a:p>
          <a:pPr algn="l"/>
          <a:r>
            <a:rPr lang="pt-BR" sz="1100" b="1" baseline="0"/>
            <a:t>- Vendas por mês,</a:t>
          </a:r>
        </a:p>
        <a:p>
          <a:pPr algn="l"/>
          <a:r>
            <a:rPr lang="pt-BR" sz="1100" b="1" baseline="0"/>
            <a:t>- Vendas por cliente,</a:t>
          </a:r>
        </a:p>
        <a:p>
          <a:pPr algn="l"/>
          <a:r>
            <a:rPr lang="pt-BR" sz="1100" b="1" baseline="0"/>
            <a:t>- Vendas por país.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657225</xdr:colOff>
      <xdr:row>16</xdr:row>
      <xdr:rowOff>153685</xdr:rowOff>
    </xdr:from>
    <xdr:to>
      <xdr:col>18</xdr:col>
      <xdr:colOff>257176</xdr:colOff>
      <xdr:row>31</xdr:row>
      <xdr:rowOff>47625</xdr:rowOff>
    </xdr:to>
    <xdr:pic>
      <xdr:nvPicPr>
        <xdr:cNvPr id="2" name="Imagem 1"/>
        <xdr:cNvPicPr>
          <a:picLocks noChangeAspect="1"/>
        </xdr:cNvPicPr>
      </xdr:nvPicPr>
      <xdr:blipFill rotWithShape="1">
        <a:blip xmlns:r="http://schemas.openxmlformats.org/officeDocument/2006/relationships" r:embed="rId1"/>
        <a:srcRect l="21392" t="27504" r="61939" b="42576"/>
        <a:stretch/>
      </xdr:blipFill>
      <xdr:spPr>
        <a:xfrm>
          <a:off x="13068300" y="2744485"/>
          <a:ext cx="4200526" cy="2513315"/>
        </a:xfrm>
        <a:prstGeom prst="rect">
          <a:avLst/>
        </a:prstGeom>
      </xdr:spPr>
    </xdr:pic>
    <xdr:clientData/>
  </xdr:twoCellAnchor>
  <xdr:twoCellAnchor editAs="oneCell">
    <xdr:from>
      <xdr:col>10</xdr:col>
      <xdr:colOff>1238250</xdr:colOff>
      <xdr:row>48</xdr:row>
      <xdr:rowOff>123826</xdr:rowOff>
    </xdr:from>
    <xdr:to>
      <xdr:col>18</xdr:col>
      <xdr:colOff>552450</xdr:colOff>
      <xdr:row>62</xdr:row>
      <xdr:rowOff>152401</xdr:rowOff>
    </xdr:to>
    <xdr:pic>
      <xdr:nvPicPr>
        <xdr:cNvPr id="3" name="Imagem 2"/>
        <xdr:cNvPicPr>
          <a:picLocks noChangeAspect="1"/>
        </xdr:cNvPicPr>
      </xdr:nvPicPr>
      <xdr:blipFill rotWithShape="1">
        <a:blip xmlns:r="http://schemas.openxmlformats.org/officeDocument/2006/relationships" r:embed="rId2"/>
        <a:srcRect l="8919" t="17502" r="74496" b="59662"/>
        <a:stretch/>
      </xdr:blipFill>
      <xdr:spPr>
        <a:xfrm>
          <a:off x="11877675" y="8705851"/>
          <a:ext cx="5686425" cy="260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419099</xdr:colOff>
      <xdr:row>10</xdr:row>
      <xdr:rowOff>19050</xdr:rowOff>
    </xdr:from>
    <xdr:to>
      <xdr:col>21</xdr:col>
      <xdr:colOff>190499</xdr:colOff>
      <xdr:row>30</xdr:row>
      <xdr:rowOff>95250</xdr:rowOff>
    </xdr:to>
    <xdr:pic>
      <xdr:nvPicPr>
        <xdr:cNvPr id="3" name="Imagem 2"/>
        <xdr:cNvPicPr>
          <a:picLocks noChangeAspect="1"/>
        </xdr:cNvPicPr>
      </xdr:nvPicPr>
      <xdr:blipFill rotWithShape="1">
        <a:blip xmlns:r="http://schemas.openxmlformats.org/officeDocument/2006/relationships" r:embed="rId1"/>
        <a:srcRect l="23058" t="35587" r="60523" b="34909"/>
        <a:stretch/>
      </xdr:blipFill>
      <xdr:spPr>
        <a:xfrm>
          <a:off x="7734299" y="1695450"/>
          <a:ext cx="5629275" cy="3371850"/>
        </a:xfrm>
        <a:prstGeom prst="rect">
          <a:avLst/>
        </a:prstGeom>
      </xdr:spPr>
    </xdr:pic>
    <xdr:clientData/>
  </xdr:twoCellAnchor>
  <xdr:twoCellAnchor editAs="oneCell">
    <xdr:from>
      <xdr:col>4</xdr:col>
      <xdr:colOff>361950</xdr:colOff>
      <xdr:row>4</xdr:row>
      <xdr:rowOff>38100</xdr:rowOff>
    </xdr:from>
    <xdr:to>
      <xdr:col>8</xdr:col>
      <xdr:colOff>152400</xdr:colOff>
      <xdr:row>13</xdr:row>
      <xdr:rowOff>57150</xdr:rowOff>
    </xdr:to>
    <xdr:pic>
      <xdr:nvPicPr>
        <xdr:cNvPr id="4" name="Imagem 3"/>
        <xdr:cNvPicPr>
          <a:picLocks noChangeAspect="1"/>
        </xdr:cNvPicPr>
      </xdr:nvPicPr>
      <xdr:blipFill rotWithShape="1">
        <a:blip xmlns:r="http://schemas.openxmlformats.org/officeDocument/2006/relationships" r:embed="rId2"/>
        <a:srcRect l="9335" t="23920" r="84164" b="62912"/>
        <a:stretch/>
      </xdr:blipFill>
      <xdr:spPr>
        <a:xfrm>
          <a:off x="2800350" y="714375"/>
          <a:ext cx="2228850" cy="1504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790575</xdr:colOff>
      <xdr:row>13</xdr:row>
      <xdr:rowOff>123826</xdr:rowOff>
    </xdr:from>
    <xdr:to>
      <xdr:col>11</xdr:col>
      <xdr:colOff>447674</xdr:colOff>
      <xdr:row>23</xdr:row>
      <xdr:rowOff>123826</xdr:rowOff>
    </xdr:to>
    <xdr:sp macro="" textlink="">
      <xdr:nvSpPr>
        <xdr:cNvPr id="2" name="Retângulo de cantos arredondados 1"/>
        <xdr:cNvSpPr/>
      </xdr:nvSpPr>
      <xdr:spPr bwMode="auto">
        <a:xfrm>
          <a:off x="9001125" y="2228851"/>
          <a:ext cx="2895599" cy="16192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Incluir duas novas colunas: mês</a:t>
          </a:r>
          <a:r>
            <a:rPr lang="pt-BR" sz="1100" b="1" baseline="0"/>
            <a:t> e ano.</a:t>
          </a:r>
        </a:p>
        <a:p>
          <a:pPr algn="l"/>
          <a:r>
            <a:rPr lang="pt-BR" sz="1100" b="1" baseline="0"/>
            <a:t>2 - Elaborar um relatório com despesas e receitas. Com somatória por item e no final (total).</a:t>
          </a:r>
        </a:p>
        <a:p>
          <a:pPr algn="l"/>
          <a:endParaRPr lang="pt-BR" sz="1100" b="1" baseline="0"/>
        </a:p>
        <a:p>
          <a:pPr algn="l"/>
          <a:r>
            <a:rPr lang="pt-BR" sz="1100" b="1" baseline="0"/>
            <a:t>Calcular o saldo (receita  (menos) despesa)</a:t>
          </a:r>
        </a:p>
        <a:p>
          <a:pPr algn="l"/>
          <a:endParaRPr lang="pt-BR" sz="1100" b="1" baseline="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95250</xdr:colOff>
      <xdr:row>3</xdr:row>
      <xdr:rowOff>152400</xdr:rowOff>
    </xdr:from>
    <xdr:to>
      <xdr:col>22</xdr:col>
      <xdr:colOff>400050</xdr:colOff>
      <xdr:row>20</xdr:row>
      <xdr:rowOff>142875</xdr:rowOff>
    </xdr:to>
    <xdr:graphicFrame macro="">
      <xdr:nvGraphicFramePr>
        <xdr:cNvPr id="16077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12</xdr:row>
          <xdr:rowOff>133350</xdr:rowOff>
        </xdr:from>
        <xdr:to>
          <xdr:col>18</xdr:col>
          <xdr:colOff>514350</xdr:colOff>
          <xdr:row>22</xdr:row>
          <xdr:rowOff>47625</xdr:rowOff>
        </xdr:to>
        <xdr:sp macro="" textlink="">
          <xdr:nvSpPr>
            <xdr:cNvPr id="5149" name="Calendar1"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xdr:twoCellAnchor>
    <xdr:from>
      <xdr:col>10</xdr:col>
      <xdr:colOff>323850</xdr:colOff>
      <xdr:row>10</xdr:row>
      <xdr:rowOff>104775</xdr:rowOff>
    </xdr:from>
    <xdr:to>
      <xdr:col>14</xdr:col>
      <xdr:colOff>114299</xdr:colOff>
      <xdr:row>19</xdr:row>
      <xdr:rowOff>104775</xdr:rowOff>
    </xdr:to>
    <xdr:sp macro="" textlink="">
      <xdr:nvSpPr>
        <xdr:cNvPr id="16" name="Retângulo de cantos arredondados 15"/>
        <xdr:cNvSpPr/>
      </xdr:nvSpPr>
      <xdr:spPr bwMode="auto">
        <a:xfrm>
          <a:off x="8039100" y="1724025"/>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Fazer</a:t>
          </a:r>
          <a:r>
            <a:rPr lang="pt-BR" sz="1100" b="1" baseline="0"/>
            <a:t> os dois gráficos acima (refazer).</a:t>
          </a:r>
        </a:p>
        <a:p>
          <a:pPr algn="l"/>
          <a:endParaRPr lang="pt-BR" sz="1100" b="1" baseline="0"/>
        </a:p>
        <a:p>
          <a:pPr algn="l"/>
          <a:r>
            <a:rPr lang="pt-BR" sz="1100" b="1" baseline="0"/>
            <a:t>2 - Usar a função BDSOMA e BDCONTAR e montar gráfico com dois eixos (soma e contagem).</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9525</xdr:colOff>
      <xdr:row>4</xdr:row>
      <xdr:rowOff>9525</xdr:rowOff>
    </xdr:to>
    <xdr:pic>
      <xdr:nvPicPr>
        <xdr:cNvPr id="8282" name="Picture 1" descr="dot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51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6</xdr:row>
      <xdr:rowOff>0</xdr:rowOff>
    </xdr:from>
    <xdr:to>
      <xdr:col>5</xdr:col>
      <xdr:colOff>9525</xdr:colOff>
      <xdr:row>6</xdr:row>
      <xdr:rowOff>9525</xdr:rowOff>
    </xdr:to>
    <xdr:pic>
      <xdr:nvPicPr>
        <xdr:cNvPr id="8283" name="Picture 2" descr="dotclea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971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11</xdr:row>
      <xdr:rowOff>85725</xdr:rowOff>
    </xdr:from>
    <xdr:to>
      <xdr:col>15</xdr:col>
      <xdr:colOff>409575</xdr:colOff>
      <xdr:row>23</xdr:row>
      <xdr:rowOff>0</xdr:rowOff>
    </xdr:to>
    <xdr:sp macro="" textlink="">
      <xdr:nvSpPr>
        <xdr:cNvPr id="4" name="Retângulo de cantos arredondados 3"/>
        <xdr:cNvSpPr/>
      </xdr:nvSpPr>
      <xdr:spPr bwMode="auto">
        <a:xfrm>
          <a:off x="7038975" y="1876425"/>
          <a:ext cx="5200650" cy="18764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Atualizar</a:t>
          </a:r>
          <a:r>
            <a:rPr lang="pt-BR" sz="1100" b="1" baseline="0"/>
            <a:t> a tabela de imposto de renda - Procurar na internet (site da receita federal)</a:t>
          </a:r>
        </a:p>
        <a:p>
          <a:pPr algn="l"/>
          <a:endParaRPr lang="pt-BR" sz="1100" b="1" baseline="0"/>
        </a:p>
        <a:p>
          <a:pPr algn="l"/>
          <a:r>
            <a:rPr lang="pt-BR" sz="1100" b="1" baseline="0"/>
            <a:t>2 - Calcular a coluna IR usando o função PROCV(procura um valor determinado em uma coluna da tabela e retorna o valor nas colunas a direta na mesma linha - indice 2,3, 4, etc)</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523875</xdr:colOff>
      <xdr:row>16</xdr:row>
      <xdr:rowOff>133350</xdr:rowOff>
    </xdr:from>
    <xdr:to>
      <xdr:col>14</xdr:col>
      <xdr:colOff>371474</xdr:colOff>
      <xdr:row>25</xdr:row>
      <xdr:rowOff>133350</xdr:rowOff>
    </xdr:to>
    <xdr:sp macro="" textlink="">
      <xdr:nvSpPr>
        <xdr:cNvPr id="3" name="Retângulo de cantos arredondados 2"/>
        <xdr:cNvSpPr/>
      </xdr:nvSpPr>
      <xdr:spPr bwMode="auto">
        <a:xfrm>
          <a:off x="8124825" y="272415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Refazer</a:t>
          </a:r>
          <a:r>
            <a:rPr lang="pt-BR" sz="1100" b="1" baseline="0"/>
            <a:t> o gráfico acima, porem com o valor líquido descontado o IR.</a:t>
          </a:r>
        </a:p>
        <a:p>
          <a:pPr algn="l"/>
          <a:endParaRPr lang="pt-BR" sz="1100" b="1" baseline="0"/>
        </a:p>
        <a:p>
          <a:pPr algn="l"/>
          <a:r>
            <a:rPr lang="pt-BR" sz="1100" b="1" baseline="0"/>
            <a:t>Usar a função BDSOMA e BDCONTAR e gráfico com dois eixos, conforme já vimos em aulas anteriores.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266700</xdr:colOff>
      <xdr:row>8</xdr:row>
      <xdr:rowOff>114300</xdr:rowOff>
    </xdr:from>
    <xdr:to>
      <xdr:col>13</xdr:col>
      <xdr:colOff>438149</xdr:colOff>
      <xdr:row>17</xdr:row>
      <xdr:rowOff>114300</xdr:rowOff>
    </xdr:to>
    <xdr:sp macro="" textlink="">
      <xdr:nvSpPr>
        <xdr:cNvPr id="2" name="Retângulo de cantos arredondados 1"/>
        <xdr:cNvSpPr/>
      </xdr:nvSpPr>
      <xdr:spPr bwMode="auto">
        <a:xfrm>
          <a:off x="8505825" y="142875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Preencher</a:t>
          </a:r>
          <a:r>
            <a:rPr lang="pt-BR" sz="1100" b="1" baseline="0"/>
            <a:t> a coluna Desconto utilizando a função PROCV e a coluna Líquido descontando do VALOR, o desconto.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476250</xdr:colOff>
      <xdr:row>1</xdr:row>
      <xdr:rowOff>0</xdr:rowOff>
    </xdr:from>
    <xdr:to>
      <xdr:col>9</xdr:col>
      <xdr:colOff>266700</xdr:colOff>
      <xdr:row>16</xdr:row>
      <xdr:rowOff>66675</xdr:rowOff>
    </xdr:to>
    <xdr:graphicFrame macro="">
      <xdr:nvGraphicFramePr>
        <xdr:cNvPr id="1505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47625</xdr:rowOff>
    </xdr:from>
    <xdr:to>
      <xdr:col>14</xdr:col>
      <xdr:colOff>457199</xdr:colOff>
      <xdr:row>9</xdr:row>
      <xdr:rowOff>114300</xdr:rowOff>
    </xdr:to>
    <xdr:sp macro="" textlink="">
      <xdr:nvSpPr>
        <xdr:cNvPr id="3" name="Retângulo de cantos arredondados 2"/>
        <xdr:cNvSpPr/>
      </xdr:nvSpPr>
      <xdr:spPr bwMode="auto">
        <a:xfrm>
          <a:off x="8524875" y="304800"/>
          <a:ext cx="2895599" cy="14573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Refazer  o BDSOMA e BDCONTAR</a:t>
          </a:r>
          <a:r>
            <a:rPr lang="pt-BR" sz="1100" b="1" baseline="0"/>
            <a:t>.</a:t>
          </a:r>
        </a:p>
        <a:p>
          <a:pPr algn="l"/>
          <a:endParaRPr lang="pt-BR" sz="1100" b="1" baseline="0"/>
        </a:p>
        <a:p>
          <a:pPr algn="l"/>
          <a:r>
            <a:rPr lang="pt-BR" sz="1100" b="1" baseline="0"/>
            <a:t>2 - Utilizar filtro avançado para encontrar as cidades e aplicar tabela de dados para encontar o valores de soma e contagem para cada cidade.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95250</xdr:colOff>
      <xdr:row>0</xdr:row>
      <xdr:rowOff>95249</xdr:rowOff>
    </xdr:from>
    <xdr:to>
      <xdr:col>20</xdr:col>
      <xdr:colOff>419100</xdr:colOff>
      <xdr:row>23</xdr:row>
      <xdr:rowOff>142875</xdr:rowOff>
    </xdr:to>
    <xdr:sp macro="" textlink="">
      <xdr:nvSpPr>
        <xdr:cNvPr id="3" name="Texto explicativo em forma de nuvem 2"/>
        <xdr:cNvSpPr/>
      </xdr:nvSpPr>
      <xdr:spPr bwMode="auto">
        <a:xfrm>
          <a:off x="8286750" y="95249"/>
          <a:ext cx="7639050" cy="3771901"/>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800"/>
            <a:t>1 - Incluir coluna com</a:t>
          </a:r>
          <a:r>
            <a:rPr lang="pt-BR" sz="1800" baseline="0"/>
            <a:t> título de mês: inserir depois de data;</a:t>
          </a:r>
        </a:p>
        <a:p>
          <a:pPr algn="ctr"/>
          <a:r>
            <a:rPr lang="pt-BR" sz="1800" baseline="0"/>
            <a:t>2 - Incluir coluna Total na última coluna;</a:t>
          </a:r>
        </a:p>
        <a:p>
          <a:pPr algn="ctr"/>
          <a:r>
            <a:rPr lang="pt-BR" sz="1800" baseline="0"/>
            <a:t>3 - Calcular soma da coluna total: =Soma(...)</a:t>
          </a:r>
        </a:p>
        <a:p>
          <a:pPr algn="ctr"/>
          <a:r>
            <a:rPr lang="pt-BR" sz="1800" baseline="0"/>
            <a:t>4 - Calcular média da coluna total: =media(...)</a:t>
          </a:r>
        </a:p>
        <a:p>
          <a:pPr algn="ctr"/>
          <a:r>
            <a:rPr lang="pt-BR" sz="1800" baseline="0"/>
            <a:t>5 - Calcular o máximo da coluna total: =máximo(...)</a:t>
          </a:r>
        </a:p>
        <a:p>
          <a:pPr algn="ctr"/>
          <a:r>
            <a:rPr lang="pt-BR" sz="1800" baseline="0"/>
            <a:t>6 - calcular o mínimo da coluna total: =mínimo(...)</a:t>
          </a:r>
        </a:p>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419100</xdr:colOff>
      <xdr:row>0</xdr:row>
      <xdr:rowOff>123825</xdr:rowOff>
    </xdr:from>
    <xdr:to>
      <xdr:col>8</xdr:col>
      <xdr:colOff>571500</xdr:colOff>
      <xdr:row>5</xdr:row>
      <xdr:rowOff>76200</xdr:rowOff>
    </xdr:to>
    <xdr:pic>
      <xdr:nvPicPr>
        <xdr:cNvPr id="30853" name="Picture 1" descr="coc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2382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552450</xdr:colOff>
      <xdr:row>12</xdr:row>
      <xdr:rowOff>104775</xdr:rowOff>
    </xdr:from>
    <xdr:to>
      <xdr:col>5</xdr:col>
      <xdr:colOff>438150</xdr:colOff>
      <xdr:row>15</xdr:row>
      <xdr:rowOff>0</xdr:rowOff>
    </xdr:to>
    <xdr:sp macro="" textlink="">
      <xdr:nvSpPr>
        <xdr:cNvPr id="30854" name="Oval 2">
          <a:hlinkClick xmlns:r="http://schemas.openxmlformats.org/officeDocument/2006/relationships" r:id="rId2"/>
        </xdr:cNvPr>
        <xdr:cNvSpPr>
          <a:spLocks noChangeArrowheads="1"/>
        </xdr:cNvSpPr>
      </xdr:nvSpPr>
      <xdr:spPr bwMode="auto">
        <a:xfrm>
          <a:off x="2990850" y="2143125"/>
          <a:ext cx="495300" cy="381000"/>
        </a:xfrm>
        <a:prstGeom prst="ellipse">
          <a:avLst/>
        </a:prstGeom>
        <a:solidFill>
          <a:srgbClr val="0000FF"/>
        </a:solidFill>
        <a:ln w="9525">
          <a:solidFill>
            <a:srgbClr val="000000"/>
          </a:solidFill>
          <a:round/>
          <a:headEnd/>
          <a:tailEnd/>
        </a:ln>
      </xdr:spPr>
    </xdr:sp>
    <xdr:clientData/>
  </xdr:twoCellAnchor>
  <xdr:twoCellAnchor>
    <xdr:from>
      <xdr:col>9</xdr:col>
      <xdr:colOff>523875</xdr:colOff>
      <xdr:row>11</xdr:row>
      <xdr:rowOff>9525</xdr:rowOff>
    </xdr:from>
    <xdr:to>
      <xdr:col>10</xdr:col>
      <xdr:colOff>542925</xdr:colOff>
      <xdr:row>14</xdr:row>
      <xdr:rowOff>76200</xdr:rowOff>
    </xdr:to>
    <xdr:sp macro="" textlink="">
      <xdr:nvSpPr>
        <xdr:cNvPr id="30855" name="Oval 3"/>
        <xdr:cNvSpPr>
          <a:spLocks noChangeArrowheads="1"/>
        </xdr:cNvSpPr>
      </xdr:nvSpPr>
      <xdr:spPr bwMode="auto">
        <a:xfrm>
          <a:off x="6010275" y="1885950"/>
          <a:ext cx="1047750" cy="552450"/>
        </a:xfrm>
        <a:prstGeom prst="ellipse">
          <a:avLst/>
        </a:prstGeom>
        <a:solidFill>
          <a:srgbClr val="FFFF00"/>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219075</xdr:colOff>
      <xdr:row>29</xdr:row>
      <xdr:rowOff>152400</xdr:rowOff>
    </xdr:from>
    <xdr:to>
      <xdr:col>6</xdr:col>
      <xdr:colOff>533400</xdr:colOff>
      <xdr:row>33</xdr:row>
      <xdr:rowOff>57150</xdr:rowOff>
    </xdr:to>
    <xdr:sp macro="[0]!EstaPasta_de_trabalho.Teste" textlink="">
      <xdr:nvSpPr>
        <xdr:cNvPr id="11358" name="Oval 3"/>
        <xdr:cNvSpPr>
          <a:spLocks noChangeArrowheads="1"/>
        </xdr:cNvSpPr>
      </xdr:nvSpPr>
      <xdr:spPr bwMode="auto">
        <a:xfrm>
          <a:off x="3876675" y="4848225"/>
          <a:ext cx="314325" cy="552450"/>
        </a:xfrm>
        <a:prstGeom prst="ellipse">
          <a:avLst/>
        </a:prstGeom>
        <a:solidFill>
          <a:srgbClr val="FF00FF"/>
        </a:solidFill>
        <a:ln w="9525">
          <a:solidFill>
            <a:srgbClr val="000000"/>
          </a:solidFill>
          <a:round/>
          <a:headEnd/>
          <a:tailEnd/>
        </a:ln>
      </xdr:spPr>
    </xdr:sp>
    <xdr:clientData/>
  </xdr:twoCellAnchor>
  <xdr:twoCellAnchor>
    <xdr:from>
      <xdr:col>7</xdr:col>
      <xdr:colOff>495300</xdr:colOff>
      <xdr:row>29</xdr:row>
      <xdr:rowOff>133350</xdr:rowOff>
    </xdr:from>
    <xdr:to>
      <xdr:col>8</xdr:col>
      <xdr:colOff>200025</xdr:colOff>
      <xdr:row>32</xdr:row>
      <xdr:rowOff>133350</xdr:rowOff>
    </xdr:to>
    <xdr:sp macro="[0]!EstaPasta_de_trabalho.Teste2" textlink="">
      <xdr:nvSpPr>
        <xdr:cNvPr id="11359" name="Oval 4"/>
        <xdr:cNvSpPr>
          <a:spLocks noChangeArrowheads="1"/>
        </xdr:cNvSpPr>
      </xdr:nvSpPr>
      <xdr:spPr bwMode="auto">
        <a:xfrm>
          <a:off x="4762500" y="4829175"/>
          <a:ext cx="314325" cy="485775"/>
        </a:xfrm>
        <a:prstGeom prst="ellipse">
          <a:avLst/>
        </a:prstGeom>
        <a:solidFill>
          <a:srgbClr val="FFFF00"/>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152400</xdr:colOff>
      <xdr:row>6</xdr:row>
      <xdr:rowOff>152399</xdr:rowOff>
    </xdr:from>
    <xdr:to>
      <xdr:col>23</xdr:col>
      <xdr:colOff>19050</xdr:colOff>
      <xdr:row>23</xdr:row>
      <xdr:rowOff>38099</xdr:rowOff>
    </xdr:to>
    <xdr:sp macro="" textlink="">
      <xdr:nvSpPr>
        <xdr:cNvPr id="2" name="Retângulo de cantos arredondados 1"/>
        <xdr:cNvSpPr/>
      </xdr:nvSpPr>
      <xdr:spPr bwMode="auto">
        <a:xfrm>
          <a:off x="15154275" y="1266824"/>
          <a:ext cx="4933950" cy="2638425"/>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a:t>
          </a:r>
          <a:r>
            <a:rPr lang="pt-BR" sz="1100" b="0" i="0" u="none" strike="noStrike">
              <a:solidFill>
                <a:schemeClr val="dk1"/>
              </a:solidFill>
              <a:effectLst/>
              <a:latin typeface="+mn-lt"/>
              <a:ea typeface="+mn-ea"/>
              <a:cs typeface="+mn-cs"/>
            </a:rPr>
            <a:t>Inicialmente calcule a coluna O (vamos abordar célula absoluta - que possui o $ e a célula relativa)</a:t>
          </a:r>
          <a:r>
            <a:rPr lang="pt-BR"/>
            <a:t> </a:t>
          </a:r>
          <a:r>
            <a:rPr lang="pt-BR" sz="1100" b="1" baseline="0"/>
            <a:t>.</a:t>
          </a:r>
        </a:p>
        <a:p>
          <a:pPr algn="l"/>
          <a:endParaRPr lang="pt-BR" sz="1100" b="1" i="0" u="none" strike="noStrike" baseline="0">
            <a:solidFill>
              <a:schemeClr val="dk1"/>
            </a:solidFill>
            <a:effectLst/>
            <a:latin typeface="+mn-lt"/>
            <a:ea typeface="+mn-ea"/>
            <a:cs typeface="+mn-cs"/>
          </a:endParaRPr>
        </a:p>
        <a:p>
          <a:pPr algn="l"/>
          <a:r>
            <a:rPr lang="pt-BR" sz="1100" b="0" i="0" u="none" strike="noStrike">
              <a:solidFill>
                <a:schemeClr val="dk1"/>
              </a:solidFill>
              <a:effectLst/>
              <a:latin typeface="+mn-lt"/>
              <a:ea typeface="+mn-ea"/>
              <a:cs typeface="+mn-cs"/>
            </a:rPr>
            <a:t>Responda as perguntas:</a:t>
          </a:r>
        </a:p>
        <a:p>
          <a:pPr algn="l"/>
          <a:r>
            <a:rPr lang="pt-BR" sz="1100" b="0" i="0" u="none" strike="noStrike">
              <a:solidFill>
                <a:schemeClr val="dk1"/>
              </a:solidFill>
              <a:effectLst/>
              <a:latin typeface="+mn-lt"/>
              <a:ea typeface="+mn-ea"/>
              <a:cs typeface="+mn-cs"/>
            </a:rPr>
            <a:t>1) Qual o mês de maior e menor vendas em qtde?</a:t>
          </a:r>
        </a:p>
        <a:p>
          <a:pPr algn="l"/>
          <a:r>
            <a:rPr lang="pt-BR" sz="1100" b="0" i="0" u="none" strike="noStrike">
              <a:solidFill>
                <a:schemeClr val="dk1"/>
              </a:solidFill>
              <a:effectLst/>
              <a:latin typeface="+mn-lt"/>
              <a:ea typeface="+mn-ea"/>
              <a:cs typeface="+mn-cs"/>
            </a:rPr>
            <a:t>2) Qual o mês de maior e menor vendas em valor?</a:t>
          </a:r>
        </a:p>
        <a:p>
          <a:pPr algn="l"/>
          <a:r>
            <a:rPr lang="pt-BR" sz="1100" b="0" i="0" u="none" strike="noStrike">
              <a:solidFill>
                <a:schemeClr val="dk1"/>
              </a:solidFill>
              <a:effectLst/>
              <a:latin typeface="+mn-lt"/>
              <a:ea typeface="+mn-ea"/>
              <a:cs typeface="+mn-cs"/>
            </a:rPr>
            <a:t>3) Qual o pais que mais compra e o que menos compra?</a:t>
          </a:r>
        </a:p>
        <a:p>
          <a:pPr algn="l"/>
          <a:r>
            <a:rPr lang="pt-BR" sz="1100" b="0" i="0" u="none" strike="noStrike">
              <a:solidFill>
                <a:schemeClr val="dk1"/>
              </a:solidFill>
              <a:effectLst/>
              <a:latin typeface="+mn-lt"/>
              <a:ea typeface="+mn-ea"/>
              <a:cs typeface="+mn-cs"/>
            </a:rPr>
            <a:t>4) Qual o funcionário que mais vende e o que menos vende?</a:t>
          </a:r>
        </a:p>
        <a:p>
          <a:pPr algn="l"/>
          <a:r>
            <a:rPr lang="pt-BR" sz="1100" b="0" i="0" u="none" strike="noStrike">
              <a:solidFill>
                <a:schemeClr val="dk1"/>
              </a:solidFill>
              <a:effectLst/>
              <a:latin typeface="+mn-lt"/>
              <a:ea typeface="+mn-ea"/>
              <a:cs typeface="+mn-cs"/>
            </a:rPr>
            <a:t>5) Qual o cliente que mais compra e que menos compra?</a:t>
          </a:r>
        </a:p>
        <a:p>
          <a:pPr algn="l"/>
          <a:r>
            <a:rPr lang="pt-BR" sz="1100" b="0" i="0" u="none" strike="noStrike">
              <a:solidFill>
                <a:schemeClr val="dk1"/>
              </a:solidFill>
              <a:effectLst/>
              <a:latin typeface="+mn-lt"/>
              <a:ea typeface="+mn-ea"/>
              <a:cs typeface="+mn-cs"/>
            </a:rPr>
            <a:t>6) Quais os funcionários que dão maiores descontos (no total de vendas)?</a:t>
          </a:r>
        </a:p>
        <a:p>
          <a:pPr algn="l"/>
          <a:r>
            <a:rPr lang="pt-BR" sz="1100" b="0" i="0" u="none" strike="noStrike">
              <a:solidFill>
                <a:schemeClr val="dk1"/>
              </a:solidFill>
              <a:effectLst/>
              <a:latin typeface="+mn-lt"/>
              <a:ea typeface="+mn-ea"/>
              <a:cs typeface="+mn-cs"/>
            </a:rPr>
            <a:t>7) Qual o produto que mais vende e que menos vende em qtde?</a:t>
          </a:r>
          <a:r>
            <a:rPr lang="pt-BR"/>
            <a:t>       </a:t>
          </a:r>
          <a:endParaRPr lang="pt-BR" sz="1100" b="0" i="0" u="none" strike="noStrike">
            <a:solidFill>
              <a:schemeClr val="dk1"/>
            </a:solidFill>
            <a:effectLst/>
            <a:latin typeface="+mn-lt"/>
            <a:ea typeface="+mn-ea"/>
            <a:cs typeface="+mn-cs"/>
          </a:endParaRPr>
        </a:p>
        <a:p>
          <a:pPr algn="l"/>
          <a:endParaRPr lang="pt-BR" sz="1100" b="0" i="0" u="none" strike="noStrike">
            <a:solidFill>
              <a:schemeClr val="dk1"/>
            </a:solidFill>
            <a:effectLst/>
            <a:latin typeface="+mn-lt"/>
            <a:ea typeface="+mn-ea"/>
            <a:cs typeface="+mn-cs"/>
          </a:endParaRPr>
        </a:p>
        <a:p>
          <a:pPr algn="l"/>
          <a:r>
            <a:rPr lang="pt-BR"/>
            <a:t> </a:t>
          </a:r>
          <a:endParaRPr lang="pt-BR" sz="1100" b="1"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742950</xdr:colOff>
      <xdr:row>2</xdr:row>
      <xdr:rowOff>38100</xdr:rowOff>
    </xdr:from>
    <xdr:to>
      <xdr:col>17</xdr:col>
      <xdr:colOff>295275</xdr:colOff>
      <xdr:row>22</xdr:row>
      <xdr:rowOff>47625</xdr:rowOff>
    </xdr:to>
    <xdr:sp macro="" textlink="">
      <xdr:nvSpPr>
        <xdr:cNvPr id="2" name="Texto explicativo em forma de nuvem 1"/>
        <xdr:cNvSpPr/>
      </xdr:nvSpPr>
      <xdr:spPr bwMode="auto">
        <a:xfrm>
          <a:off x="7353300" y="361950"/>
          <a:ext cx="6724650" cy="3248025"/>
        </a:xfrm>
        <a:prstGeom prst="cloudCallou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pt-BR" sz="1800"/>
            <a:t>1 - Incluir a coluna atraso: </a:t>
          </a:r>
        </a:p>
        <a:p>
          <a:pPr algn="ctr"/>
          <a:r>
            <a:rPr lang="pt-BR" sz="1800"/>
            <a:t>2 - incluir coluna Total geral depois de fretepedido: </a:t>
          </a:r>
        </a:p>
        <a:p>
          <a:pPr algn="ctr"/>
          <a:r>
            <a:rPr lang="pt-BR" sz="1800"/>
            <a:t>3 - Calcular soma da coluna</a:t>
          </a:r>
          <a:r>
            <a:rPr lang="pt-BR" sz="1800" baseline="0"/>
            <a:t> Total geral =soma(...)</a:t>
          </a:r>
        </a:p>
        <a:p>
          <a:pPr algn="ctr"/>
          <a:r>
            <a:rPr lang="pt-BR" sz="1800" baseline="0"/>
            <a:t>4 - Calcular média da coluna Total geral =media(...)</a:t>
          </a:r>
          <a:r>
            <a:rPr lang="pt-BR" sz="1800"/>
            <a:t> </a:t>
          </a:r>
          <a:endParaRPr lang="pt-BR" sz="1800" baseline="0"/>
        </a:p>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142875</xdr:colOff>
      <xdr:row>0</xdr:row>
      <xdr:rowOff>104775</xdr:rowOff>
    </xdr:from>
    <xdr:to>
      <xdr:col>16</xdr:col>
      <xdr:colOff>561975</xdr:colOff>
      <xdr:row>23</xdr:row>
      <xdr:rowOff>95250</xdr:rowOff>
    </xdr:to>
    <xdr:sp macro="" textlink="">
      <xdr:nvSpPr>
        <xdr:cNvPr id="2" name="Retângulo de cantos arredondados 1"/>
        <xdr:cNvSpPr/>
      </xdr:nvSpPr>
      <xdr:spPr bwMode="auto">
        <a:xfrm>
          <a:off x="11734800" y="104775"/>
          <a:ext cx="4076700"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Incluir coluna atraso antes de </a:t>
          </a:r>
          <a:r>
            <a:rPr lang="pt-BR" sz="1100" b="1" i="0" u="none" strike="noStrike">
              <a:solidFill>
                <a:schemeClr val="dk1"/>
              </a:solidFill>
              <a:effectLst/>
              <a:latin typeface="+mn-lt"/>
              <a:ea typeface="+mn-ea"/>
              <a:cs typeface="+mn-cs"/>
            </a:rPr>
            <a:t>TotalPedido</a:t>
          </a:r>
          <a:r>
            <a:rPr lang="pt-BR"/>
            <a:t>  -&gt;</a:t>
          </a:r>
          <a:r>
            <a:rPr lang="pt-BR" sz="1100" b="1" baseline="0"/>
            <a:t> fórmula: =hoje()-datapedida</a:t>
          </a:r>
        </a:p>
        <a:p>
          <a:pPr algn="l"/>
          <a:endParaRPr lang="pt-BR" sz="1100" b="1" baseline="0"/>
        </a:p>
        <a:p>
          <a:pPr algn="l"/>
          <a:r>
            <a:rPr lang="pt-BR" sz="1100" b="1" baseline="0"/>
            <a:t>2 - Incluir coluna total geral: </a:t>
          </a:r>
        </a:p>
        <a:p>
          <a:pPr algn="l"/>
          <a:r>
            <a:rPr lang="pt-BR" sz="1100" b="1" baseline="0"/>
            <a:t>3 - Calcular multa, Fórmula:  </a:t>
          </a:r>
        </a:p>
        <a:p>
          <a:pPr algn="l"/>
          <a:r>
            <a:rPr lang="pt-BR" sz="1100" b="1" baseline="0"/>
            <a:t>4 - Calcular coluna total geral com multa, Fórmula: </a:t>
          </a:r>
          <a:r>
            <a:rPr lang="pt-BR" sz="1100" b="1" baseline="0">
              <a:solidFill>
                <a:schemeClr val="dk1"/>
              </a:solidFill>
              <a:effectLst/>
              <a:latin typeface="+mn-lt"/>
              <a:ea typeface="+mn-ea"/>
              <a:cs typeface="+mn-cs"/>
            </a:rPr>
            <a:t>=Total geral + multa</a:t>
          </a:r>
        </a:p>
        <a:p>
          <a:pPr algn="l"/>
          <a:endParaRPr lang="pt-BR" sz="1100" b="1" baseline="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28575</xdr:colOff>
      <xdr:row>0</xdr:row>
      <xdr:rowOff>114300</xdr:rowOff>
    </xdr:from>
    <xdr:to>
      <xdr:col>14</xdr:col>
      <xdr:colOff>485774</xdr:colOff>
      <xdr:row>23</xdr:row>
      <xdr:rowOff>95250</xdr:rowOff>
    </xdr:to>
    <xdr:sp macro="" textlink="">
      <xdr:nvSpPr>
        <xdr:cNvPr id="2" name="Retângulo de cantos arredondados 1"/>
        <xdr:cNvSpPr/>
      </xdr:nvSpPr>
      <xdr:spPr bwMode="auto">
        <a:xfrm>
          <a:off x="7667625" y="11430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Calcular</a:t>
          </a:r>
          <a:r>
            <a:rPr lang="pt-BR" sz="1100" b="1" baseline="0"/>
            <a:t> as colunas de desconto e valor líquido (faça tabela)</a:t>
          </a:r>
        </a:p>
        <a:p>
          <a:pPr algn="l"/>
          <a:endParaRPr lang="pt-BR" sz="1100" b="1" baseline="0"/>
        </a:p>
        <a:p>
          <a:pPr algn="l"/>
          <a:r>
            <a:rPr lang="pt-BR" sz="1100" b="1" baseline="0"/>
            <a:t>2 - Calcular o total das vendas líquidas</a:t>
          </a:r>
        </a:p>
        <a:p>
          <a:pPr algn="l"/>
          <a:endParaRPr lang="pt-BR" sz="1100" b="1" baseline="0"/>
        </a:p>
        <a:p>
          <a:pPr algn="l"/>
          <a:r>
            <a:rPr lang="pt-BR" sz="1100" b="1" baseline="0"/>
            <a:t>3 - Calcular os descontos na coluna F </a:t>
          </a:r>
        </a:p>
        <a:p>
          <a:pPr algn="l"/>
          <a:r>
            <a:rPr lang="pt-BR" sz="1100" b="1" baseline="0"/>
            <a:t>                      Tabela de desconto</a:t>
          </a:r>
        </a:p>
        <a:p>
          <a:pPr algn="l"/>
          <a:r>
            <a:rPr lang="pt-BR" sz="1100" b="1" baseline="0"/>
            <a:t>Se, F (feminino), 10%</a:t>
          </a:r>
        </a:p>
        <a:p>
          <a:pPr algn="l"/>
          <a:r>
            <a:rPr lang="pt-BR" sz="1100" b="1" baseline="0"/>
            <a:t>Se, M (masculino), 1%</a:t>
          </a:r>
        </a:p>
        <a:p>
          <a:pPr algn="l"/>
          <a:endParaRPr lang="pt-BR" sz="1100" b="1" baseline="0"/>
        </a:p>
        <a:p>
          <a:pPr algn="l"/>
          <a:r>
            <a:rPr lang="pt-BR" sz="1100" b="1" baseline="0"/>
            <a:t>Fórmula =se(C2="F";10%;1%)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2</xdr:row>
      <xdr:rowOff>57150</xdr:rowOff>
    </xdr:from>
    <xdr:to>
      <xdr:col>17</xdr:col>
      <xdr:colOff>85724</xdr:colOff>
      <xdr:row>22</xdr:row>
      <xdr:rowOff>9525</xdr:rowOff>
    </xdr:to>
    <xdr:sp macro="" textlink="">
      <xdr:nvSpPr>
        <xdr:cNvPr id="2" name="Retângulo de cantos arredondados 1"/>
        <xdr:cNvSpPr/>
      </xdr:nvSpPr>
      <xdr:spPr bwMode="auto">
        <a:xfrm>
          <a:off x="9258300" y="866775"/>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Colocar</a:t>
          </a:r>
          <a:r>
            <a:rPr lang="pt-BR" sz="1100" b="1" baseline="0"/>
            <a:t> fórmulas nas células em amarelo ao lado.</a:t>
          </a:r>
        </a:p>
        <a:p>
          <a:pPr algn="l"/>
          <a:endParaRPr lang="pt-BR" sz="1100" b="1" baseline="0"/>
        </a:p>
        <a:p>
          <a:pPr algn="l"/>
          <a:r>
            <a:rPr lang="pt-BR" sz="1100" b="1" baseline="0"/>
            <a:t>2 - Montar uma tabela de acordo com o modelo  em laranja</a:t>
          </a:r>
        </a:p>
        <a:p>
          <a:pPr algn="l"/>
          <a:endParaRPr lang="pt-BR" sz="1100" b="1" baseline="0"/>
        </a:p>
        <a:p>
          <a:pPr algn="l"/>
          <a:r>
            <a:rPr lang="pt-BR" sz="1100" b="1" baseline="0"/>
            <a:t>3 - Fazer um gráfico da tabela laranja</a:t>
          </a:r>
        </a:p>
        <a:p>
          <a:pPr algn="l"/>
          <a:endParaRPr lang="pt-BR" sz="1100" b="1"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581025</xdr:colOff>
      <xdr:row>2</xdr:row>
      <xdr:rowOff>9525</xdr:rowOff>
    </xdr:from>
    <xdr:to>
      <xdr:col>11</xdr:col>
      <xdr:colOff>428624</xdr:colOff>
      <xdr:row>21</xdr:row>
      <xdr:rowOff>76200</xdr:rowOff>
    </xdr:to>
    <xdr:sp macro="" textlink="">
      <xdr:nvSpPr>
        <xdr:cNvPr id="2" name="Retângulo de cantos arredondados 1"/>
        <xdr:cNvSpPr/>
      </xdr:nvSpPr>
      <xdr:spPr bwMode="auto">
        <a:xfrm>
          <a:off x="9448800" y="40005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Colocar</a:t>
          </a:r>
          <a:r>
            <a:rPr lang="pt-BR" sz="1100" b="1" baseline="0"/>
            <a:t> fórmulas nas células em verde acima</a:t>
          </a:r>
        </a:p>
        <a:p>
          <a:pPr algn="l"/>
          <a:endParaRPr lang="pt-BR" sz="1100" b="1" baseline="0"/>
        </a:p>
        <a:p>
          <a:pPr algn="l"/>
          <a:r>
            <a:rPr lang="pt-BR" sz="1100" b="1" baseline="0"/>
            <a:t>2 - Montar uma tabela de acordo com o modelo laranja</a:t>
          </a:r>
        </a:p>
        <a:p>
          <a:pPr algn="l"/>
          <a:endParaRPr lang="pt-BR" sz="1100" b="1" baseline="0"/>
        </a:p>
        <a:p>
          <a:pPr algn="l"/>
          <a:r>
            <a:rPr lang="pt-BR" sz="1100" b="1" baseline="0"/>
            <a:t>3 - Fazer um gráfico dos dados em laranja</a:t>
          </a:r>
        </a:p>
        <a:p>
          <a:pPr algn="l"/>
          <a:endParaRPr lang="pt-BR" sz="1100" b="1" baseline="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43</xdr:row>
      <xdr:rowOff>9525</xdr:rowOff>
    </xdr:from>
    <xdr:to>
      <xdr:col>5</xdr:col>
      <xdr:colOff>800100</xdr:colOff>
      <xdr:row>44</xdr:row>
      <xdr:rowOff>0</xdr:rowOff>
    </xdr:to>
    <xdr:sp macro="" textlink="">
      <xdr:nvSpPr>
        <xdr:cNvPr id="2049" name="Text Box 1"/>
        <xdr:cNvSpPr txBox="1">
          <a:spLocks noChangeArrowheads="1"/>
        </xdr:cNvSpPr>
      </xdr:nvSpPr>
      <xdr:spPr bwMode="auto">
        <a:xfrm>
          <a:off x="9525" y="7629525"/>
          <a:ext cx="6467475" cy="1524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pt-BR" sz="1000" b="1" i="0" u="none" strike="noStrike" baseline="0">
              <a:solidFill>
                <a:srgbClr val="000000"/>
              </a:solidFill>
              <a:latin typeface="Arial"/>
              <a:cs typeface="Arial"/>
            </a:rPr>
            <a:t>OBRIGADO PELA PREFERÊNCIA !!!</a:t>
          </a:r>
        </a:p>
        <a:p>
          <a:pPr algn="ctr" rtl="0">
            <a:defRPr sz="1000"/>
          </a:pPr>
          <a:endParaRPr lang="pt-BR" sz="1000" b="1" i="0" u="none" strike="noStrike" baseline="0">
            <a:solidFill>
              <a:srgbClr val="000000"/>
            </a:solidFill>
            <a:latin typeface="Arial"/>
            <a:cs typeface="Arial"/>
          </a:endParaRPr>
        </a:p>
      </xdr:txBody>
    </xdr:sp>
    <xdr:clientData/>
  </xdr:twoCellAnchor>
  <xdr:twoCellAnchor>
    <xdr:from>
      <xdr:col>0</xdr:col>
      <xdr:colOff>-390090</xdr:colOff>
      <xdr:row>15</xdr:row>
      <xdr:rowOff>133350</xdr:rowOff>
    </xdr:from>
    <xdr:to>
      <xdr:col>0</xdr:col>
      <xdr:colOff>-390090</xdr:colOff>
      <xdr:row>23</xdr:row>
      <xdr:rowOff>104775</xdr:rowOff>
    </xdr:to>
    <xdr:cxnSp macro="">
      <xdr:nvCxnSpPr>
        <xdr:cNvPr id="2233" name="AutoShape 4"/>
        <xdr:cNvCxnSpPr>
          <a:cxnSpLocks noChangeShapeType="1"/>
        </xdr:cNvCxnSpPr>
      </xdr:nvCxnSpPr>
      <xdr:spPr bwMode="auto">
        <a:xfrm>
          <a:off x="-390090" y="3200400"/>
          <a:ext cx="0" cy="1276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1285875</xdr:colOff>
      <xdr:row>2</xdr:row>
      <xdr:rowOff>276225</xdr:rowOff>
    </xdr:from>
    <xdr:to>
      <xdr:col>10</xdr:col>
      <xdr:colOff>523874</xdr:colOff>
      <xdr:row>25</xdr:row>
      <xdr:rowOff>47625</xdr:rowOff>
    </xdr:to>
    <xdr:sp macro="" textlink="">
      <xdr:nvSpPr>
        <xdr:cNvPr id="6" name="Retângulo de cantos arredondados 5"/>
        <xdr:cNvSpPr/>
      </xdr:nvSpPr>
      <xdr:spPr bwMode="auto">
        <a:xfrm>
          <a:off x="8096250" y="1038225"/>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Preencher</a:t>
          </a:r>
          <a:r>
            <a:rPr lang="pt-BR" sz="1100" b="1" baseline="0"/>
            <a:t> as células em amarelo</a:t>
          </a:r>
        </a:p>
        <a:p>
          <a:pPr algn="l"/>
          <a:endParaRPr lang="pt-BR" sz="1100" b="1" baseline="0"/>
        </a:p>
        <a:p>
          <a:pPr algn="l"/>
          <a:r>
            <a:rPr lang="pt-BR" sz="1100" b="1" baseline="0"/>
            <a:t>2 - Visualizar e ajustar a impressão para UMA página.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457199</xdr:colOff>
      <xdr:row>25</xdr:row>
      <xdr:rowOff>152400</xdr:rowOff>
    </xdr:to>
    <xdr:sp macro="" textlink="">
      <xdr:nvSpPr>
        <xdr:cNvPr id="2" name="Retângulo de cantos arredondados 1"/>
        <xdr:cNvSpPr/>
      </xdr:nvSpPr>
      <xdr:spPr bwMode="auto">
        <a:xfrm>
          <a:off x="6096000" y="514350"/>
          <a:ext cx="2895599" cy="3714750"/>
        </a:xfrm>
        <a:prstGeom prst="round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lang="pt-BR" sz="1100" b="1"/>
            <a:t>1 - Montar</a:t>
          </a:r>
          <a:r>
            <a:rPr lang="pt-BR" sz="1100" b="1" baseline="0"/>
            <a:t> tabelas, com as seguintes informações:</a:t>
          </a:r>
        </a:p>
        <a:p>
          <a:pPr algn="l"/>
          <a:endParaRPr lang="pt-BR" sz="1100" b="1" baseline="0"/>
        </a:p>
        <a:p>
          <a:pPr algn="l"/>
          <a:r>
            <a:rPr lang="pt-BR" sz="1100" b="1" baseline="0"/>
            <a:t>- Faturamento por mês,</a:t>
          </a:r>
        </a:p>
        <a:p>
          <a:pPr algn="l"/>
          <a:r>
            <a:rPr lang="pt-BR" sz="1100" b="1" baseline="0"/>
            <a:t>- Faturamento por cliente,</a:t>
          </a:r>
        </a:p>
        <a:p>
          <a:pPr algn="l"/>
          <a:r>
            <a:rPr lang="pt-BR" sz="1100" b="1" baseline="0"/>
            <a:t>- Faturamento por convênio.</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muel Queiroz" refreshedDate="41045.840583217592" createdVersion="1" refreshedVersion="4" recordCount="67" upgradeOnRefresh="1">
  <cacheSource type="worksheet">
    <worksheetSource ref="A15:F82" sheet="13-consultorio"/>
  </cacheSource>
  <cacheFields count="6">
    <cacheField name="Data" numFmtId="0">
      <sharedItems containsSemiMixedTypes="0" containsNonDate="0" containsDate="1" containsString="0" minDate="1997-01-01T00:00:00" maxDate="1997-12-17T00:00:00"/>
    </cacheField>
    <cacheField name="Mês" numFmtId="0">
      <sharedItems containsSemiMixedTypes="0" containsString="0" containsNumber="1" containsInteger="1" minValue="1" maxValue="12" count="12">
        <n v="1"/>
        <n v="2"/>
        <n v="3"/>
        <n v="4"/>
        <n v="8"/>
        <n v="9"/>
        <n v="10"/>
        <n v="11"/>
        <n v="12"/>
        <n v="5"/>
        <n v="6"/>
        <n v="7"/>
      </sharedItems>
    </cacheField>
    <cacheField name="Nome" numFmtId="0">
      <sharedItems/>
    </cacheField>
    <cacheField name="Cidade" numFmtId="0">
      <sharedItems containsBlank="1" count="30">
        <s v="ARARAQ"/>
        <s v="RP"/>
        <s v="TAQUARIT"/>
        <s v="CASSIA"/>
        <s v="PEDREG"/>
        <s v="MATAO"/>
        <s v="BATATAIS"/>
        <m/>
        <s v="ARAÇAT"/>
        <s v="JARDINOP"/>
        <s v="AM.BRAS."/>
        <s v="TAMBAU"/>
        <s v="MIGUELOP"/>
        <s v="S JOAQB"/>
        <s v="SERT"/>
        <s v="PIRASSUN"/>
        <s v="SERTAOZ"/>
        <s v="ITAMOGI"/>
        <s v="PRADOP"/>
        <s v="GOIANIA"/>
        <s v="BARRINHA"/>
        <s v="MOCOCA"/>
        <s v="P"/>
        <s v="ITUVERAVA"/>
        <s v="FORTALEZA"/>
        <s v="DUARTINA"/>
        <s v="P FERREIRA"/>
        <s v="PERDIZES"/>
        <s v="PRADOPOLIS"/>
        <s v="ARAÇATUBA"/>
      </sharedItems>
    </cacheField>
    <cacheField name="Convênio" numFmtId="0">
      <sharedItems/>
    </cacheField>
    <cacheField name="Valor" numFmtId="0">
      <sharedItems containsSemiMixedTypes="0" containsString="0" containsNumber="1" containsInteger="1" minValue="0" maxValue="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
  <r>
    <d v="1997-01-01T00:00:00"/>
    <x v="0"/>
    <s v="SANDRA VENANCIO PEREIRA"/>
    <x v="0"/>
    <s v="P"/>
    <n v="80"/>
  </r>
  <r>
    <d v="1997-01-02T00:00:00"/>
    <x v="0"/>
    <s v="GABRIEL ALVES DA SILVA"/>
    <x v="1"/>
    <s v="GC"/>
    <n v="80"/>
  </r>
  <r>
    <d v="1997-02-03T00:00:00"/>
    <x v="1"/>
    <s v="SANDRA M. RIBEIRO MARCELINO"/>
    <x v="1"/>
    <s v="SASSOM"/>
    <n v="0"/>
  </r>
  <r>
    <d v="1997-02-04T00:00:00"/>
    <x v="1"/>
    <s v="TEREZINHA P. OLIVEIRA FARIA"/>
    <x v="1"/>
    <s v="UNIMED"/>
    <n v="0"/>
  </r>
  <r>
    <d v="1997-03-05T00:00:00"/>
    <x v="2"/>
    <s v="M  LOURDES LEONARDO SILVEIRA"/>
    <x v="2"/>
    <s v="P"/>
    <n v="100"/>
  </r>
  <r>
    <d v="1997-03-06T00:00:00"/>
    <x v="2"/>
    <s v="ALBERTO P E MOLDENHAUER"/>
    <x v="1"/>
    <s v="UNIMED"/>
    <n v="0"/>
  </r>
  <r>
    <d v="1997-04-07T00:00:00"/>
    <x v="3"/>
    <s v="JAMILA SALOMAO EIK"/>
    <x v="1"/>
    <s v="UNIMED"/>
    <n v="0"/>
  </r>
  <r>
    <d v="1997-08-08T00:00:00"/>
    <x v="4"/>
    <s v="ROSEMARY TAPETI"/>
    <x v="1"/>
    <s v="UNIMED"/>
    <n v="0"/>
  </r>
  <r>
    <d v="1997-09-09T00:00:00"/>
    <x v="5"/>
    <s v="RITA DE CASSIA MARTINS"/>
    <x v="3"/>
    <s v="P"/>
    <n v="100"/>
  </r>
  <r>
    <d v="1997-10-10T00:00:00"/>
    <x v="6"/>
    <s v="SILMA REGINA S GUIMARAES"/>
    <x v="4"/>
    <s v="CASSI"/>
    <n v="0"/>
  </r>
  <r>
    <d v="1997-11-11T00:00:00"/>
    <x v="7"/>
    <s v="JOSÉ CARLOS SILVA"/>
    <x v="5"/>
    <s v="P"/>
    <n v="80"/>
  </r>
  <r>
    <d v="1997-12-12T00:00:00"/>
    <x v="8"/>
    <s v="VIRGILIO SCAVAZZA JUNIOR"/>
    <x v="6"/>
    <s v="UNIMED"/>
    <n v="0"/>
  </r>
  <r>
    <d v="1997-12-16T00:00:00"/>
    <x v="8"/>
    <s v="CELESTINO JOÃO WEBER"/>
    <x v="7"/>
    <s v="P"/>
    <n v="0"/>
  </r>
  <r>
    <d v="1997-11-17T00:00:00"/>
    <x v="7"/>
    <s v="LILIANE DE ARAUJO"/>
    <x v="7"/>
    <s v="P"/>
    <n v="0"/>
  </r>
  <r>
    <d v="1997-02-18T00:00:00"/>
    <x v="1"/>
    <s v="RAPHAEL CHYNYI LIU"/>
    <x v="8"/>
    <s v="P"/>
    <n v="80"/>
  </r>
  <r>
    <d v="1997-04-19T00:00:00"/>
    <x v="3"/>
    <s v="CELINA DE FREITAS ARANTES"/>
    <x v="6"/>
    <s v="P"/>
    <n v="80"/>
  </r>
  <r>
    <d v="1997-05-20T00:00:00"/>
    <x v="9"/>
    <s v="ORLANDA W DACUNTO"/>
    <x v="1"/>
    <s v="UNIMED"/>
    <n v="0"/>
  </r>
  <r>
    <d v="1997-05-21T00:00:00"/>
    <x v="9"/>
    <s v="JOAO AISSAR"/>
    <x v="9"/>
    <s v="P"/>
    <n v="200"/>
  </r>
  <r>
    <d v="1997-05-22T00:00:00"/>
    <x v="9"/>
    <s v="SONIA TAVARES"/>
    <x v="7"/>
    <s v="P"/>
    <n v="100"/>
  </r>
  <r>
    <d v="1997-05-23T00:00:00"/>
    <x v="9"/>
    <s v="IRINEU DOS SANTOS"/>
    <x v="7"/>
    <s v="UNIMED"/>
    <n v="0"/>
  </r>
  <r>
    <d v="1997-05-24T00:00:00"/>
    <x v="9"/>
    <s v="DARCI DE OLIVEIRA MORETTI"/>
    <x v="1"/>
    <s v="UNIMED"/>
    <n v="0"/>
  </r>
  <r>
    <d v="1997-05-25T00:00:00"/>
    <x v="9"/>
    <s v="ARIVALDO DE OLIVEIRA"/>
    <x v="10"/>
    <s v="P"/>
    <n v="80"/>
  </r>
  <r>
    <d v="1997-05-26T00:00:00"/>
    <x v="9"/>
    <s v="MARILDA DA COSTA"/>
    <x v="11"/>
    <s v="P"/>
    <n v="100"/>
  </r>
  <r>
    <d v="1997-05-27T00:00:00"/>
    <x v="9"/>
    <s v="MIAKO FUCUTA"/>
    <x v="12"/>
    <s v="P"/>
    <n v="100"/>
  </r>
  <r>
    <d v="1997-05-28T00:00:00"/>
    <x v="9"/>
    <s v="SELMO PAULETTI"/>
    <x v="0"/>
    <s v="P"/>
    <n v="60"/>
  </r>
  <r>
    <d v="1997-05-29T00:00:00"/>
    <x v="9"/>
    <s v="IREMAR ALVES"/>
    <x v="13"/>
    <s v="UNIMED"/>
    <n v="0"/>
  </r>
  <r>
    <d v="1997-05-30T00:00:00"/>
    <x v="9"/>
    <s v="PEDRO A E MOLDENHAUER"/>
    <x v="1"/>
    <s v="UNIMED"/>
    <n v="0"/>
  </r>
  <r>
    <d v="1997-05-31T00:00:00"/>
    <x v="9"/>
    <s v="MARIA AP BAVIEIRA"/>
    <x v="6"/>
    <s v="P"/>
    <n v="80"/>
  </r>
  <r>
    <d v="1997-06-01T00:00:00"/>
    <x v="10"/>
    <s v="ABIGAIL INOCENCIO DA SILVA"/>
    <x v="1"/>
    <s v="UNIMED"/>
    <n v="0"/>
  </r>
  <r>
    <d v="1997-06-02T00:00:00"/>
    <x v="10"/>
    <s v="ARLINDO JOSE DA SILVA"/>
    <x v="14"/>
    <s v="P"/>
    <n v="100"/>
  </r>
  <r>
    <d v="1997-06-03T00:00:00"/>
    <x v="10"/>
    <s v="ANTONIO CRISTIANO FILHO"/>
    <x v="7"/>
    <s v="P"/>
    <n v="150"/>
  </r>
  <r>
    <d v="1997-06-04T00:00:00"/>
    <x v="10"/>
    <s v="EDILENA AP N ZANATO"/>
    <x v="1"/>
    <s v="GC"/>
    <n v="100"/>
  </r>
  <r>
    <d v="1997-06-10T00:00:00"/>
    <x v="10"/>
    <s v="SIDENIR JOSÉ CINTRA"/>
    <x v="7"/>
    <s v="UNIMED"/>
    <n v="0"/>
  </r>
  <r>
    <d v="1997-06-11T00:00:00"/>
    <x v="10"/>
    <s v="LAISE CARLOS WADT"/>
    <x v="15"/>
    <s v="P"/>
    <n v="100"/>
  </r>
  <r>
    <d v="1997-06-12T00:00:00"/>
    <x v="10"/>
    <s v="MURILO BRAS NASCIMENTO"/>
    <x v="16"/>
    <s v="P"/>
    <n v="100"/>
  </r>
  <r>
    <d v="1997-06-18T00:00:00"/>
    <x v="10"/>
    <s v="LUIZ GAGINI"/>
    <x v="5"/>
    <s v="P"/>
    <n v="100"/>
  </r>
  <r>
    <d v="1997-06-19T00:00:00"/>
    <x v="10"/>
    <s v="LUCIA H NUNES PEREIRA"/>
    <x v="1"/>
    <s v="UNIMED"/>
    <n v="0"/>
  </r>
  <r>
    <d v="1997-06-20T00:00:00"/>
    <x v="10"/>
    <s v="M DORES P SOUZA"/>
    <x v="17"/>
    <s v="P"/>
    <n v="100"/>
  </r>
  <r>
    <d v="1997-06-21T00:00:00"/>
    <x v="10"/>
    <s v="NILZA CANUTO ROSA"/>
    <x v="1"/>
    <s v="P"/>
    <n v="80"/>
  </r>
  <r>
    <d v="1997-06-22T00:00:00"/>
    <x v="10"/>
    <s v="ELVIRA BROGNARA MARTINS"/>
    <x v="1"/>
    <s v="GC"/>
    <n v="150"/>
  </r>
  <r>
    <d v="1997-06-23T00:00:00"/>
    <x v="10"/>
    <s v="VALDIRA SOFIA DOS SANTOS"/>
    <x v="18"/>
    <s v="USM"/>
    <n v="0"/>
  </r>
  <r>
    <d v="1997-06-24T00:00:00"/>
    <x v="10"/>
    <s v="MAYSA NUNES O MOREIRA"/>
    <x v="19"/>
    <s v="P"/>
    <n v="140"/>
  </r>
  <r>
    <d v="1997-06-25T00:00:00"/>
    <x v="10"/>
    <s v="NILVANIA PEREIRA MEDEIROS"/>
    <x v="1"/>
    <s v="GC"/>
    <n v="150"/>
  </r>
  <r>
    <d v="1997-06-26T00:00:00"/>
    <x v="10"/>
    <s v="MARILDA AP CAETANO SILVA"/>
    <x v="0"/>
    <s v="P"/>
    <n v="90"/>
  </r>
  <r>
    <d v="1997-06-27T00:00:00"/>
    <x v="10"/>
    <s v="RAFAEL C MAIA FREITAS"/>
    <x v="6"/>
    <s v="P"/>
    <n v="150"/>
  </r>
  <r>
    <d v="1997-06-28T00:00:00"/>
    <x v="10"/>
    <s v="MARIO DE SOUZA"/>
    <x v="1"/>
    <s v="UNIMED"/>
    <n v="0"/>
  </r>
  <r>
    <d v="1997-06-29T00:00:00"/>
    <x v="10"/>
    <s v="M AP PAVAN MENDES"/>
    <x v="20"/>
    <s v="USM"/>
    <n v="0"/>
  </r>
  <r>
    <d v="1997-06-30T00:00:00"/>
    <x v="10"/>
    <s v="VICTOR  HUGO S BALDUINO"/>
    <x v="21"/>
    <s v="TEL"/>
    <n v="0"/>
  </r>
  <r>
    <d v="1997-07-01T00:00:00"/>
    <x v="11"/>
    <s v="ADOLFO PIZO"/>
    <x v="1"/>
    <s v="UNIMED"/>
    <n v="0"/>
  </r>
  <r>
    <d v="1997-07-02T00:00:00"/>
    <x v="11"/>
    <s v="ANTONIO JOSÉ AVILA"/>
    <x v="22"/>
    <s v="GC"/>
    <n v="70"/>
  </r>
  <r>
    <d v="1997-07-03T00:00:00"/>
    <x v="11"/>
    <s v="ELZA SIBRAO EVANGELISTA"/>
    <x v="11"/>
    <s v="P"/>
    <n v="100"/>
  </r>
  <r>
    <d v="1997-07-04T00:00:00"/>
    <x v="11"/>
    <s v="FLORIPES M OLIVEIRA FERREIRA"/>
    <x v="23"/>
    <s v="P"/>
    <n v="0"/>
  </r>
  <r>
    <d v="1997-07-05T00:00:00"/>
    <x v="11"/>
    <s v="M. AP. R. BASTIO"/>
    <x v="0"/>
    <s v="TEL"/>
    <n v="0"/>
  </r>
  <r>
    <d v="1997-07-06T00:00:00"/>
    <x v="11"/>
    <s v="M SUELI PORTAPILA SILVA"/>
    <x v="20"/>
    <s v="USM"/>
    <n v="0"/>
  </r>
  <r>
    <d v="1997-07-07T00:00:00"/>
    <x v="11"/>
    <s v="FRANCISCA EDNIR REIS CAVALCANTE"/>
    <x v="24"/>
    <s v="UNIMED"/>
    <n v="0"/>
  </r>
  <r>
    <d v="1997-07-08T00:00:00"/>
    <x v="11"/>
    <s v="ALVARO MOIOLI"/>
    <x v="25"/>
    <s v="P"/>
    <n v="200"/>
  </r>
  <r>
    <d v="1997-07-09T00:00:00"/>
    <x v="11"/>
    <s v="M TERESA"/>
    <x v="6"/>
    <s v="P"/>
    <n v="120"/>
  </r>
  <r>
    <d v="1997-07-10T00:00:00"/>
    <x v="11"/>
    <s v="FRANCISCO MARIO DELSIN"/>
    <x v="26"/>
    <s v="P"/>
    <n v="150"/>
  </r>
  <r>
    <d v="1997-07-11T00:00:00"/>
    <x v="11"/>
    <s v="ANTONIO CARLOS BARBARO"/>
    <x v="1"/>
    <s v="P"/>
    <n v="100"/>
  </r>
  <r>
    <d v="1997-07-12T00:00:00"/>
    <x v="11"/>
    <s v="M LUCIA RIBEIRO"/>
    <x v="27"/>
    <s v="P"/>
    <n v="100"/>
  </r>
  <r>
    <d v="1997-07-13T00:00:00"/>
    <x v="11"/>
    <s v="JOSÉ ALVES ASSIS"/>
    <x v="26"/>
    <s v="P"/>
    <n v="85"/>
  </r>
  <r>
    <d v="1997-07-14T00:00:00"/>
    <x v="11"/>
    <s v="SILVIA Z BONONI"/>
    <x v="1"/>
    <s v="UNIMED"/>
    <n v="0"/>
  </r>
  <r>
    <d v="1997-07-15T00:00:00"/>
    <x v="11"/>
    <s v="JOAQUIM RODRIGUES  SOUZA"/>
    <x v="1"/>
    <s v="SASSOM"/>
    <n v="0"/>
  </r>
  <r>
    <d v="1997-07-16T00:00:00"/>
    <x v="11"/>
    <s v="ANAILE ZAMBOLIM"/>
    <x v="28"/>
    <s v="USM"/>
    <n v="0"/>
  </r>
  <r>
    <d v="1997-07-17T00:00:00"/>
    <x v="11"/>
    <s v="APARECIDA DOS SANTOS ELOY"/>
    <x v="1"/>
    <s v="UNIMED"/>
    <n v="0"/>
  </r>
  <r>
    <d v="1997-07-18T00:00:00"/>
    <x v="11"/>
    <s v="EDSON PRADO LEAL"/>
    <x v="1"/>
    <s v="P"/>
    <n v="100"/>
  </r>
  <r>
    <d v="1997-07-19T00:00:00"/>
    <x v="11"/>
    <s v="ANA LAURA DA SILVA PEREIRA"/>
    <x v="29"/>
    <s v="UNIMED"/>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dataOnRows="1" applyNumberFormats="0" applyBorderFormats="0" applyFontFormats="0" applyPatternFormats="0" applyAlignmentFormats="0" applyWidthHeightFormats="1" dataCaption="Dados" updatedVersion="4" showMemberPropertyTips="0" useAutoFormatting="1" itemPrintTitles="1" createdVersion="1" indent="0" compact="0" compactData="0" gridDropZones="1" chartFormat="1">
  <location ref="A3:N35" firstHeaderRow="1" firstDataRow="2" firstDataCol="1"/>
  <pivotFields count="6">
    <pivotField compact="0" numFmtId="14" outline="0" subtotalTop="0" showAll="0" includeNewItemsInFilter="1"/>
    <pivotField axis="axisCol" compact="0" numFmtId="167" outline="0" subtotalTop="0" showAll="0" includeNewItemsInFilter="1">
      <items count="13">
        <item x="0"/>
        <item x="1"/>
        <item x="2"/>
        <item x="3"/>
        <item x="9"/>
        <item x="10"/>
        <item x="11"/>
        <item x="4"/>
        <item x="5"/>
        <item x="6"/>
        <item x="7"/>
        <item x="8"/>
        <item t="default"/>
      </items>
    </pivotField>
    <pivotField compact="0" outline="0" subtotalTop="0" showAll="0" includeNewItemsInFilter="1"/>
    <pivotField axis="axisRow" compact="0" outline="0" subtotalTop="0" showAll="0" includeNewItemsInFilter="1">
      <items count="31">
        <item x="10"/>
        <item x="8"/>
        <item x="29"/>
        <item x="0"/>
        <item x="20"/>
        <item x="6"/>
        <item x="3"/>
        <item x="25"/>
        <item x="24"/>
        <item x="19"/>
        <item x="17"/>
        <item x="23"/>
        <item x="9"/>
        <item x="5"/>
        <item x="12"/>
        <item x="21"/>
        <item x="22"/>
        <item x="26"/>
        <item x="4"/>
        <item x="27"/>
        <item x="15"/>
        <item x="18"/>
        <item x="28"/>
        <item x="1"/>
        <item x="13"/>
        <item x="14"/>
        <item x="16"/>
        <item x="11"/>
        <item x="2"/>
        <item x="7"/>
        <item t="default"/>
      </items>
    </pivotField>
    <pivotField compact="0" outline="0" subtotalTop="0" showAll="0" includeNewItemsInFilter="1"/>
    <pivotField dataField="1" compact="0" numFmtId="4" outline="0" subtotalTop="0" showAll="0" includeNewItemsInFilter="1"/>
  </pivotFields>
  <rowFields count="1">
    <field x="3"/>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3">
    <i>
      <x/>
    </i>
    <i>
      <x v="1"/>
    </i>
    <i>
      <x v="2"/>
    </i>
    <i>
      <x v="3"/>
    </i>
    <i>
      <x v="4"/>
    </i>
    <i>
      <x v="5"/>
    </i>
    <i>
      <x v="6"/>
    </i>
    <i>
      <x v="7"/>
    </i>
    <i>
      <x v="8"/>
    </i>
    <i>
      <x v="9"/>
    </i>
    <i>
      <x v="10"/>
    </i>
    <i>
      <x v="11"/>
    </i>
    <i t="grand">
      <x/>
    </i>
  </colItems>
  <dataFields count="1">
    <dataField name="Soma de Valor" fld="5" baseField="0" baseItem="0"/>
  </dataFields>
  <chartFormats count="1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0" format="11" series="1">
      <pivotArea type="data" outline="0" fieldPosition="0">
        <references count="2">
          <reference field="4294967294" count="1" selected="0">
            <x v="0"/>
          </reference>
          <reference field="1" count="1" selected="0">
            <x v="11"/>
          </reference>
        </references>
      </pivotArea>
    </chartFormat>
  </chartFormats>
  <pivotTableStyleInfo showRowHeaders="1" showColHeaders="1" showRowStripes="0" showColStripes="0" showLastColumn="1"/>
</pivotTableDefinition>
</file>

<file path=xl/queryTables/queryTable1.xml><?xml version="1.0" encoding="utf-8"?>
<queryTable xmlns="http://schemas.openxmlformats.org/spreadsheetml/2006/main" name="www.receita.fazenda.gov.br"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hyperlink" Target="http://www.juliobattisti.com.br/cursos/excelavancado/default.asp" TargetMode="External"/><Relationship Id="rId7" Type="http://schemas.openxmlformats.org/officeDocument/2006/relationships/printerSettings" Target="../printerSettings/printerSettings9.bin"/><Relationship Id="rId2" Type="http://schemas.openxmlformats.org/officeDocument/2006/relationships/hyperlink" Target="http://www.macoratti.net/vbaExcel.zip" TargetMode="External"/><Relationship Id="rId1" Type="http://schemas.openxmlformats.org/officeDocument/2006/relationships/hyperlink" Target="http://www.macoratti.net/" TargetMode="External"/><Relationship Id="rId6" Type="http://schemas.openxmlformats.org/officeDocument/2006/relationships/hyperlink" Target="http://www.tudosobrexcel.hpg.ig.com.br/" TargetMode="External"/><Relationship Id="rId5" Type="http://schemas.openxmlformats.org/officeDocument/2006/relationships/hyperlink" Target="http://www.fontstuff.com/downloads/index.htm" TargetMode="External"/><Relationship Id="rId4" Type="http://schemas.openxmlformats.org/officeDocument/2006/relationships/hyperlink" Target="http://www.xl-logic.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X26"/>
  <sheetViews>
    <sheetView workbookViewId="0">
      <selection activeCell="G30" sqref="G30"/>
    </sheetView>
  </sheetViews>
  <sheetFormatPr defaultRowHeight="12.75" x14ac:dyDescent="0.2"/>
  <cols>
    <col min="1" max="1" width="4" customWidth="1"/>
    <col min="4" max="4" width="4.5703125" customWidth="1"/>
    <col min="7" max="7" width="3.42578125" customWidth="1"/>
    <col min="12" max="12" width="5.85546875" customWidth="1"/>
    <col min="13" max="13" width="9.42578125" customWidth="1"/>
    <col min="14" max="14" width="7.140625" bestFit="1" customWidth="1"/>
    <col min="15" max="16" width="5.42578125" bestFit="1" customWidth="1"/>
    <col min="17" max="17" width="7.140625" bestFit="1" customWidth="1"/>
    <col min="18" max="19" width="5.42578125" bestFit="1" customWidth="1"/>
    <col min="20" max="20" width="4" bestFit="1" customWidth="1"/>
    <col min="21" max="21" width="5" bestFit="1" customWidth="1"/>
    <col min="22" max="22" width="4.42578125" customWidth="1"/>
    <col min="23" max="23" width="10.140625" bestFit="1" customWidth="1"/>
  </cols>
  <sheetData>
    <row r="1" spans="1:24" ht="13.5" thickBot="1" x14ac:dyDescent="0.25"/>
    <row r="2" spans="1:24" ht="13.5" thickBot="1" x14ac:dyDescent="0.25">
      <c r="B2" s="343" t="s">
        <v>1032</v>
      </c>
      <c r="C2" s="344"/>
      <c r="E2" s="238"/>
      <c r="F2" s="239"/>
      <c r="M2" s="347" t="s">
        <v>1033</v>
      </c>
      <c r="N2" s="348"/>
      <c r="O2" s="348"/>
      <c r="P2" s="348"/>
      <c r="Q2" s="348"/>
      <c r="R2" s="348"/>
      <c r="S2" s="348"/>
      <c r="T2" s="348"/>
      <c r="U2" s="348"/>
      <c r="W2" s="349" t="s">
        <v>1034</v>
      </c>
      <c r="X2" s="349"/>
    </row>
    <row r="3" spans="1:24" ht="13.5" thickBot="1" x14ac:dyDescent="0.25">
      <c r="A3" s="240" t="s">
        <v>1035</v>
      </c>
      <c r="B3" s="241">
        <v>100</v>
      </c>
      <c r="C3" s="242">
        <v>50</v>
      </c>
      <c r="D3" s="243">
        <v>6</v>
      </c>
      <c r="E3" s="244"/>
      <c r="F3" s="245"/>
      <c r="M3" s="75" t="s">
        <v>970</v>
      </c>
      <c r="N3" s="350" t="s">
        <v>1036</v>
      </c>
      <c r="O3" s="351"/>
      <c r="P3" s="352"/>
      <c r="Q3" s="350" t="s">
        <v>1037</v>
      </c>
      <c r="R3" s="351"/>
      <c r="S3" s="352"/>
      <c r="T3" s="353" t="s">
        <v>1038</v>
      </c>
      <c r="U3" s="354"/>
      <c r="W3" s="155" t="s">
        <v>1039</v>
      </c>
      <c r="X3" s="152"/>
    </row>
    <row r="4" spans="1:24" x14ac:dyDescent="0.2">
      <c r="A4" s="246" t="s">
        <v>1040</v>
      </c>
      <c r="B4" s="241">
        <v>15</v>
      </c>
      <c r="C4" s="242">
        <v>10</v>
      </c>
      <c r="D4" s="243">
        <v>1</v>
      </c>
      <c r="E4" s="244"/>
      <c r="F4" s="245"/>
      <c r="M4" s="247" t="s">
        <v>0</v>
      </c>
      <c r="N4" s="248" t="s">
        <v>1041</v>
      </c>
      <c r="O4" s="249" t="s">
        <v>1042</v>
      </c>
      <c r="P4" s="248" t="s">
        <v>5</v>
      </c>
      <c r="Q4" s="249" t="s">
        <v>1041</v>
      </c>
      <c r="R4" s="248" t="s">
        <v>1042</v>
      </c>
      <c r="S4" s="249" t="s">
        <v>5</v>
      </c>
      <c r="T4" s="248" t="s">
        <v>1041</v>
      </c>
      <c r="U4" s="250" t="s">
        <v>5</v>
      </c>
      <c r="W4" s="251" t="s">
        <v>1043</v>
      </c>
      <c r="X4" s="152"/>
    </row>
    <row r="5" spans="1:24" x14ac:dyDescent="0.2">
      <c r="B5" s="241"/>
      <c r="C5" s="242">
        <v>20</v>
      </c>
      <c r="D5" s="243">
        <v>2</v>
      </c>
      <c r="E5" s="244"/>
      <c r="F5" s="245"/>
      <c r="M5" s="180">
        <v>1</v>
      </c>
      <c r="N5" s="152"/>
      <c r="O5" s="152"/>
      <c r="P5" s="152"/>
      <c r="Q5" s="152"/>
      <c r="R5" s="152"/>
      <c r="S5" s="152"/>
      <c r="T5" s="152"/>
      <c r="U5" s="152"/>
      <c r="W5" s="153" t="s">
        <v>1044</v>
      </c>
      <c r="X5" s="152"/>
    </row>
    <row r="6" spans="1:24" x14ac:dyDescent="0.2">
      <c r="B6" s="241"/>
      <c r="C6" s="242">
        <v>20</v>
      </c>
      <c r="D6" s="243">
        <v>3</v>
      </c>
      <c r="E6" s="244"/>
      <c r="F6" s="245"/>
      <c r="M6" s="180">
        <v>2</v>
      </c>
      <c r="N6" s="152"/>
      <c r="O6" s="152"/>
      <c r="P6" s="152"/>
      <c r="Q6" s="152"/>
      <c r="R6" s="152"/>
      <c r="S6" s="152"/>
      <c r="T6" s="152"/>
      <c r="U6" s="152"/>
    </row>
    <row r="7" spans="1:24" x14ac:dyDescent="0.2">
      <c r="B7" s="241"/>
      <c r="C7" s="242"/>
      <c r="E7" s="244"/>
      <c r="F7" s="245"/>
      <c r="M7" s="180">
        <v>3</v>
      </c>
      <c r="N7" s="152"/>
      <c r="O7" s="152"/>
      <c r="P7" s="152"/>
      <c r="Q7" s="152"/>
      <c r="R7" s="152"/>
      <c r="S7" s="152"/>
      <c r="T7" s="152"/>
      <c r="U7" s="152"/>
    </row>
    <row r="8" spans="1:24" x14ac:dyDescent="0.2">
      <c r="B8" s="241"/>
      <c r="C8" s="242"/>
      <c r="E8" s="244"/>
      <c r="F8" s="245"/>
      <c r="M8" s="180">
        <v>4</v>
      </c>
      <c r="N8" s="152"/>
      <c r="O8" s="152"/>
      <c r="P8" s="152"/>
      <c r="Q8" s="152"/>
      <c r="R8" s="152"/>
      <c r="S8" s="152"/>
      <c r="T8" s="152"/>
      <c r="U8" s="152"/>
    </row>
    <row r="9" spans="1:24" x14ac:dyDescent="0.2">
      <c r="B9" s="241"/>
      <c r="C9" s="242"/>
      <c r="E9" s="244"/>
      <c r="F9" s="245"/>
      <c r="M9" s="180">
        <v>5</v>
      </c>
      <c r="N9" s="152"/>
      <c r="O9" s="152"/>
      <c r="P9" s="152"/>
      <c r="Q9" s="152"/>
      <c r="R9" s="152"/>
      <c r="S9" s="152"/>
      <c r="T9" s="152"/>
      <c r="U9" s="152"/>
    </row>
    <row r="10" spans="1:24" ht="13.5" thickBot="1" x14ac:dyDescent="0.25">
      <c r="B10" s="252"/>
      <c r="C10" s="253"/>
      <c r="E10" s="244"/>
      <c r="F10" s="245"/>
      <c r="M10" s="152"/>
      <c r="N10" s="152"/>
      <c r="O10" s="152"/>
      <c r="P10" s="152"/>
      <c r="Q10" s="152"/>
      <c r="R10" s="152"/>
      <c r="S10" s="152"/>
      <c r="T10" s="152"/>
      <c r="U10" s="152"/>
    </row>
    <row r="11" spans="1:24" ht="13.5" thickBot="1" x14ac:dyDescent="0.25">
      <c r="B11" s="254"/>
      <c r="C11" s="255"/>
      <c r="E11" s="244"/>
      <c r="F11" s="245"/>
      <c r="M11" s="152"/>
      <c r="N11" s="152"/>
      <c r="O11" s="152"/>
      <c r="P11" s="152"/>
      <c r="Q11" s="152"/>
      <c r="R11" s="152"/>
      <c r="S11" s="152"/>
      <c r="T11" s="152"/>
      <c r="U11" s="152"/>
    </row>
    <row r="12" spans="1:24" x14ac:dyDescent="0.2">
      <c r="B12" s="256"/>
      <c r="C12" s="257"/>
      <c r="E12" s="244"/>
      <c r="F12" s="245"/>
      <c r="M12" s="152"/>
      <c r="N12" s="152"/>
      <c r="O12" s="152"/>
      <c r="P12" s="152"/>
      <c r="Q12" s="152"/>
      <c r="R12" s="152"/>
      <c r="S12" s="152"/>
      <c r="T12" s="152"/>
      <c r="U12" s="152"/>
    </row>
    <row r="13" spans="1:24" x14ac:dyDescent="0.2">
      <c r="E13" s="244"/>
      <c r="F13" s="245"/>
    </row>
    <row r="14" spans="1:24" x14ac:dyDescent="0.2">
      <c r="E14" s="244"/>
      <c r="F14" s="245"/>
    </row>
    <row r="15" spans="1:24" ht="13.5" thickBot="1" x14ac:dyDescent="0.25">
      <c r="E15" s="244"/>
      <c r="F15" s="245"/>
    </row>
    <row r="16" spans="1:24" ht="13.5" thickBot="1" x14ac:dyDescent="0.25">
      <c r="B16" s="343" t="s">
        <v>1045</v>
      </c>
      <c r="C16" s="344"/>
      <c r="E16" s="244"/>
      <c r="F16" s="245"/>
      <c r="H16" s="345" t="s">
        <v>1046</v>
      </c>
      <c r="I16" s="346"/>
      <c r="J16" s="345" t="s">
        <v>1047</v>
      </c>
      <c r="K16" s="346"/>
      <c r="M16" s="258"/>
      <c r="N16" s="259"/>
      <c r="O16" s="259"/>
      <c r="P16" s="259"/>
      <c r="Q16" s="259"/>
      <c r="R16" s="259"/>
      <c r="S16" s="259"/>
      <c r="T16" s="259"/>
      <c r="U16" s="260"/>
    </row>
    <row r="17" spans="1:21" x14ac:dyDescent="0.2">
      <c r="A17" s="246">
        <v>1</v>
      </c>
      <c r="B17" s="241">
        <v>10</v>
      </c>
      <c r="C17" s="242">
        <v>5</v>
      </c>
      <c r="D17" s="243">
        <v>4</v>
      </c>
      <c r="E17" s="244"/>
      <c r="F17" s="245"/>
      <c r="H17" s="261" t="s">
        <v>1048</v>
      </c>
      <c r="I17" s="132"/>
      <c r="J17" s="128"/>
      <c r="K17" s="132"/>
      <c r="M17" s="262"/>
      <c r="N17" s="128"/>
      <c r="O17" s="128"/>
      <c r="P17" s="128"/>
      <c r="Q17" s="128"/>
      <c r="R17" s="128"/>
      <c r="S17" s="128"/>
      <c r="T17" s="128"/>
      <c r="U17" s="263"/>
    </row>
    <row r="18" spans="1:21" x14ac:dyDescent="0.2">
      <c r="A18" s="246">
        <v>2</v>
      </c>
      <c r="B18" s="241">
        <v>20</v>
      </c>
      <c r="C18" s="242">
        <v>10</v>
      </c>
      <c r="D18" s="243">
        <v>5</v>
      </c>
      <c r="E18" s="244"/>
      <c r="F18" s="245"/>
      <c r="H18" s="261" t="s">
        <v>1045</v>
      </c>
      <c r="I18" s="132"/>
      <c r="J18" s="128"/>
      <c r="K18" s="132"/>
      <c r="M18" s="262"/>
      <c r="N18" s="128"/>
      <c r="O18" s="128"/>
      <c r="P18" s="128"/>
      <c r="Q18" s="128"/>
      <c r="R18" s="128"/>
      <c r="S18" s="128"/>
      <c r="T18" s="128"/>
      <c r="U18" s="263"/>
    </row>
    <row r="19" spans="1:21" x14ac:dyDescent="0.2">
      <c r="A19" s="246">
        <v>3</v>
      </c>
      <c r="B19" s="241">
        <v>20</v>
      </c>
      <c r="C19" s="242"/>
      <c r="E19" s="244"/>
      <c r="F19" s="245"/>
      <c r="H19" s="261" t="s">
        <v>1049</v>
      </c>
      <c r="I19" s="132">
        <v>50</v>
      </c>
      <c r="J19" s="128"/>
      <c r="K19" s="132"/>
      <c r="M19" s="262"/>
      <c r="N19" s="128"/>
      <c r="O19" s="128"/>
      <c r="P19" s="128"/>
      <c r="Q19" s="128"/>
      <c r="R19" s="128"/>
      <c r="S19" s="128"/>
      <c r="T19" s="128"/>
      <c r="U19" s="263"/>
    </row>
    <row r="20" spans="1:21" x14ac:dyDescent="0.2">
      <c r="B20" s="241"/>
      <c r="C20" s="242"/>
      <c r="E20" s="244"/>
      <c r="F20" s="245"/>
      <c r="H20" s="261"/>
      <c r="I20" s="132"/>
      <c r="J20" s="128"/>
      <c r="K20" s="132"/>
      <c r="M20" s="262"/>
      <c r="N20" s="128"/>
      <c r="O20" s="128"/>
      <c r="P20" s="128"/>
      <c r="Q20" s="128"/>
      <c r="R20" s="128"/>
      <c r="S20" s="128"/>
      <c r="T20" s="128"/>
      <c r="U20" s="263"/>
    </row>
    <row r="21" spans="1:21" ht="13.5" thickBot="1" x14ac:dyDescent="0.25">
      <c r="B21" s="241"/>
      <c r="C21" s="242"/>
      <c r="E21" s="244"/>
      <c r="F21" s="245"/>
      <c r="H21" s="9"/>
      <c r="I21" s="132"/>
      <c r="J21" s="264" t="s">
        <v>1050</v>
      </c>
      <c r="K21" s="132"/>
      <c r="M21" s="262"/>
      <c r="N21" s="128"/>
      <c r="O21" s="128"/>
      <c r="P21" s="128"/>
      <c r="Q21" s="128"/>
      <c r="R21" s="128"/>
      <c r="S21" s="128"/>
      <c r="T21" s="128"/>
      <c r="U21" s="263"/>
    </row>
    <row r="22" spans="1:21" ht="13.5" thickBot="1" x14ac:dyDescent="0.25">
      <c r="B22" s="241"/>
      <c r="C22" s="242"/>
      <c r="E22" s="244"/>
      <c r="F22" s="245"/>
      <c r="H22" s="9"/>
      <c r="I22" s="132"/>
      <c r="J22" s="345" t="s">
        <v>1051</v>
      </c>
      <c r="K22" s="346"/>
      <c r="M22" s="262"/>
      <c r="N22" s="128"/>
      <c r="O22" s="128"/>
      <c r="P22" s="128"/>
      <c r="Q22" s="128"/>
      <c r="R22" s="128"/>
      <c r="S22" s="128"/>
      <c r="T22" s="128"/>
      <c r="U22" s="263"/>
    </row>
    <row r="23" spans="1:21" x14ac:dyDescent="0.2">
      <c r="B23" s="241"/>
      <c r="C23" s="242"/>
      <c r="E23" s="244"/>
      <c r="F23" s="245"/>
      <c r="H23" s="9"/>
      <c r="I23" s="132"/>
      <c r="J23" s="264" t="s">
        <v>1052</v>
      </c>
      <c r="K23" s="132">
        <v>100</v>
      </c>
      <c r="M23" s="262"/>
      <c r="N23" s="128"/>
      <c r="O23" s="128"/>
      <c r="P23" s="128"/>
      <c r="Q23" s="128"/>
      <c r="R23" s="128"/>
      <c r="S23" s="128"/>
      <c r="T23" s="128"/>
      <c r="U23" s="263"/>
    </row>
    <row r="24" spans="1:21" ht="13.5" thickBot="1" x14ac:dyDescent="0.25">
      <c r="B24" s="241"/>
      <c r="C24" s="242"/>
      <c r="E24" s="244"/>
      <c r="F24" s="245"/>
      <c r="H24" s="9"/>
      <c r="I24" s="132"/>
      <c r="J24" s="264" t="s">
        <v>1053</v>
      </c>
      <c r="K24" s="132"/>
      <c r="M24" s="262"/>
      <c r="N24" s="128"/>
      <c r="O24" s="128"/>
      <c r="P24" s="128"/>
      <c r="Q24" s="128"/>
      <c r="R24" s="128"/>
      <c r="S24" s="128"/>
      <c r="T24" s="128"/>
      <c r="U24" s="263"/>
    </row>
    <row r="25" spans="1:21" ht="13.5" thickBot="1" x14ac:dyDescent="0.25">
      <c r="B25" s="254"/>
      <c r="C25" s="255"/>
      <c r="E25" s="244"/>
      <c r="F25" s="245"/>
      <c r="H25" s="9"/>
      <c r="I25" s="132"/>
      <c r="J25" s="264" t="s">
        <v>1054</v>
      </c>
      <c r="K25" s="132"/>
      <c r="M25" s="262"/>
      <c r="N25" s="128"/>
      <c r="O25" s="128"/>
      <c r="P25" s="128"/>
      <c r="Q25" s="128"/>
      <c r="R25" s="128"/>
      <c r="S25" s="128"/>
      <c r="T25" s="128"/>
      <c r="U25" s="263"/>
    </row>
    <row r="26" spans="1:21" ht="13.5" thickBot="1" x14ac:dyDescent="0.25">
      <c r="B26" s="252"/>
      <c r="C26" s="253"/>
      <c r="E26" s="265"/>
      <c r="F26" s="266"/>
      <c r="H26" s="267" t="s">
        <v>5</v>
      </c>
      <c r="I26" s="268"/>
      <c r="J26" s="269" t="s">
        <v>5</v>
      </c>
      <c r="K26" s="268"/>
      <c r="M26" s="270"/>
      <c r="N26" s="271"/>
      <c r="O26" s="271"/>
      <c r="P26" s="271"/>
      <c r="Q26" s="271"/>
      <c r="R26" s="271"/>
      <c r="S26" s="271"/>
      <c r="T26" s="271"/>
      <c r="U26" s="272"/>
    </row>
  </sheetData>
  <mergeCells count="10">
    <mergeCell ref="M2:U2"/>
    <mergeCell ref="W2:X2"/>
    <mergeCell ref="N3:P3"/>
    <mergeCell ref="Q3:S3"/>
    <mergeCell ref="T3:U3"/>
    <mergeCell ref="B16:C16"/>
    <mergeCell ref="H16:I16"/>
    <mergeCell ref="J16:K16"/>
    <mergeCell ref="J22:K22"/>
    <mergeCell ref="B2:C2"/>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Q1045"/>
  <sheetViews>
    <sheetView topLeftCell="H1" workbookViewId="0">
      <selection activeCell="Q17" sqref="Q17"/>
    </sheetView>
  </sheetViews>
  <sheetFormatPr defaultRowHeight="12.75" x14ac:dyDescent="0.2"/>
  <cols>
    <col min="1" max="1" width="8.140625" bestFit="1" customWidth="1"/>
    <col min="2" max="2" width="15.7109375" customWidth="1"/>
    <col min="3" max="3" width="13.28515625" customWidth="1"/>
    <col min="5" max="5" width="10.42578125" customWidth="1"/>
    <col min="8" max="9" width="12.28515625" customWidth="1"/>
    <col min="14" max="14" width="10.85546875" customWidth="1"/>
    <col min="16" max="16" width="10.85546875" bestFit="1" customWidth="1"/>
  </cols>
  <sheetData>
    <row r="1" spans="1:17" ht="18" x14ac:dyDescent="0.25">
      <c r="A1" s="376" t="s">
        <v>415</v>
      </c>
      <c r="B1" s="376"/>
      <c r="C1" s="376"/>
      <c r="D1" s="376"/>
      <c r="E1" s="376"/>
      <c r="F1" s="376"/>
      <c r="G1" s="376"/>
      <c r="H1" s="376"/>
      <c r="I1" s="376"/>
      <c r="J1" s="376"/>
      <c r="K1" s="376"/>
      <c r="L1" s="376"/>
      <c r="M1" s="376"/>
      <c r="N1" s="376"/>
    </row>
    <row r="2" spans="1:17" x14ac:dyDescent="0.2">
      <c r="A2" s="46" t="s">
        <v>1000</v>
      </c>
      <c r="B2" s="47" t="s">
        <v>417</v>
      </c>
      <c r="C2" s="47" t="s">
        <v>418</v>
      </c>
      <c r="D2" s="48" t="s">
        <v>419</v>
      </c>
      <c r="E2" s="15" t="s">
        <v>420</v>
      </c>
      <c r="F2" s="15" t="s">
        <v>421</v>
      </c>
      <c r="G2" s="47" t="s">
        <v>222</v>
      </c>
      <c r="H2" s="13" t="s">
        <v>223</v>
      </c>
      <c r="I2" s="13" t="s">
        <v>1</v>
      </c>
      <c r="J2" s="14" t="s">
        <v>224</v>
      </c>
      <c r="K2" s="14" t="s">
        <v>225</v>
      </c>
      <c r="L2" s="15" t="s">
        <v>226</v>
      </c>
      <c r="M2" s="14" t="s">
        <v>422</v>
      </c>
      <c r="N2" s="49" t="s">
        <v>423</v>
      </c>
      <c r="O2" s="218">
        <f>DSUM(bancodedado,N4,criter)</f>
        <v>0</v>
      </c>
    </row>
    <row r="3" spans="1:17" x14ac:dyDescent="0.2">
      <c r="A3" s="45"/>
      <c r="D3" s="44"/>
      <c r="E3" s="18"/>
      <c r="F3" s="18"/>
      <c r="G3" t="s">
        <v>39</v>
      </c>
      <c r="H3" s="2"/>
      <c r="I3" s="2"/>
      <c r="J3" s="17"/>
      <c r="K3" s="17"/>
      <c r="L3" s="18"/>
      <c r="M3" s="17"/>
      <c r="N3" s="17"/>
    </row>
    <row r="4" spans="1:17" x14ac:dyDescent="0.2">
      <c r="A4" s="46" t="s">
        <v>1000</v>
      </c>
      <c r="B4" s="47" t="s">
        <v>417</v>
      </c>
      <c r="C4" s="47" t="s">
        <v>418</v>
      </c>
      <c r="D4" s="48" t="s">
        <v>419</v>
      </c>
      <c r="E4" s="15" t="s">
        <v>420</v>
      </c>
      <c r="F4" s="15" t="s">
        <v>421</v>
      </c>
      <c r="G4" s="47" t="s">
        <v>222</v>
      </c>
      <c r="H4" s="13" t="s">
        <v>223</v>
      </c>
      <c r="I4" s="13" t="s">
        <v>1</v>
      </c>
      <c r="J4" s="14" t="s">
        <v>224</v>
      </c>
      <c r="K4" s="14" t="s">
        <v>225</v>
      </c>
      <c r="L4" s="15" t="s">
        <v>226</v>
      </c>
      <c r="M4" s="14" t="s">
        <v>422</v>
      </c>
      <c r="N4" s="49" t="s">
        <v>423</v>
      </c>
      <c r="P4" s="219" t="s">
        <v>1021</v>
      </c>
      <c r="Q4" s="219" t="s">
        <v>175</v>
      </c>
    </row>
    <row r="5" spans="1:17" x14ac:dyDescent="0.2">
      <c r="A5" t="s">
        <v>424</v>
      </c>
      <c r="B5" t="s">
        <v>425</v>
      </c>
      <c r="C5" t="s">
        <v>426</v>
      </c>
      <c r="D5" s="44">
        <v>4</v>
      </c>
      <c r="E5" s="18" t="s">
        <v>427</v>
      </c>
      <c r="F5" s="18">
        <v>6</v>
      </c>
      <c r="G5" s="16" t="s">
        <v>428</v>
      </c>
      <c r="H5" s="2">
        <v>36907</v>
      </c>
      <c r="I5" s="57">
        <f t="shared" ref="I5:I68" si="0">MONTH(H5)</f>
        <v>1</v>
      </c>
      <c r="J5" s="17">
        <v>35.03</v>
      </c>
      <c r="K5" s="17">
        <v>27.2</v>
      </c>
      <c r="L5" s="18">
        <v>6</v>
      </c>
      <c r="M5" s="17">
        <v>0.10000000149011612</v>
      </c>
      <c r="N5" s="17"/>
      <c r="P5" s="179"/>
      <c r="Q5" s="152"/>
    </row>
    <row r="6" spans="1:17" x14ac:dyDescent="0.2">
      <c r="A6" t="s">
        <v>424</v>
      </c>
      <c r="B6" t="s">
        <v>425</v>
      </c>
      <c r="C6" t="s">
        <v>426</v>
      </c>
      <c r="D6" s="44">
        <v>6</v>
      </c>
      <c r="E6" s="18" t="s">
        <v>429</v>
      </c>
      <c r="F6" s="18">
        <v>6</v>
      </c>
      <c r="G6" s="16" t="s">
        <v>428</v>
      </c>
      <c r="H6" s="2">
        <v>36907</v>
      </c>
      <c r="I6" s="57">
        <f t="shared" si="0"/>
        <v>1</v>
      </c>
      <c r="J6" s="17">
        <v>35.03</v>
      </c>
      <c r="K6" s="17">
        <v>26.2</v>
      </c>
      <c r="L6" s="18">
        <v>20</v>
      </c>
      <c r="M6" s="17">
        <v>0.10000000149011612</v>
      </c>
      <c r="N6" s="17"/>
      <c r="P6" s="179"/>
      <c r="Q6" s="152"/>
    </row>
    <row r="7" spans="1:17" x14ac:dyDescent="0.2">
      <c r="A7" t="s">
        <v>430</v>
      </c>
      <c r="B7" t="s">
        <v>431</v>
      </c>
      <c r="C7" t="s">
        <v>432</v>
      </c>
      <c r="D7" s="44">
        <v>4</v>
      </c>
      <c r="E7" s="18" t="s">
        <v>427</v>
      </c>
      <c r="F7" s="18">
        <v>8</v>
      </c>
      <c r="G7" s="16" t="s">
        <v>433</v>
      </c>
      <c r="H7" s="2">
        <v>36892</v>
      </c>
      <c r="I7" s="57">
        <f t="shared" si="0"/>
        <v>1</v>
      </c>
      <c r="J7" s="17">
        <v>122.46</v>
      </c>
      <c r="K7" s="17">
        <v>28.8</v>
      </c>
      <c r="L7" s="18">
        <v>50</v>
      </c>
      <c r="M7" s="17">
        <v>0</v>
      </c>
      <c r="N7" s="17"/>
      <c r="P7" s="179"/>
      <c r="Q7" s="152"/>
    </row>
    <row r="8" spans="1:17" x14ac:dyDescent="0.2">
      <c r="A8" t="s">
        <v>434</v>
      </c>
      <c r="B8" t="s">
        <v>435</v>
      </c>
      <c r="C8" t="s">
        <v>436</v>
      </c>
      <c r="D8" s="44">
        <v>7</v>
      </c>
      <c r="E8" s="18" t="s">
        <v>437</v>
      </c>
      <c r="F8" s="18">
        <v>8</v>
      </c>
      <c r="G8" s="16" t="s">
        <v>433</v>
      </c>
      <c r="H8" s="2">
        <v>36894</v>
      </c>
      <c r="I8" s="57">
        <f t="shared" si="0"/>
        <v>1</v>
      </c>
      <c r="J8" s="17">
        <v>126.56</v>
      </c>
      <c r="K8" s="17">
        <v>18.600000000000001</v>
      </c>
      <c r="L8" s="18">
        <v>42</v>
      </c>
      <c r="M8" s="17">
        <v>0.25</v>
      </c>
      <c r="N8" s="17"/>
      <c r="P8" s="179"/>
      <c r="Q8" s="152"/>
    </row>
    <row r="9" spans="1:17" x14ac:dyDescent="0.2">
      <c r="A9" t="s">
        <v>438</v>
      </c>
      <c r="B9" t="s">
        <v>439</v>
      </c>
      <c r="C9" t="s">
        <v>440</v>
      </c>
      <c r="D9" s="44">
        <v>4</v>
      </c>
      <c r="E9" s="18" t="s">
        <v>427</v>
      </c>
      <c r="F9" s="18">
        <v>9</v>
      </c>
      <c r="G9" s="16" t="s">
        <v>441</v>
      </c>
      <c r="H9" s="2">
        <v>36894</v>
      </c>
      <c r="I9" s="57">
        <f t="shared" si="0"/>
        <v>1</v>
      </c>
      <c r="J9" s="17">
        <v>184.41</v>
      </c>
      <c r="K9" s="17">
        <v>28.8</v>
      </c>
      <c r="L9" s="18">
        <v>8</v>
      </c>
      <c r="M9" s="17">
        <v>0</v>
      </c>
      <c r="N9" s="17"/>
      <c r="P9" s="179"/>
      <c r="Q9" s="152"/>
    </row>
    <row r="10" spans="1:17" x14ac:dyDescent="0.2">
      <c r="A10" t="s">
        <v>438</v>
      </c>
      <c r="B10" t="s">
        <v>439</v>
      </c>
      <c r="C10" t="s">
        <v>440</v>
      </c>
      <c r="D10" s="44">
        <v>6</v>
      </c>
      <c r="E10" s="18" t="s">
        <v>429</v>
      </c>
      <c r="F10" s="18">
        <v>9</v>
      </c>
      <c r="G10" s="16" t="s">
        <v>441</v>
      </c>
      <c r="H10" s="2">
        <v>36894</v>
      </c>
      <c r="I10" s="57">
        <f t="shared" si="0"/>
        <v>1</v>
      </c>
      <c r="J10" s="17">
        <v>184.41</v>
      </c>
      <c r="K10" s="17">
        <v>26.2</v>
      </c>
      <c r="L10" s="18">
        <v>70</v>
      </c>
      <c r="M10" s="17">
        <v>0.10000000149011612</v>
      </c>
      <c r="N10" s="17"/>
    </row>
    <row r="11" spans="1:17" x14ac:dyDescent="0.2">
      <c r="A11" t="s">
        <v>442</v>
      </c>
      <c r="B11" t="s">
        <v>443</v>
      </c>
      <c r="C11" t="s">
        <v>444</v>
      </c>
      <c r="D11" s="44">
        <v>4</v>
      </c>
      <c r="E11" s="18" t="s">
        <v>427</v>
      </c>
      <c r="F11" s="18">
        <v>8</v>
      </c>
      <c r="G11" s="16" t="s">
        <v>433</v>
      </c>
      <c r="H11" s="2">
        <v>36897</v>
      </c>
      <c r="I11" s="57">
        <f t="shared" si="0"/>
        <v>1</v>
      </c>
      <c r="J11" s="17">
        <v>135.35</v>
      </c>
      <c r="K11" s="17">
        <v>17.2</v>
      </c>
      <c r="L11" s="18">
        <v>60</v>
      </c>
      <c r="M11" s="17">
        <v>0</v>
      </c>
      <c r="N11" s="17"/>
    </row>
    <row r="12" spans="1:17" x14ac:dyDescent="0.2">
      <c r="A12" t="s">
        <v>442</v>
      </c>
      <c r="B12" t="s">
        <v>443</v>
      </c>
      <c r="C12" t="s">
        <v>444</v>
      </c>
      <c r="D12" s="44">
        <v>4</v>
      </c>
      <c r="E12" s="18" t="s">
        <v>427</v>
      </c>
      <c r="F12" s="18">
        <v>8</v>
      </c>
      <c r="G12" s="16" t="s">
        <v>433</v>
      </c>
      <c r="H12" s="2">
        <v>36897</v>
      </c>
      <c r="I12" s="57">
        <f t="shared" si="0"/>
        <v>1</v>
      </c>
      <c r="J12" s="17">
        <v>135.35</v>
      </c>
      <c r="K12" s="17">
        <v>27.8</v>
      </c>
      <c r="L12" s="18">
        <v>21</v>
      </c>
      <c r="M12" s="17">
        <v>0</v>
      </c>
      <c r="N12" s="17"/>
    </row>
    <row r="13" spans="1:17" x14ac:dyDescent="0.2">
      <c r="A13" t="s">
        <v>442</v>
      </c>
      <c r="B13" t="s">
        <v>443</v>
      </c>
      <c r="C13" t="s">
        <v>444</v>
      </c>
      <c r="D13" s="44">
        <v>5</v>
      </c>
      <c r="E13" s="18" t="s">
        <v>445</v>
      </c>
      <c r="F13" s="18">
        <v>8</v>
      </c>
      <c r="G13" s="16" t="s">
        <v>433</v>
      </c>
      <c r="H13" s="2">
        <v>36897</v>
      </c>
      <c r="I13" s="57">
        <f t="shared" si="0"/>
        <v>1</v>
      </c>
      <c r="J13" s="17">
        <v>135.35</v>
      </c>
      <c r="K13" s="17">
        <v>7.2</v>
      </c>
      <c r="L13" s="18">
        <v>40</v>
      </c>
      <c r="M13" s="17">
        <v>0</v>
      </c>
      <c r="N13" s="17"/>
    </row>
    <row r="14" spans="1:17" x14ac:dyDescent="0.2">
      <c r="A14" t="s">
        <v>446</v>
      </c>
      <c r="B14" t="s">
        <v>435</v>
      </c>
      <c r="C14" t="s">
        <v>436</v>
      </c>
      <c r="D14" s="44">
        <v>6</v>
      </c>
      <c r="E14" s="18" t="s">
        <v>429</v>
      </c>
      <c r="F14" s="18">
        <v>8</v>
      </c>
      <c r="G14" s="16" t="s">
        <v>433</v>
      </c>
      <c r="H14" s="2">
        <v>36900</v>
      </c>
      <c r="I14" s="57">
        <f t="shared" si="0"/>
        <v>1</v>
      </c>
      <c r="J14" s="17">
        <v>89.16</v>
      </c>
      <c r="K14" s="17">
        <v>19.2</v>
      </c>
      <c r="L14" s="18">
        <v>120</v>
      </c>
      <c r="M14" s="17">
        <v>0.10000000149011612</v>
      </c>
      <c r="N14" s="17"/>
    </row>
    <row r="15" spans="1:17" x14ac:dyDescent="0.2">
      <c r="A15" t="s">
        <v>447</v>
      </c>
      <c r="B15" t="s">
        <v>448</v>
      </c>
      <c r="C15" t="s">
        <v>449</v>
      </c>
      <c r="D15" s="44">
        <v>4</v>
      </c>
      <c r="E15" s="18" t="s">
        <v>427</v>
      </c>
      <c r="F15" s="18">
        <v>6</v>
      </c>
      <c r="G15" s="16" t="s">
        <v>428</v>
      </c>
      <c r="H15" s="2">
        <v>36899</v>
      </c>
      <c r="I15" s="57">
        <f t="shared" si="0"/>
        <v>1</v>
      </c>
      <c r="J15" s="17">
        <v>27.36</v>
      </c>
      <c r="K15" s="17">
        <v>17.2</v>
      </c>
      <c r="L15" s="18">
        <v>30</v>
      </c>
      <c r="M15" s="17">
        <v>0</v>
      </c>
      <c r="N15" s="17"/>
    </row>
    <row r="16" spans="1:17" x14ac:dyDescent="0.2">
      <c r="A16" t="s">
        <v>450</v>
      </c>
      <c r="B16" t="s">
        <v>451</v>
      </c>
      <c r="C16" t="s">
        <v>452</v>
      </c>
      <c r="D16" s="44">
        <v>6</v>
      </c>
      <c r="E16" s="18" t="s">
        <v>429</v>
      </c>
      <c r="F16" s="18">
        <v>8</v>
      </c>
      <c r="G16" s="16" t="s">
        <v>433</v>
      </c>
      <c r="H16" s="2">
        <v>36907</v>
      </c>
      <c r="I16" s="57">
        <f t="shared" si="0"/>
        <v>1</v>
      </c>
      <c r="J16" s="17">
        <v>83.93</v>
      </c>
      <c r="K16" s="17">
        <v>99</v>
      </c>
      <c r="L16" s="18">
        <v>21</v>
      </c>
      <c r="M16" s="17">
        <v>0</v>
      </c>
      <c r="N16" s="17"/>
    </row>
    <row r="17" spans="1:14" x14ac:dyDescent="0.2">
      <c r="A17" t="s">
        <v>453</v>
      </c>
      <c r="B17" t="s">
        <v>454</v>
      </c>
      <c r="C17" t="s">
        <v>436</v>
      </c>
      <c r="D17" s="44">
        <v>4</v>
      </c>
      <c r="E17" s="18" t="s">
        <v>427</v>
      </c>
      <c r="F17" s="18">
        <v>8</v>
      </c>
      <c r="G17" s="16" t="s">
        <v>433</v>
      </c>
      <c r="H17" s="2">
        <v>36901</v>
      </c>
      <c r="I17" s="57">
        <f t="shared" si="0"/>
        <v>1</v>
      </c>
      <c r="J17" s="17">
        <v>12.51</v>
      </c>
      <c r="K17" s="17">
        <v>17.2</v>
      </c>
      <c r="L17" s="18">
        <v>60</v>
      </c>
      <c r="M17" s="17">
        <v>0</v>
      </c>
      <c r="N17" s="17"/>
    </row>
    <row r="18" spans="1:14" x14ac:dyDescent="0.2">
      <c r="A18" t="s">
        <v>453</v>
      </c>
      <c r="B18" t="s">
        <v>454</v>
      </c>
      <c r="C18" t="s">
        <v>436</v>
      </c>
      <c r="D18" s="44">
        <v>5</v>
      </c>
      <c r="E18" s="18" t="s">
        <v>445</v>
      </c>
      <c r="F18" s="18">
        <v>8</v>
      </c>
      <c r="G18" s="16" t="s">
        <v>433</v>
      </c>
      <c r="H18" s="2">
        <v>36901</v>
      </c>
      <c r="I18" s="57">
        <f t="shared" si="0"/>
        <v>1</v>
      </c>
      <c r="J18" s="17">
        <v>12.51</v>
      </c>
      <c r="K18" s="17">
        <v>30.4</v>
      </c>
      <c r="L18" s="18">
        <v>70</v>
      </c>
      <c r="M18" s="17">
        <v>0</v>
      </c>
      <c r="N18" s="17"/>
    </row>
    <row r="19" spans="1:14" x14ac:dyDescent="0.2">
      <c r="A19" t="s">
        <v>455</v>
      </c>
      <c r="B19" t="s">
        <v>456</v>
      </c>
      <c r="C19" t="s">
        <v>432</v>
      </c>
      <c r="D19" s="44">
        <v>5</v>
      </c>
      <c r="E19" s="18" t="s">
        <v>445</v>
      </c>
      <c r="F19" s="18">
        <v>6</v>
      </c>
      <c r="G19" s="16" t="s">
        <v>428</v>
      </c>
      <c r="H19" s="2">
        <v>36901</v>
      </c>
      <c r="I19" s="57">
        <f t="shared" si="0"/>
        <v>1</v>
      </c>
      <c r="J19" s="17">
        <v>67.88</v>
      </c>
      <c r="K19" s="17">
        <v>7.2</v>
      </c>
      <c r="L19" s="18">
        <v>60</v>
      </c>
      <c r="M19" s="17">
        <v>0</v>
      </c>
      <c r="N19" s="17"/>
    </row>
    <row r="20" spans="1:14" x14ac:dyDescent="0.2">
      <c r="A20" t="s">
        <v>457</v>
      </c>
      <c r="B20" t="s">
        <v>458</v>
      </c>
      <c r="C20" t="s">
        <v>459</v>
      </c>
      <c r="D20" s="44">
        <v>5</v>
      </c>
      <c r="E20" s="18" t="s">
        <v>445</v>
      </c>
      <c r="F20" s="18">
        <v>8</v>
      </c>
      <c r="G20" s="16" t="s">
        <v>433</v>
      </c>
      <c r="H20" s="2">
        <v>36899</v>
      </c>
      <c r="I20" s="57">
        <f t="shared" si="0"/>
        <v>1</v>
      </c>
      <c r="J20" s="17">
        <v>155.97</v>
      </c>
      <c r="K20" s="17">
        <v>11.2</v>
      </c>
      <c r="L20" s="18">
        <v>40</v>
      </c>
      <c r="M20" s="17">
        <v>5.000000074505806E-2</v>
      </c>
      <c r="N20" s="17"/>
    </row>
    <row r="21" spans="1:14" x14ac:dyDescent="0.2">
      <c r="A21" t="s">
        <v>460</v>
      </c>
      <c r="B21" t="s">
        <v>461</v>
      </c>
      <c r="C21" t="s">
        <v>462</v>
      </c>
      <c r="D21" s="44">
        <v>7</v>
      </c>
      <c r="E21" s="18" t="s">
        <v>437</v>
      </c>
      <c r="F21" s="18">
        <v>6</v>
      </c>
      <c r="G21" s="16" t="s">
        <v>428</v>
      </c>
      <c r="H21" s="2">
        <v>36904</v>
      </c>
      <c r="I21" s="57">
        <f t="shared" si="0"/>
        <v>1</v>
      </c>
      <c r="J21" s="17">
        <v>108.04</v>
      </c>
      <c r="K21" s="17">
        <v>36.4</v>
      </c>
      <c r="L21" s="18">
        <v>42</v>
      </c>
      <c r="M21" s="17">
        <v>0.10000000149011612</v>
      </c>
      <c r="N21" s="17"/>
    </row>
    <row r="22" spans="1:14" x14ac:dyDescent="0.2">
      <c r="A22" t="s">
        <v>463</v>
      </c>
      <c r="B22" t="s">
        <v>464</v>
      </c>
      <c r="C22" t="s">
        <v>444</v>
      </c>
      <c r="D22" s="44">
        <v>4</v>
      </c>
      <c r="E22" s="18" t="s">
        <v>427</v>
      </c>
      <c r="F22" s="18">
        <v>8</v>
      </c>
      <c r="G22" s="16" t="s">
        <v>433</v>
      </c>
      <c r="H22" s="2">
        <v>36921</v>
      </c>
      <c r="I22" s="57">
        <f t="shared" si="0"/>
        <v>1</v>
      </c>
      <c r="J22" s="17">
        <v>91.48</v>
      </c>
      <c r="K22" s="17">
        <v>28.8</v>
      </c>
      <c r="L22" s="18">
        <v>15</v>
      </c>
      <c r="M22" s="17">
        <v>0</v>
      </c>
      <c r="N22" s="17"/>
    </row>
    <row r="23" spans="1:14" x14ac:dyDescent="0.2">
      <c r="A23" t="s">
        <v>463</v>
      </c>
      <c r="B23" t="s">
        <v>464</v>
      </c>
      <c r="C23" t="s">
        <v>444</v>
      </c>
      <c r="D23" s="44">
        <v>4</v>
      </c>
      <c r="E23" s="18" t="s">
        <v>427</v>
      </c>
      <c r="F23" s="18">
        <v>8</v>
      </c>
      <c r="G23" s="16" t="s">
        <v>433</v>
      </c>
      <c r="H23" s="2">
        <v>36921</v>
      </c>
      <c r="I23" s="57">
        <f t="shared" si="0"/>
        <v>1</v>
      </c>
      <c r="J23" s="17">
        <v>91.48</v>
      </c>
      <c r="K23" s="17">
        <v>17.2</v>
      </c>
      <c r="L23" s="18">
        <v>15</v>
      </c>
      <c r="M23" s="17">
        <v>0</v>
      </c>
      <c r="N23" s="17"/>
    </row>
    <row r="24" spans="1:14" x14ac:dyDescent="0.2">
      <c r="A24" t="s">
        <v>465</v>
      </c>
      <c r="B24" t="s">
        <v>466</v>
      </c>
      <c r="C24" t="s">
        <v>467</v>
      </c>
      <c r="D24" s="44">
        <v>6</v>
      </c>
      <c r="E24" s="18" t="s">
        <v>429</v>
      </c>
      <c r="F24" s="18">
        <v>6</v>
      </c>
      <c r="G24" s="16" t="s">
        <v>428</v>
      </c>
      <c r="H24" s="2">
        <v>36905</v>
      </c>
      <c r="I24" s="57">
        <f t="shared" si="0"/>
        <v>1</v>
      </c>
      <c r="J24" s="17">
        <v>11.26</v>
      </c>
      <c r="K24" s="17">
        <v>5.9</v>
      </c>
      <c r="L24" s="18">
        <v>6</v>
      </c>
      <c r="M24" s="17">
        <v>0</v>
      </c>
      <c r="N24" s="17"/>
    </row>
    <row r="25" spans="1:14" x14ac:dyDescent="0.2">
      <c r="A25" t="s">
        <v>468</v>
      </c>
      <c r="B25" t="s">
        <v>469</v>
      </c>
      <c r="C25" t="s">
        <v>470</v>
      </c>
      <c r="D25" s="44">
        <v>7</v>
      </c>
      <c r="E25" s="18" t="s">
        <v>437</v>
      </c>
      <c r="F25" s="18">
        <v>8</v>
      </c>
      <c r="G25" s="16" t="s">
        <v>433</v>
      </c>
      <c r="H25" s="2">
        <v>36905</v>
      </c>
      <c r="I25" s="57">
        <f t="shared" si="0"/>
        <v>1</v>
      </c>
      <c r="J25" s="17">
        <v>29.83</v>
      </c>
      <c r="K25" s="17">
        <v>18.600000000000001</v>
      </c>
      <c r="L25" s="18">
        <v>12</v>
      </c>
      <c r="M25" s="17">
        <v>0</v>
      </c>
      <c r="N25" s="17"/>
    </row>
    <row r="26" spans="1:14" x14ac:dyDescent="0.2">
      <c r="A26" t="s">
        <v>471</v>
      </c>
      <c r="B26" t="s">
        <v>472</v>
      </c>
      <c r="C26" t="s">
        <v>473</v>
      </c>
      <c r="D26" s="44">
        <v>4</v>
      </c>
      <c r="E26" s="18" t="s">
        <v>427</v>
      </c>
      <c r="F26" s="18">
        <v>8</v>
      </c>
      <c r="G26" s="16" t="s">
        <v>433</v>
      </c>
      <c r="H26" s="2">
        <v>36906</v>
      </c>
      <c r="I26" s="57">
        <f t="shared" si="0"/>
        <v>1</v>
      </c>
      <c r="J26" s="17">
        <v>2.4</v>
      </c>
      <c r="K26" s="17">
        <v>2</v>
      </c>
      <c r="L26" s="18">
        <v>49</v>
      </c>
      <c r="M26" s="17">
        <v>0</v>
      </c>
      <c r="N26" s="17"/>
    </row>
    <row r="27" spans="1:14" x14ac:dyDescent="0.2">
      <c r="A27" t="s">
        <v>471</v>
      </c>
      <c r="B27" t="s">
        <v>472</v>
      </c>
      <c r="C27" t="s">
        <v>473</v>
      </c>
      <c r="D27" s="44">
        <v>4</v>
      </c>
      <c r="E27" s="18" t="s">
        <v>427</v>
      </c>
      <c r="F27" s="18">
        <v>8</v>
      </c>
      <c r="G27" s="16" t="s">
        <v>433</v>
      </c>
      <c r="H27" s="2">
        <v>36906</v>
      </c>
      <c r="I27" s="57">
        <f t="shared" si="0"/>
        <v>1</v>
      </c>
      <c r="J27" s="17">
        <v>2.4</v>
      </c>
      <c r="K27" s="17">
        <v>44</v>
      </c>
      <c r="L27" s="18">
        <v>16</v>
      </c>
      <c r="M27" s="17">
        <v>0</v>
      </c>
      <c r="N27" s="17"/>
    </row>
    <row r="28" spans="1:14" x14ac:dyDescent="0.2">
      <c r="A28" t="s">
        <v>474</v>
      </c>
      <c r="B28" t="s">
        <v>472</v>
      </c>
      <c r="C28" t="s">
        <v>473</v>
      </c>
      <c r="D28" s="44">
        <v>4</v>
      </c>
      <c r="E28" s="18" t="s">
        <v>427</v>
      </c>
      <c r="F28" s="18">
        <v>7</v>
      </c>
      <c r="G28" s="16" t="s">
        <v>475</v>
      </c>
      <c r="H28" s="2">
        <v>36912</v>
      </c>
      <c r="I28" s="57">
        <f t="shared" si="0"/>
        <v>1</v>
      </c>
      <c r="J28" s="17">
        <v>23.65</v>
      </c>
      <c r="K28" s="17">
        <v>44</v>
      </c>
      <c r="L28" s="18">
        <v>9</v>
      </c>
      <c r="M28" s="17">
        <v>0.20000000298023224</v>
      </c>
      <c r="N28" s="17"/>
    </row>
    <row r="29" spans="1:14" x14ac:dyDescent="0.2">
      <c r="A29" t="s">
        <v>476</v>
      </c>
      <c r="B29" t="s">
        <v>477</v>
      </c>
      <c r="C29" t="s">
        <v>478</v>
      </c>
      <c r="D29" s="44">
        <v>7</v>
      </c>
      <c r="E29" s="18" t="s">
        <v>437</v>
      </c>
      <c r="F29" s="18">
        <v>6</v>
      </c>
      <c r="G29" s="16" t="s">
        <v>428</v>
      </c>
      <c r="H29" s="2">
        <v>36906</v>
      </c>
      <c r="I29" s="57">
        <f t="shared" si="0"/>
        <v>1</v>
      </c>
      <c r="J29" s="17">
        <v>3.77</v>
      </c>
      <c r="K29" s="17">
        <v>18.600000000000001</v>
      </c>
      <c r="L29" s="18">
        <v>20</v>
      </c>
      <c r="M29" s="17">
        <v>0.10000000149011612</v>
      </c>
      <c r="N29" s="17"/>
    </row>
    <row r="30" spans="1:14" x14ac:dyDescent="0.2">
      <c r="A30" t="s">
        <v>479</v>
      </c>
      <c r="B30" t="s">
        <v>480</v>
      </c>
      <c r="C30" t="s">
        <v>462</v>
      </c>
      <c r="D30" s="44">
        <v>4</v>
      </c>
      <c r="E30" s="18" t="s">
        <v>427</v>
      </c>
      <c r="F30" s="18">
        <v>8</v>
      </c>
      <c r="G30" s="16" t="s">
        <v>433</v>
      </c>
      <c r="H30" s="2">
        <v>36908</v>
      </c>
      <c r="I30" s="57">
        <f t="shared" si="0"/>
        <v>1</v>
      </c>
      <c r="J30" s="17">
        <v>21.48</v>
      </c>
      <c r="K30" s="17">
        <v>2</v>
      </c>
      <c r="L30" s="18">
        <v>50</v>
      </c>
      <c r="M30" s="17">
        <v>0</v>
      </c>
      <c r="N30" s="17"/>
    </row>
    <row r="31" spans="1:14" x14ac:dyDescent="0.2">
      <c r="A31" t="s">
        <v>481</v>
      </c>
      <c r="B31" t="s">
        <v>482</v>
      </c>
      <c r="C31" t="s">
        <v>436</v>
      </c>
      <c r="D31" s="44">
        <v>4</v>
      </c>
      <c r="E31" s="18" t="s">
        <v>427</v>
      </c>
      <c r="F31" s="18">
        <v>8</v>
      </c>
      <c r="G31" s="16" t="s">
        <v>433</v>
      </c>
      <c r="H31" s="2">
        <v>36915</v>
      </c>
      <c r="I31" s="57">
        <f t="shared" si="0"/>
        <v>1</v>
      </c>
      <c r="J31" s="17">
        <v>0.2</v>
      </c>
      <c r="K31" s="17">
        <v>2</v>
      </c>
      <c r="L31" s="18">
        <v>20</v>
      </c>
      <c r="M31" s="17">
        <v>0</v>
      </c>
      <c r="N31" s="17"/>
    </row>
    <row r="32" spans="1:14" x14ac:dyDescent="0.2">
      <c r="A32" t="s">
        <v>481</v>
      </c>
      <c r="B32" t="s">
        <v>482</v>
      </c>
      <c r="C32" t="s">
        <v>436</v>
      </c>
      <c r="D32" s="44">
        <v>6</v>
      </c>
      <c r="E32" s="18" t="s">
        <v>429</v>
      </c>
      <c r="F32" s="18">
        <v>8</v>
      </c>
      <c r="G32" s="16" t="s">
        <v>433</v>
      </c>
      <c r="H32" s="2">
        <v>36915</v>
      </c>
      <c r="I32" s="57">
        <f t="shared" si="0"/>
        <v>1</v>
      </c>
      <c r="J32" s="17">
        <v>0.2</v>
      </c>
      <c r="K32" s="17">
        <v>31.2</v>
      </c>
      <c r="L32" s="18">
        <v>2</v>
      </c>
      <c r="M32" s="17">
        <v>0</v>
      </c>
      <c r="N32" s="17"/>
    </row>
    <row r="33" spans="1:14" x14ac:dyDescent="0.2">
      <c r="A33" t="s">
        <v>483</v>
      </c>
      <c r="B33" t="s">
        <v>477</v>
      </c>
      <c r="C33" t="s">
        <v>478</v>
      </c>
      <c r="D33" s="44">
        <v>5</v>
      </c>
      <c r="E33" s="18" t="s">
        <v>445</v>
      </c>
      <c r="F33" s="18">
        <v>6</v>
      </c>
      <c r="G33" s="16" t="s">
        <v>428</v>
      </c>
      <c r="H33" s="2">
        <v>36918</v>
      </c>
      <c r="I33" s="57">
        <f t="shared" si="0"/>
        <v>1</v>
      </c>
      <c r="J33" s="17">
        <v>22.72</v>
      </c>
      <c r="K33" s="17">
        <v>15.6</v>
      </c>
      <c r="L33" s="18">
        <v>20</v>
      </c>
      <c r="M33" s="17">
        <v>0</v>
      </c>
      <c r="N33" s="17"/>
    </row>
    <row r="34" spans="1:14" x14ac:dyDescent="0.2">
      <c r="A34" t="s">
        <v>483</v>
      </c>
      <c r="B34" t="s">
        <v>477</v>
      </c>
      <c r="C34" t="s">
        <v>478</v>
      </c>
      <c r="D34" s="44">
        <v>6</v>
      </c>
      <c r="E34" s="18" t="s">
        <v>429</v>
      </c>
      <c r="F34" s="18">
        <v>6</v>
      </c>
      <c r="G34" s="16" t="s">
        <v>428</v>
      </c>
      <c r="H34" s="2">
        <v>36918</v>
      </c>
      <c r="I34" s="57">
        <f t="shared" si="0"/>
        <v>1</v>
      </c>
      <c r="J34" s="17">
        <v>22.72</v>
      </c>
      <c r="K34" s="17">
        <v>26.2</v>
      </c>
      <c r="L34" s="18">
        <v>10</v>
      </c>
      <c r="M34" s="17">
        <v>0</v>
      </c>
      <c r="N34" s="17"/>
    </row>
    <row r="35" spans="1:14" x14ac:dyDescent="0.2">
      <c r="A35" t="s">
        <v>484</v>
      </c>
      <c r="B35" t="s">
        <v>485</v>
      </c>
      <c r="C35" t="s">
        <v>486</v>
      </c>
      <c r="D35" s="44">
        <v>4</v>
      </c>
      <c r="E35" s="18" t="s">
        <v>427</v>
      </c>
      <c r="F35" s="18">
        <v>9</v>
      </c>
      <c r="G35" s="16" t="s">
        <v>441</v>
      </c>
      <c r="H35" s="2">
        <v>36921</v>
      </c>
      <c r="I35" s="57">
        <f t="shared" si="0"/>
        <v>1</v>
      </c>
      <c r="J35" s="17">
        <v>137.35</v>
      </c>
      <c r="K35" s="17">
        <v>27.2</v>
      </c>
      <c r="L35" s="18">
        <v>60</v>
      </c>
      <c r="M35" s="17">
        <v>5.000000074505806E-2</v>
      </c>
      <c r="N35" s="17"/>
    </row>
    <row r="36" spans="1:14" x14ac:dyDescent="0.2">
      <c r="A36" t="s">
        <v>484</v>
      </c>
      <c r="B36" t="s">
        <v>485</v>
      </c>
      <c r="C36" t="s">
        <v>486</v>
      </c>
      <c r="D36" s="44">
        <v>4</v>
      </c>
      <c r="E36" s="18" t="s">
        <v>427</v>
      </c>
      <c r="F36" s="18">
        <v>9</v>
      </c>
      <c r="G36" s="16" t="s">
        <v>441</v>
      </c>
      <c r="H36" s="2">
        <v>36921</v>
      </c>
      <c r="I36" s="57">
        <f t="shared" si="0"/>
        <v>1</v>
      </c>
      <c r="J36" s="17">
        <v>137.35</v>
      </c>
      <c r="K36" s="17">
        <v>28.8</v>
      </c>
      <c r="L36" s="18">
        <v>20</v>
      </c>
      <c r="M36" s="17">
        <v>5.000000074505806E-2</v>
      </c>
      <c r="N36" s="17"/>
    </row>
    <row r="37" spans="1:14" x14ac:dyDescent="0.2">
      <c r="A37" t="s">
        <v>487</v>
      </c>
      <c r="B37" t="s">
        <v>488</v>
      </c>
      <c r="C37" t="s">
        <v>462</v>
      </c>
      <c r="D37" s="44">
        <v>6</v>
      </c>
      <c r="E37" s="18" t="s">
        <v>429</v>
      </c>
      <c r="F37" s="18">
        <v>8</v>
      </c>
      <c r="G37" s="16" t="s">
        <v>433</v>
      </c>
      <c r="H37" s="2">
        <v>36918</v>
      </c>
      <c r="I37" s="57">
        <f t="shared" si="0"/>
        <v>1</v>
      </c>
      <c r="J37" s="17">
        <v>44.12</v>
      </c>
      <c r="K37" s="17">
        <v>77.599999999999994</v>
      </c>
      <c r="L37" s="18">
        <v>20</v>
      </c>
      <c r="M37" s="17">
        <v>0.10000000149011612</v>
      </c>
      <c r="N37" s="17"/>
    </row>
    <row r="38" spans="1:14" x14ac:dyDescent="0.2">
      <c r="A38" t="s">
        <v>489</v>
      </c>
      <c r="B38" t="s">
        <v>490</v>
      </c>
      <c r="C38" t="s">
        <v>462</v>
      </c>
      <c r="D38" s="44">
        <v>6</v>
      </c>
      <c r="E38" s="18" t="s">
        <v>429</v>
      </c>
      <c r="F38" s="18">
        <v>6</v>
      </c>
      <c r="G38" s="16" t="s">
        <v>428</v>
      </c>
      <c r="H38" s="2">
        <v>36918</v>
      </c>
      <c r="I38" s="57">
        <f t="shared" si="0"/>
        <v>1</v>
      </c>
      <c r="J38" s="17">
        <v>99.23</v>
      </c>
      <c r="K38" s="17">
        <v>26.2</v>
      </c>
      <c r="L38" s="18">
        <v>15</v>
      </c>
      <c r="M38" s="17">
        <v>0.15000000596046448</v>
      </c>
      <c r="N38" s="17"/>
    </row>
    <row r="39" spans="1:14" x14ac:dyDescent="0.2">
      <c r="A39" t="s">
        <v>764</v>
      </c>
      <c r="B39" t="s">
        <v>456</v>
      </c>
      <c r="C39" t="s">
        <v>432</v>
      </c>
      <c r="D39" s="44">
        <v>5</v>
      </c>
      <c r="E39" s="18" t="s">
        <v>445</v>
      </c>
      <c r="F39" s="18">
        <v>9</v>
      </c>
      <c r="G39" s="16" t="s">
        <v>441</v>
      </c>
      <c r="H39" s="2">
        <v>37257</v>
      </c>
      <c r="I39" s="57">
        <f t="shared" si="0"/>
        <v>1</v>
      </c>
      <c r="J39" s="17">
        <v>258.64</v>
      </c>
      <c r="K39" s="17">
        <v>33.25</v>
      </c>
      <c r="L39" s="18">
        <v>130</v>
      </c>
      <c r="M39" s="17">
        <v>0</v>
      </c>
      <c r="N39" s="17"/>
    </row>
    <row r="40" spans="1:14" x14ac:dyDescent="0.2">
      <c r="A40" t="s">
        <v>765</v>
      </c>
      <c r="B40" t="s">
        <v>454</v>
      </c>
      <c r="C40" t="s">
        <v>436</v>
      </c>
      <c r="D40" s="44">
        <v>5</v>
      </c>
      <c r="E40" s="18" t="s">
        <v>445</v>
      </c>
      <c r="F40" s="18">
        <v>8</v>
      </c>
      <c r="G40" s="16" t="s">
        <v>433</v>
      </c>
      <c r="H40" s="2">
        <v>37258</v>
      </c>
      <c r="I40" s="57">
        <f t="shared" si="0"/>
        <v>1</v>
      </c>
      <c r="J40" s="17">
        <v>8.5299999999999994</v>
      </c>
      <c r="K40" s="17">
        <v>33.25</v>
      </c>
      <c r="L40" s="18">
        <v>2</v>
      </c>
      <c r="M40" s="17">
        <v>2.9999999329447746E-2</v>
      </c>
      <c r="N40" s="17"/>
    </row>
    <row r="41" spans="1:14" x14ac:dyDescent="0.2">
      <c r="A41" t="s">
        <v>494</v>
      </c>
      <c r="B41" t="s">
        <v>431</v>
      </c>
      <c r="C41" t="s">
        <v>432</v>
      </c>
      <c r="D41" s="44">
        <v>7</v>
      </c>
      <c r="E41" s="18" t="s">
        <v>437</v>
      </c>
      <c r="F41" s="18">
        <v>9</v>
      </c>
      <c r="G41" s="16" t="s">
        <v>441</v>
      </c>
      <c r="H41" s="2">
        <v>36953</v>
      </c>
      <c r="I41" s="57">
        <f t="shared" si="0"/>
        <v>3</v>
      </c>
      <c r="J41" s="17">
        <v>31.29</v>
      </c>
      <c r="K41" s="17">
        <v>18.600000000000001</v>
      </c>
      <c r="L41" s="18">
        <v>35</v>
      </c>
      <c r="M41" s="17">
        <v>0</v>
      </c>
      <c r="N41" s="17"/>
    </row>
    <row r="42" spans="1:14" x14ac:dyDescent="0.2">
      <c r="A42" t="s">
        <v>496</v>
      </c>
      <c r="B42" t="s">
        <v>497</v>
      </c>
      <c r="C42" t="s">
        <v>498</v>
      </c>
      <c r="D42" s="44">
        <v>5</v>
      </c>
      <c r="E42" s="18" t="s">
        <v>445</v>
      </c>
      <c r="F42" s="18">
        <v>8</v>
      </c>
      <c r="G42" s="16" t="s">
        <v>433</v>
      </c>
      <c r="H42" s="2">
        <v>36954</v>
      </c>
      <c r="I42" s="57">
        <f t="shared" si="0"/>
        <v>3</v>
      </c>
      <c r="J42" s="17">
        <v>73.83</v>
      </c>
      <c r="K42" s="17">
        <v>30.4</v>
      </c>
      <c r="L42" s="18">
        <v>28</v>
      </c>
      <c r="M42" s="17">
        <v>0</v>
      </c>
      <c r="N42" s="17"/>
    </row>
    <row r="43" spans="1:14" x14ac:dyDescent="0.2">
      <c r="A43" t="s">
        <v>506</v>
      </c>
      <c r="B43" t="s">
        <v>507</v>
      </c>
      <c r="C43" t="s">
        <v>462</v>
      </c>
      <c r="D43" s="44">
        <v>4</v>
      </c>
      <c r="E43" s="18" t="s">
        <v>427</v>
      </c>
      <c r="F43" s="18">
        <v>9</v>
      </c>
      <c r="G43" s="16" t="s">
        <v>441</v>
      </c>
      <c r="H43" s="2">
        <v>36957</v>
      </c>
      <c r="I43" s="57">
        <f t="shared" si="0"/>
        <v>3</v>
      </c>
      <c r="J43" s="17">
        <v>68.66</v>
      </c>
      <c r="K43" s="17">
        <v>17.2</v>
      </c>
      <c r="L43" s="18">
        <v>2</v>
      </c>
      <c r="M43" s="17">
        <v>0</v>
      </c>
      <c r="N43" s="17"/>
    </row>
    <row r="44" spans="1:14" x14ac:dyDescent="0.2">
      <c r="A44" t="s">
        <v>508</v>
      </c>
      <c r="B44" t="s">
        <v>509</v>
      </c>
      <c r="C44" t="s">
        <v>467</v>
      </c>
      <c r="D44" s="44">
        <v>6</v>
      </c>
      <c r="E44" s="18" t="s">
        <v>429</v>
      </c>
      <c r="F44" s="18">
        <v>6</v>
      </c>
      <c r="G44" s="16" t="s">
        <v>428</v>
      </c>
      <c r="H44" s="2">
        <v>36961</v>
      </c>
      <c r="I44" s="57">
        <f t="shared" si="0"/>
        <v>3</v>
      </c>
      <c r="J44" s="17">
        <v>7.23</v>
      </c>
      <c r="K44" s="17">
        <v>5.9</v>
      </c>
      <c r="L44" s="18">
        <v>6</v>
      </c>
      <c r="M44" s="17">
        <v>0.20000000298023224</v>
      </c>
      <c r="N44" s="17"/>
    </row>
    <row r="45" spans="1:14" x14ac:dyDescent="0.2">
      <c r="A45" t="s">
        <v>510</v>
      </c>
      <c r="B45" t="s">
        <v>511</v>
      </c>
      <c r="C45" t="s">
        <v>444</v>
      </c>
      <c r="D45" s="44">
        <v>5</v>
      </c>
      <c r="E45" s="18" t="s">
        <v>445</v>
      </c>
      <c r="F45" s="18">
        <v>9</v>
      </c>
      <c r="G45" s="16" t="s">
        <v>441</v>
      </c>
      <c r="H45" s="2">
        <v>36962</v>
      </c>
      <c r="I45" s="57">
        <f t="shared" si="0"/>
        <v>3</v>
      </c>
      <c r="J45" s="17">
        <v>189.09</v>
      </c>
      <c r="K45" s="17">
        <v>26.6</v>
      </c>
      <c r="L45" s="18">
        <v>35</v>
      </c>
      <c r="M45" s="17">
        <v>0.10000000149011612</v>
      </c>
      <c r="N45" s="17"/>
    </row>
    <row r="46" spans="1:14" x14ac:dyDescent="0.2">
      <c r="A46" t="s">
        <v>510</v>
      </c>
      <c r="B46" t="s">
        <v>511</v>
      </c>
      <c r="C46" t="s">
        <v>444</v>
      </c>
      <c r="D46" s="44">
        <v>6</v>
      </c>
      <c r="E46" s="18" t="s">
        <v>429</v>
      </c>
      <c r="F46" s="18">
        <v>9</v>
      </c>
      <c r="G46" s="16" t="s">
        <v>441</v>
      </c>
      <c r="H46" s="2">
        <v>36962</v>
      </c>
      <c r="I46" s="57">
        <f t="shared" si="0"/>
        <v>3</v>
      </c>
      <c r="J46" s="17">
        <v>189.09</v>
      </c>
      <c r="K46" s="17">
        <v>19.2</v>
      </c>
      <c r="L46" s="18">
        <v>120</v>
      </c>
      <c r="M46" s="17">
        <v>0.10000000149011612</v>
      </c>
      <c r="N46" s="17"/>
    </row>
    <row r="47" spans="1:14" x14ac:dyDescent="0.2">
      <c r="A47" t="s">
        <v>512</v>
      </c>
      <c r="B47" t="s">
        <v>477</v>
      </c>
      <c r="C47" t="s">
        <v>478</v>
      </c>
      <c r="D47" s="44">
        <v>4</v>
      </c>
      <c r="E47" s="18" t="s">
        <v>427</v>
      </c>
      <c r="F47" s="18">
        <v>6</v>
      </c>
      <c r="G47" s="16" t="s">
        <v>428</v>
      </c>
      <c r="H47" s="2">
        <v>36953</v>
      </c>
      <c r="I47" s="57">
        <f t="shared" si="0"/>
        <v>3</v>
      </c>
      <c r="J47" s="17">
        <v>180.45</v>
      </c>
      <c r="K47" s="17">
        <v>17.2</v>
      </c>
      <c r="L47" s="18">
        <v>30</v>
      </c>
      <c r="M47" s="17">
        <v>0</v>
      </c>
      <c r="N47" s="17"/>
    </row>
    <row r="48" spans="1:14" x14ac:dyDescent="0.2">
      <c r="A48" t="s">
        <v>512</v>
      </c>
      <c r="B48" t="s">
        <v>477</v>
      </c>
      <c r="C48" t="s">
        <v>478</v>
      </c>
      <c r="D48" s="44">
        <v>6</v>
      </c>
      <c r="E48" s="18" t="s">
        <v>429</v>
      </c>
      <c r="F48" s="18">
        <v>6</v>
      </c>
      <c r="G48" s="16" t="s">
        <v>428</v>
      </c>
      <c r="H48" s="2">
        <v>36953</v>
      </c>
      <c r="I48" s="57">
        <f t="shared" si="0"/>
        <v>3</v>
      </c>
      <c r="J48" s="17">
        <v>180.45</v>
      </c>
      <c r="K48" s="17">
        <v>26.2</v>
      </c>
      <c r="L48" s="18">
        <v>50</v>
      </c>
      <c r="M48" s="17">
        <v>0</v>
      </c>
      <c r="N48" s="17"/>
    </row>
    <row r="49" spans="1:14" x14ac:dyDescent="0.2">
      <c r="A49" t="s">
        <v>513</v>
      </c>
      <c r="B49" t="s">
        <v>514</v>
      </c>
      <c r="C49" t="s">
        <v>444</v>
      </c>
      <c r="D49" s="44">
        <v>4</v>
      </c>
      <c r="E49" s="18" t="s">
        <v>427</v>
      </c>
      <c r="F49" s="18">
        <v>8</v>
      </c>
      <c r="G49" s="16" t="s">
        <v>433</v>
      </c>
      <c r="H49" s="2">
        <v>36953</v>
      </c>
      <c r="I49" s="57">
        <f t="shared" si="0"/>
        <v>3</v>
      </c>
      <c r="J49" s="17">
        <v>11.57</v>
      </c>
      <c r="K49" s="17">
        <v>44</v>
      </c>
      <c r="L49" s="18">
        <v>36</v>
      </c>
      <c r="M49" s="17">
        <v>0</v>
      </c>
      <c r="N49" s="17"/>
    </row>
    <row r="50" spans="1:14" x14ac:dyDescent="0.2">
      <c r="A50" t="s">
        <v>515</v>
      </c>
      <c r="B50" t="s">
        <v>516</v>
      </c>
      <c r="C50" t="s">
        <v>517</v>
      </c>
      <c r="D50" s="44">
        <v>4</v>
      </c>
      <c r="E50" s="18" t="s">
        <v>427</v>
      </c>
      <c r="F50" s="18">
        <v>6</v>
      </c>
      <c r="G50" s="16" t="s">
        <v>428</v>
      </c>
      <c r="H50" s="2">
        <v>36954</v>
      </c>
      <c r="I50" s="57">
        <f t="shared" si="0"/>
        <v>3</v>
      </c>
      <c r="J50" s="17">
        <v>147.06</v>
      </c>
      <c r="K50" s="17">
        <v>17.2</v>
      </c>
      <c r="L50" s="18">
        <v>50</v>
      </c>
      <c r="M50" s="17">
        <v>0</v>
      </c>
      <c r="N50" s="17"/>
    </row>
    <row r="51" spans="1:14" x14ac:dyDescent="0.2">
      <c r="A51" t="s">
        <v>515</v>
      </c>
      <c r="B51" t="s">
        <v>516</v>
      </c>
      <c r="C51" t="s">
        <v>517</v>
      </c>
      <c r="D51" s="44">
        <v>5</v>
      </c>
      <c r="E51" s="18" t="s">
        <v>445</v>
      </c>
      <c r="F51" s="18">
        <v>6</v>
      </c>
      <c r="G51" s="16" t="s">
        <v>428</v>
      </c>
      <c r="H51" s="2">
        <v>36954</v>
      </c>
      <c r="I51" s="57">
        <f t="shared" si="0"/>
        <v>3</v>
      </c>
      <c r="J51" s="17">
        <v>147.06</v>
      </c>
      <c r="K51" s="17">
        <v>30.4</v>
      </c>
      <c r="L51" s="18">
        <v>15</v>
      </c>
      <c r="M51" s="17">
        <v>0</v>
      </c>
      <c r="N51" s="17"/>
    </row>
    <row r="52" spans="1:14" x14ac:dyDescent="0.2">
      <c r="A52" t="s">
        <v>515</v>
      </c>
      <c r="B52" t="s">
        <v>516</v>
      </c>
      <c r="C52" t="s">
        <v>517</v>
      </c>
      <c r="D52" s="44">
        <v>7</v>
      </c>
      <c r="E52" s="18" t="s">
        <v>437</v>
      </c>
      <c r="F52" s="18">
        <v>6</v>
      </c>
      <c r="G52" s="16" t="s">
        <v>428</v>
      </c>
      <c r="H52" s="2">
        <v>36954</v>
      </c>
      <c r="I52" s="57">
        <f t="shared" si="0"/>
        <v>3</v>
      </c>
      <c r="J52" s="17">
        <v>147.06</v>
      </c>
      <c r="K52" s="17">
        <v>36.4</v>
      </c>
      <c r="L52" s="18">
        <v>30</v>
      </c>
      <c r="M52" s="17">
        <v>0</v>
      </c>
      <c r="N52" s="17"/>
    </row>
    <row r="53" spans="1:14" x14ac:dyDescent="0.2">
      <c r="A53" t="s">
        <v>518</v>
      </c>
      <c r="B53" t="s">
        <v>519</v>
      </c>
      <c r="C53" t="s">
        <v>440</v>
      </c>
      <c r="D53" s="44">
        <v>6</v>
      </c>
      <c r="E53" s="18" t="s">
        <v>429</v>
      </c>
      <c r="F53" s="18">
        <v>8</v>
      </c>
      <c r="G53" s="16" t="s">
        <v>433</v>
      </c>
      <c r="H53" s="2">
        <v>36955</v>
      </c>
      <c r="I53" s="57">
        <f t="shared" si="0"/>
        <v>3</v>
      </c>
      <c r="J53" s="17">
        <v>148.61000000000001</v>
      </c>
      <c r="K53" s="17">
        <v>19.2</v>
      </c>
      <c r="L53" s="18">
        <v>60</v>
      </c>
      <c r="M53" s="17">
        <v>0.25</v>
      </c>
      <c r="N53" s="17"/>
    </row>
    <row r="54" spans="1:14" x14ac:dyDescent="0.2">
      <c r="A54" t="s">
        <v>520</v>
      </c>
      <c r="B54" t="s">
        <v>499</v>
      </c>
      <c r="C54" t="s">
        <v>452</v>
      </c>
      <c r="D54" s="44">
        <v>5</v>
      </c>
      <c r="E54" s="18" t="s">
        <v>445</v>
      </c>
      <c r="F54" s="18">
        <v>8</v>
      </c>
      <c r="G54" s="16" t="s">
        <v>433</v>
      </c>
      <c r="H54" s="2">
        <v>36968</v>
      </c>
      <c r="I54" s="57">
        <f t="shared" si="0"/>
        <v>3</v>
      </c>
      <c r="J54" s="17">
        <v>6.17</v>
      </c>
      <c r="K54" s="17">
        <v>7.2</v>
      </c>
      <c r="L54" s="18">
        <v>21</v>
      </c>
      <c r="M54" s="17">
        <v>0</v>
      </c>
      <c r="N54" s="17"/>
    </row>
    <row r="55" spans="1:14" x14ac:dyDescent="0.2">
      <c r="A55" t="s">
        <v>521</v>
      </c>
      <c r="B55" t="s">
        <v>516</v>
      </c>
      <c r="C55" t="s">
        <v>517</v>
      </c>
      <c r="D55" s="44">
        <v>5</v>
      </c>
      <c r="E55" s="18" t="s">
        <v>445</v>
      </c>
      <c r="F55" s="18">
        <v>9</v>
      </c>
      <c r="G55" s="16" t="s">
        <v>441</v>
      </c>
      <c r="H55" s="2">
        <v>36956</v>
      </c>
      <c r="I55" s="57">
        <f t="shared" si="0"/>
        <v>3</v>
      </c>
      <c r="J55" s="17">
        <v>14.78</v>
      </c>
      <c r="K55" s="17">
        <v>11.2</v>
      </c>
      <c r="L55" s="18">
        <v>50</v>
      </c>
      <c r="M55" s="17">
        <v>0</v>
      </c>
      <c r="N55" s="17"/>
    </row>
    <row r="56" spans="1:14" x14ac:dyDescent="0.2">
      <c r="A56" t="s">
        <v>522</v>
      </c>
      <c r="B56" t="s">
        <v>523</v>
      </c>
      <c r="C56" t="s">
        <v>498</v>
      </c>
      <c r="D56" s="44">
        <v>4</v>
      </c>
      <c r="E56" s="18" t="s">
        <v>427</v>
      </c>
      <c r="F56" s="18">
        <v>9</v>
      </c>
      <c r="G56" s="16" t="s">
        <v>441</v>
      </c>
      <c r="H56" s="2">
        <v>36964</v>
      </c>
      <c r="I56" s="57">
        <f t="shared" si="0"/>
        <v>3</v>
      </c>
      <c r="J56" s="17">
        <v>89</v>
      </c>
      <c r="K56" s="17">
        <v>27.2</v>
      </c>
      <c r="L56" s="18">
        <v>20</v>
      </c>
      <c r="M56" s="17">
        <v>0</v>
      </c>
      <c r="N56" s="17"/>
    </row>
    <row r="57" spans="1:14" x14ac:dyDescent="0.2">
      <c r="A57" t="s">
        <v>522</v>
      </c>
      <c r="B57" t="s">
        <v>523</v>
      </c>
      <c r="C57" t="s">
        <v>498</v>
      </c>
      <c r="D57" s="44">
        <v>5</v>
      </c>
      <c r="E57" s="18" t="s">
        <v>445</v>
      </c>
      <c r="F57" s="18">
        <v>9</v>
      </c>
      <c r="G57" s="16" t="s">
        <v>441</v>
      </c>
      <c r="H57" s="2">
        <v>36964</v>
      </c>
      <c r="I57" s="57">
        <f t="shared" si="0"/>
        <v>3</v>
      </c>
      <c r="J57" s="17">
        <v>89</v>
      </c>
      <c r="K57" s="17">
        <v>30.4</v>
      </c>
      <c r="L57" s="18">
        <v>30</v>
      </c>
      <c r="M57" s="17">
        <v>0.20000000298023224</v>
      </c>
      <c r="N57" s="17"/>
    </row>
    <row r="58" spans="1:14" x14ac:dyDescent="0.2">
      <c r="A58" t="s">
        <v>524</v>
      </c>
      <c r="B58" t="s">
        <v>448</v>
      </c>
      <c r="C58" t="s">
        <v>449</v>
      </c>
      <c r="D58" s="44">
        <v>6</v>
      </c>
      <c r="E58" s="18" t="s">
        <v>429</v>
      </c>
      <c r="F58" s="18">
        <v>8</v>
      </c>
      <c r="G58" s="16" t="s">
        <v>433</v>
      </c>
      <c r="H58" s="2">
        <v>36964</v>
      </c>
      <c r="I58" s="57">
        <f t="shared" si="0"/>
        <v>3</v>
      </c>
      <c r="J58" s="17">
        <v>145.04</v>
      </c>
      <c r="K58" s="17">
        <v>99</v>
      </c>
      <c r="L58" s="18">
        <v>18</v>
      </c>
      <c r="M58" s="17">
        <v>0.10000000149011612</v>
      </c>
      <c r="N58" s="17"/>
    </row>
    <row r="59" spans="1:14" x14ac:dyDescent="0.2">
      <c r="A59" t="s">
        <v>525</v>
      </c>
      <c r="B59" t="s">
        <v>526</v>
      </c>
      <c r="C59" t="s">
        <v>467</v>
      </c>
      <c r="D59" s="44">
        <v>5</v>
      </c>
      <c r="E59" s="18" t="s">
        <v>445</v>
      </c>
      <c r="F59" s="18">
        <v>9</v>
      </c>
      <c r="G59" s="16" t="s">
        <v>441</v>
      </c>
      <c r="H59" s="2">
        <v>36964</v>
      </c>
      <c r="I59" s="57">
        <f t="shared" si="0"/>
        <v>3</v>
      </c>
      <c r="J59" s="17">
        <v>64.56</v>
      </c>
      <c r="K59" s="17">
        <v>7.2</v>
      </c>
      <c r="L59" s="18">
        <v>15</v>
      </c>
      <c r="M59" s="17">
        <v>0</v>
      </c>
      <c r="N59" s="17"/>
    </row>
    <row r="60" spans="1:14" x14ac:dyDescent="0.2">
      <c r="A60" t="s">
        <v>525</v>
      </c>
      <c r="B60" t="s">
        <v>526</v>
      </c>
      <c r="C60" t="s">
        <v>467</v>
      </c>
      <c r="D60" s="44">
        <v>5</v>
      </c>
      <c r="E60" s="18" t="s">
        <v>445</v>
      </c>
      <c r="F60" s="18">
        <v>9</v>
      </c>
      <c r="G60" s="16" t="s">
        <v>441</v>
      </c>
      <c r="H60" s="2">
        <v>36964</v>
      </c>
      <c r="I60" s="57">
        <f t="shared" si="0"/>
        <v>3</v>
      </c>
      <c r="J60" s="17">
        <v>64.56</v>
      </c>
      <c r="K60" s="17">
        <v>26.6</v>
      </c>
      <c r="L60" s="18">
        <v>8</v>
      </c>
      <c r="M60" s="17">
        <v>0</v>
      </c>
      <c r="N60" s="17"/>
    </row>
    <row r="61" spans="1:14" x14ac:dyDescent="0.2">
      <c r="A61" t="s">
        <v>527</v>
      </c>
      <c r="B61" t="s">
        <v>528</v>
      </c>
      <c r="C61" t="s">
        <v>452</v>
      </c>
      <c r="D61" s="44">
        <v>5</v>
      </c>
      <c r="E61" s="18" t="s">
        <v>445</v>
      </c>
      <c r="F61" s="18">
        <v>8</v>
      </c>
      <c r="G61" s="16" t="s">
        <v>433</v>
      </c>
      <c r="H61" s="2">
        <v>36968</v>
      </c>
      <c r="I61" s="57">
        <f t="shared" si="0"/>
        <v>3</v>
      </c>
      <c r="J61" s="17">
        <v>45.59</v>
      </c>
      <c r="K61" s="17">
        <v>30.4</v>
      </c>
      <c r="L61" s="18">
        <v>20</v>
      </c>
      <c r="M61" s="17">
        <v>0</v>
      </c>
      <c r="N61" s="17"/>
    </row>
    <row r="62" spans="1:14" x14ac:dyDescent="0.2">
      <c r="A62" t="s">
        <v>527</v>
      </c>
      <c r="B62" t="s">
        <v>528</v>
      </c>
      <c r="C62" t="s">
        <v>452</v>
      </c>
      <c r="D62" s="44">
        <v>7</v>
      </c>
      <c r="E62" s="18" t="s">
        <v>437</v>
      </c>
      <c r="F62" s="18">
        <v>8</v>
      </c>
      <c r="G62" s="16" t="s">
        <v>433</v>
      </c>
      <c r="H62" s="2">
        <v>36968</v>
      </c>
      <c r="I62" s="57">
        <f t="shared" si="0"/>
        <v>3</v>
      </c>
      <c r="J62" s="17">
        <v>45.59</v>
      </c>
      <c r="K62" s="17">
        <v>24</v>
      </c>
      <c r="L62" s="18">
        <v>30</v>
      </c>
      <c r="M62" s="17">
        <v>0</v>
      </c>
      <c r="N62" s="17"/>
    </row>
    <row r="63" spans="1:14" x14ac:dyDescent="0.2">
      <c r="A63" t="s">
        <v>529</v>
      </c>
      <c r="B63" t="s">
        <v>530</v>
      </c>
      <c r="C63" t="s">
        <v>452</v>
      </c>
      <c r="D63" s="44">
        <v>4</v>
      </c>
      <c r="E63" s="18" t="s">
        <v>427</v>
      </c>
      <c r="F63" s="18">
        <v>8</v>
      </c>
      <c r="G63" s="16" t="s">
        <v>433</v>
      </c>
      <c r="H63" s="2">
        <v>36971</v>
      </c>
      <c r="I63" s="57">
        <f t="shared" si="0"/>
        <v>3</v>
      </c>
      <c r="J63" s="17">
        <v>16.37</v>
      </c>
      <c r="K63" s="17">
        <v>2</v>
      </c>
      <c r="L63" s="18">
        <v>12</v>
      </c>
      <c r="M63" s="17">
        <v>0</v>
      </c>
      <c r="N63" s="17"/>
    </row>
    <row r="64" spans="1:14" x14ac:dyDescent="0.2">
      <c r="A64" t="s">
        <v>529</v>
      </c>
      <c r="B64" t="s">
        <v>530</v>
      </c>
      <c r="C64" t="s">
        <v>452</v>
      </c>
      <c r="D64" s="44">
        <v>4</v>
      </c>
      <c r="E64" s="18" t="s">
        <v>427</v>
      </c>
      <c r="F64" s="18">
        <v>8</v>
      </c>
      <c r="G64" s="16" t="s">
        <v>433</v>
      </c>
      <c r="H64" s="2">
        <v>36971</v>
      </c>
      <c r="I64" s="57">
        <f t="shared" si="0"/>
        <v>3</v>
      </c>
      <c r="J64" s="17">
        <v>16.37</v>
      </c>
      <c r="K64" s="17">
        <v>17.2</v>
      </c>
      <c r="L64" s="18">
        <v>12</v>
      </c>
      <c r="M64" s="17">
        <v>0</v>
      </c>
      <c r="N64" s="17"/>
    </row>
    <row r="65" spans="1:14" x14ac:dyDescent="0.2">
      <c r="A65" t="s">
        <v>531</v>
      </c>
      <c r="B65" t="s">
        <v>532</v>
      </c>
      <c r="C65" t="s">
        <v>533</v>
      </c>
      <c r="D65" s="44">
        <v>7</v>
      </c>
      <c r="E65" s="18" t="s">
        <v>437</v>
      </c>
      <c r="F65" s="18">
        <v>9</v>
      </c>
      <c r="G65" s="16" t="s">
        <v>441</v>
      </c>
      <c r="H65" s="2">
        <v>36971</v>
      </c>
      <c r="I65" s="57">
        <f t="shared" si="0"/>
        <v>3</v>
      </c>
      <c r="J65" s="17">
        <v>83.49</v>
      </c>
      <c r="K65" s="17">
        <v>18.600000000000001</v>
      </c>
      <c r="L65" s="18">
        <v>12</v>
      </c>
      <c r="M65" s="17">
        <v>0</v>
      </c>
      <c r="N65" s="17"/>
    </row>
    <row r="66" spans="1:14" x14ac:dyDescent="0.2">
      <c r="A66" t="s">
        <v>531</v>
      </c>
      <c r="B66" t="s">
        <v>532</v>
      </c>
      <c r="C66" t="s">
        <v>533</v>
      </c>
      <c r="D66" s="44">
        <v>7</v>
      </c>
      <c r="E66" s="18" t="s">
        <v>437</v>
      </c>
      <c r="F66" s="18">
        <v>9</v>
      </c>
      <c r="G66" s="16" t="s">
        <v>441</v>
      </c>
      <c r="H66" s="2">
        <v>36971</v>
      </c>
      <c r="I66" s="57">
        <f t="shared" si="0"/>
        <v>3</v>
      </c>
      <c r="J66" s="17">
        <v>83.49</v>
      </c>
      <c r="K66" s="17">
        <v>36.4</v>
      </c>
      <c r="L66" s="18">
        <v>18</v>
      </c>
      <c r="M66" s="17">
        <v>0</v>
      </c>
      <c r="N66" s="17"/>
    </row>
    <row r="67" spans="1:14" x14ac:dyDescent="0.2">
      <c r="A67" t="s">
        <v>534</v>
      </c>
      <c r="B67" t="s">
        <v>439</v>
      </c>
      <c r="C67" t="s">
        <v>440</v>
      </c>
      <c r="D67" s="44">
        <v>6</v>
      </c>
      <c r="E67" s="18" t="s">
        <v>429</v>
      </c>
      <c r="F67" s="18">
        <v>6</v>
      </c>
      <c r="G67" s="16" t="s">
        <v>428</v>
      </c>
      <c r="H67" s="2">
        <v>36974</v>
      </c>
      <c r="I67" s="57">
        <f t="shared" si="0"/>
        <v>3</v>
      </c>
      <c r="J67" s="17">
        <v>4.41</v>
      </c>
      <c r="K67" s="17">
        <v>19.2</v>
      </c>
      <c r="L67" s="18">
        <v>2</v>
      </c>
      <c r="M67" s="17">
        <v>5.000000074505806E-2</v>
      </c>
      <c r="N67" s="17"/>
    </row>
    <row r="68" spans="1:14" x14ac:dyDescent="0.2">
      <c r="A68" t="s">
        <v>535</v>
      </c>
      <c r="B68" t="s">
        <v>454</v>
      </c>
      <c r="C68" t="s">
        <v>436</v>
      </c>
      <c r="D68" s="44">
        <v>4</v>
      </c>
      <c r="E68" s="18" t="s">
        <v>427</v>
      </c>
      <c r="F68" s="18">
        <v>8</v>
      </c>
      <c r="G68" s="16" t="s">
        <v>433</v>
      </c>
      <c r="H68" s="2">
        <v>36971</v>
      </c>
      <c r="I68" s="57">
        <f t="shared" si="0"/>
        <v>3</v>
      </c>
      <c r="J68" s="17">
        <v>708.95</v>
      </c>
      <c r="K68" s="17">
        <v>44</v>
      </c>
      <c r="L68" s="18">
        <v>60</v>
      </c>
      <c r="M68" s="17">
        <v>0</v>
      </c>
      <c r="N68" s="17"/>
    </row>
    <row r="69" spans="1:14" x14ac:dyDescent="0.2">
      <c r="A69" t="s">
        <v>535</v>
      </c>
      <c r="B69" t="s">
        <v>454</v>
      </c>
      <c r="C69" t="s">
        <v>436</v>
      </c>
      <c r="D69" s="44">
        <v>5</v>
      </c>
      <c r="E69" s="18" t="s">
        <v>445</v>
      </c>
      <c r="F69" s="18">
        <v>8</v>
      </c>
      <c r="G69" s="16" t="s">
        <v>433</v>
      </c>
      <c r="H69" s="2">
        <v>36971</v>
      </c>
      <c r="I69" s="57">
        <f t="shared" ref="I69:I132" si="1">MONTH(H69)</f>
        <v>3</v>
      </c>
      <c r="J69" s="17">
        <v>708.95</v>
      </c>
      <c r="K69" s="17">
        <v>26.6</v>
      </c>
      <c r="L69" s="18">
        <v>30</v>
      </c>
      <c r="M69" s="17">
        <v>0</v>
      </c>
      <c r="N69" s="17"/>
    </row>
    <row r="70" spans="1:14" x14ac:dyDescent="0.2">
      <c r="A70" t="s">
        <v>535</v>
      </c>
      <c r="B70" t="s">
        <v>454</v>
      </c>
      <c r="C70" t="s">
        <v>436</v>
      </c>
      <c r="D70" s="44">
        <v>6</v>
      </c>
      <c r="E70" s="18" t="s">
        <v>429</v>
      </c>
      <c r="F70" s="18">
        <v>8</v>
      </c>
      <c r="G70" s="16" t="s">
        <v>433</v>
      </c>
      <c r="H70" s="2">
        <v>36971</v>
      </c>
      <c r="I70" s="57">
        <f t="shared" si="1"/>
        <v>3</v>
      </c>
      <c r="J70" s="17">
        <v>708.95</v>
      </c>
      <c r="K70" s="17">
        <v>26.2</v>
      </c>
      <c r="L70" s="18">
        <v>28</v>
      </c>
      <c r="M70" s="17">
        <v>0</v>
      </c>
      <c r="N70" s="17"/>
    </row>
    <row r="71" spans="1:14" x14ac:dyDescent="0.2">
      <c r="A71" t="s">
        <v>536</v>
      </c>
      <c r="B71" t="s">
        <v>466</v>
      </c>
      <c r="C71" t="s">
        <v>467</v>
      </c>
      <c r="D71" s="44">
        <v>4</v>
      </c>
      <c r="E71" s="18" t="s">
        <v>427</v>
      </c>
      <c r="F71" s="18">
        <v>9</v>
      </c>
      <c r="G71" s="16" t="s">
        <v>441</v>
      </c>
      <c r="H71" s="2">
        <v>36974</v>
      </c>
      <c r="I71" s="57">
        <f t="shared" si="1"/>
        <v>3</v>
      </c>
      <c r="J71" s="17">
        <v>1.35</v>
      </c>
      <c r="K71" s="17">
        <v>44</v>
      </c>
      <c r="L71" s="18">
        <v>12</v>
      </c>
      <c r="M71" s="17">
        <v>0</v>
      </c>
      <c r="N71" s="17"/>
    </row>
    <row r="72" spans="1:14" x14ac:dyDescent="0.2">
      <c r="A72" t="s">
        <v>537</v>
      </c>
      <c r="B72" t="s">
        <v>507</v>
      </c>
      <c r="C72" t="s">
        <v>462</v>
      </c>
      <c r="D72" s="44">
        <v>4</v>
      </c>
      <c r="E72" s="18" t="s">
        <v>427</v>
      </c>
      <c r="F72" s="18">
        <v>6</v>
      </c>
      <c r="G72" s="16" t="s">
        <v>428</v>
      </c>
      <c r="H72" s="2">
        <v>36975</v>
      </c>
      <c r="I72" s="57">
        <f t="shared" si="1"/>
        <v>3</v>
      </c>
      <c r="J72" s="17">
        <v>64.33</v>
      </c>
      <c r="K72" s="17">
        <v>27.2</v>
      </c>
      <c r="L72" s="18">
        <v>40</v>
      </c>
      <c r="M72" s="17">
        <v>0</v>
      </c>
      <c r="N72" s="17"/>
    </row>
    <row r="73" spans="1:14" x14ac:dyDescent="0.2">
      <c r="A73" t="s">
        <v>538</v>
      </c>
      <c r="B73" t="s">
        <v>539</v>
      </c>
      <c r="C73" t="s">
        <v>440</v>
      </c>
      <c r="D73" s="44">
        <v>6</v>
      </c>
      <c r="E73" s="18" t="s">
        <v>429</v>
      </c>
      <c r="F73" s="18">
        <v>9</v>
      </c>
      <c r="G73" s="16" t="s">
        <v>441</v>
      </c>
      <c r="H73" s="2">
        <v>36981</v>
      </c>
      <c r="I73" s="57">
        <f t="shared" si="1"/>
        <v>3</v>
      </c>
      <c r="J73" s="17">
        <v>64.45</v>
      </c>
      <c r="K73" s="17">
        <v>19.2</v>
      </c>
      <c r="L73" s="18">
        <v>30</v>
      </c>
      <c r="M73" s="17">
        <v>0.10000000149011612</v>
      </c>
      <c r="N73" s="17"/>
    </row>
    <row r="74" spans="1:14" x14ac:dyDescent="0.2">
      <c r="A74" t="s">
        <v>540</v>
      </c>
      <c r="B74" t="s">
        <v>461</v>
      </c>
      <c r="C74" t="s">
        <v>462</v>
      </c>
      <c r="D74" s="44">
        <v>6</v>
      </c>
      <c r="E74" s="18" t="s">
        <v>429</v>
      </c>
      <c r="F74" s="18">
        <v>8</v>
      </c>
      <c r="G74" s="16" t="s">
        <v>433</v>
      </c>
      <c r="H74" s="2">
        <v>36978</v>
      </c>
      <c r="I74" s="57">
        <f t="shared" si="1"/>
        <v>3</v>
      </c>
      <c r="J74" s="17">
        <v>71.069999999999993</v>
      </c>
      <c r="K74" s="17">
        <v>5.9</v>
      </c>
      <c r="L74" s="18">
        <v>24</v>
      </c>
      <c r="M74" s="17">
        <v>0.25</v>
      </c>
      <c r="N74" s="17"/>
    </row>
    <row r="75" spans="1:14" x14ac:dyDescent="0.2">
      <c r="A75" t="s">
        <v>541</v>
      </c>
      <c r="B75" t="s">
        <v>443</v>
      </c>
      <c r="C75" t="s">
        <v>444</v>
      </c>
      <c r="D75" s="44">
        <v>4</v>
      </c>
      <c r="E75" s="18" t="s">
        <v>427</v>
      </c>
      <c r="F75" s="18">
        <v>6</v>
      </c>
      <c r="G75" s="16" t="s">
        <v>428</v>
      </c>
      <c r="H75" s="2">
        <v>36983</v>
      </c>
      <c r="I75" s="57">
        <f t="shared" si="1"/>
        <v>4</v>
      </c>
      <c r="J75" s="17">
        <v>4.93</v>
      </c>
      <c r="K75" s="17">
        <v>44</v>
      </c>
      <c r="L75" s="18">
        <v>30</v>
      </c>
      <c r="M75" s="17">
        <v>0</v>
      </c>
      <c r="N75" s="17"/>
    </row>
    <row r="76" spans="1:14" x14ac:dyDescent="0.2">
      <c r="A76" t="s">
        <v>542</v>
      </c>
      <c r="B76" t="s">
        <v>439</v>
      </c>
      <c r="C76" t="s">
        <v>440</v>
      </c>
      <c r="D76" s="44">
        <v>4</v>
      </c>
      <c r="E76" s="18" t="s">
        <v>427</v>
      </c>
      <c r="F76" s="18">
        <v>6</v>
      </c>
      <c r="G76" s="16" t="s">
        <v>428</v>
      </c>
      <c r="H76" s="2">
        <v>36984</v>
      </c>
      <c r="I76" s="57">
        <f t="shared" si="1"/>
        <v>4</v>
      </c>
      <c r="J76" s="17">
        <v>210.19</v>
      </c>
      <c r="K76" s="17">
        <v>44</v>
      </c>
      <c r="L76" s="18">
        <v>60</v>
      </c>
      <c r="M76" s="17">
        <v>0</v>
      </c>
      <c r="N76" s="17"/>
    </row>
    <row r="77" spans="1:14" x14ac:dyDescent="0.2">
      <c r="A77" t="s">
        <v>543</v>
      </c>
      <c r="B77" t="s">
        <v>472</v>
      </c>
      <c r="C77" t="s">
        <v>473</v>
      </c>
      <c r="D77" s="44">
        <v>5</v>
      </c>
      <c r="E77" s="18" t="s">
        <v>445</v>
      </c>
      <c r="F77" s="18">
        <v>8</v>
      </c>
      <c r="G77" s="16" t="s">
        <v>433</v>
      </c>
      <c r="H77" s="2">
        <v>36992</v>
      </c>
      <c r="I77" s="57">
        <f t="shared" si="1"/>
        <v>4</v>
      </c>
      <c r="J77" s="17">
        <v>62.89</v>
      </c>
      <c r="K77" s="17">
        <v>11.2</v>
      </c>
      <c r="L77" s="18">
        <v>20</v>
      </c>
      <c r="M77" s="17">
        <v>5.000000074505806E-2</v>
      </c>
      <c r="N77" s="17"/>
    </row>
    <row r="78" spans="1:14" x14ac:dyDescent="0.2">
      <c r="A78" t="s">
        <v>544</v>
      </c>
      <c r="B78" t="s">
        <v>492</v>
      </c>
      <c r="C78" t="s">
        <v>467</v>
      </c>
      <c r="D78" s="44">
        <v>4</v>
      </c>
      <c r="E78" s="18" t="s">
        <v>427</v>
      </c>
      <c r="F78" s="18">
        <v>9</v>
      </c>
      <c r="G78" s="16" t="s">
        <v>441</v>
      </c>
      <c r="H78" s="2">
        <v>36991</v>
      </c>
      <c r="I78" s="57">
        <f t="shared" si="1"/>
        <v>4</v>
      </c>
      <c r="J78" s="17">
        <v>10.64</v>
      </c>
      <c r="K78" s="17">
        <v>28.8</v>
      </c>
      <c r="L78" s="18">
        <v>10</v>
      </c>
      <c r="M78" s="17">
        <v>0.10000000149011612</v>
      </c>
      <c r="N78" s="17"/>
    </row>
    <row r="79" spans="1:14" x14ac:dyDescent="0.2">
      <c r="A79" t="s">
        <v>545</v>
      </c>
      <c r="B79" t="s">
        <v>546</v>
      </c>
      <c r="C79" t="s">
        <v>462</v>
      </c>
      <c r="D79" s="44">
        <v>5</v>
      </c>
      <c r="E79" s="18" t="s">
        <v>445</v>
      </c>
      <c r="F79" s="18">
        <v>9</v>
      </c>
      <c r="G79" s="16" t="s">
        <v>441</v>
      </c>
      <c r="H79" s="2">
        <v>36990</v>
      </c>
      <c r="I79" s="57">
        <f t="shared" si="1"/>
        <v>4</v>
      </c>
      <c r="J79" s="17">
        <v>65.989999999999995</v>
      </c>
      <c r="K79" s="17">
        <v>30.4</v>
      </c>
      <c r="L79" s="18">
        <v>30</v>
      </c>
      <c r="M79" s="17">
        <v>0</v>
      </c>
      <c r="N79" s="17"/>
    </row>
    <row r="80" spans="1:14" x14ac:dyDescent="0.2">
      <c r="A80" t="s">
        <v>547</v>
      </c>
      <c r="B80" t="s">
        <v>548</v>
      </c>
      <c r="C80" t="s">
        <v>473</v>
      </c>
      <c r="D80" s="44">
        <v>5</v>
      </c>
      <c r="E80" s="18" t="s">
        <v>445</v>
      </c>
      <c r="F80" s="18">
        <v>8</v>
      </c>
      <c r="G80" s="16" t="s">
        <v>433</v>
      </c>
      <c r="H80" s="2">
        <v>36992</v>
      </c>
      <c r="I80" s="57">
        <f t="shared" si="1"/>
        <v>4</v>
      </c>
      <c r="J80" s="17">
        <v>4.6500000000000004</v>
      </c>
      <c r="K80" s="17">
        <v>7.2</v>
      </c>
      <c r="L80" s="18">
        <v>10</v>
      </c>
      <c r="M80" s="17">
        <v>0</v>
      </c>
      <c r="N80" s="17"/>
    </row>
    <row r="81" spans="1:14" x14ac:dyDescent="0.2">
      <c r="A81" t="s">
        <v>549</v>
      </c>
      <c r="B81" t="s">
        <v>550</v>
      </c>
      <c r="C81" t="s">
        <v>444</v>
      </c>
      <c r="D81" s="44">
        <v>4</v>
      </c>
      <c r="E81" s="18" t="s">
        <v>427</v>
      </c>
      <c r="F81" s="18">
        <v>6</v>
      </c>
      <c r="G81" s="16" t="s">
        <v>428</v>
      </c>
      <c r="H81" s="2">
        <v>36988</v>
      </c>
      <c r="I81" s="57">
        <f t="shared" si="1"/>
        <v>4</v>
      </c>
      <c r="J81" s="17">
        <v>36.21</v>
      </c>
      <c r="K81" s="17">
        <v>27.8</v>
      </c>
      <c r="L81" s="18">
        <v>25</v>
      </c>
      <c r="M81" s="17">
        <v>0</v>
      </c>
      <c r="N81" s="17"/>
    </row>
    <row r="82" spans="1:14" x14ac:dyDescent="0.2">
      <c r="A82" t="s">
        <v>549</v>
      </c>
      <c r="B82" t="s">
        <v>550</v>
      </c>
      <c r="C82" t="s">
        <v>444</v>
      </c>
      <c r="D82" s="44">
        <v>5</v>
      </c>
      <c r="E82" s="18" t="s">
        <v>445</v>
      </c>
      <c r="F82" s="18">
        <v>6</v>
      </c>
      <c r="G82" s="16" t="s">
        <v>428</v>
      </c>
      <c r="H82" s="2">
        <v>36988</v>
      </c>
      <c r="I82" s="57">
        <f t="shared" si="1"/>
        <v>4</v>
      </c>
      <c r="J82" s="17">
        <v>36.21</v>
      </c>
      <c r="K82" s="17">
        <v>30.4</v>
      </c>
      <c r="L82" s="18">
        <v>14</v>
      </c>
      <c r="M82" s="17">
        <v>0</v>
      </c>
      <c r="N82" s="17"/>
    </row>
    <row r="83" spans="1:14" x14ac:dyDescent="0.2">
      <c r="A83" t="s">
        <v>551</v>
      </c>
      <c r="B83" t="s">
        <v>439</v>
      </c>
      <c r="C83" t="s">
        <v>440</v>
      </c>
      <c r="D83" s="44">
        <v>5</v>
      </c>
      <c r="E83" s="18" t="s">
        <v>445</v>
      </c>
      <c r="F83" s="18">
        <v>6</v>
      </c>
      <c r="G83" s="16" t="s">
        <v>428</v>
      </c>
      <c r="H83" s="2">
        <v>36992</v>
      </c>
      <c r="I83" s="57">
        <f t="shared" si="1"/>
        <v>4</v>
      </c>
      <c r="J83" s="17">
        <v>29.75</v>
      </c>
      <c r="K83" s="17">
        <v>14</v>
      </c>
      <c r="L83" s="18">
        <v>30</v>
      </c>
      <c r="M83" s="17">
        <v>0</v>
      </c>
      <c r="N83" s="17"/>
    </row>
    <row r="84" spans="1:14" x14ac:dyDescent="0.2">
      <c r="A84" t="s">
        <v>552</v>
      </c>
      <c r="B84" t="s">
        <v>519</v>
      </c>
      <c r="C84" t="s">
        <v>440</v>
      </c>
      <c r="D84" s="44">
        <v>7</v>
      </c>
      <c r="E84" s="18" t="s">
        <v>437</v>
      </c>
      <c r="F84" s="18">
        <v>9</v>
      </c>
      <c r="G84" s="16" t="s">
        <v>441</v>
      </c>
      <c r="H84" s="2">
        <v>36997</v>
      </c>
      <c r="I84" s="57">
        <f t="shared" si="1"/>
        <v>4</v>
      </c>
      <c r="J84" s="17">
        <v>102.02</v>
      </c>
      <c r="K84" s="17">
        <v>45.6</v>
      </c>
      <c r="L84" s="18">
        <v>20</v>
      </c>
      <c r="M84" s="17">
        <v>0</v>
      </c>
      <c r="N84" s="17"/>
    </row>
    <row r="85" spans="1:14" x14ac:dyDescent="0.2">
      <c r="A85" t="s">
        <v>553</v>
      </c>
      <c r="B85" t="s">
        <v>492</v>
      </c>
      <c r="C85" t="s">
        <v>467</v>
      </c>
      <c r="D85" s="44">
        <v>7</v>
      </c>
      <c r="E85" s="18" t="s">
        <v>437</v>
      </c>
      <c r="F85" s="18">
        <v>9</v>
      </c>
      <c r="G85" s="16" t="s">
        <v>441</v>
      </c>
      <c r="H85" s="2">
        <v>36998</v>
      </c>
      <c r="I85" s="57">
        <f t="shared" si="1"/>
        <v>4</v>
      </c>
      <c r="J85" s="17">
        <v>42.68</v>
      </c>
      <c r="K85" s="17">
        <v>45.6</v>
      </c>
      <c r="L85" s="18">
        <v>8</v>
      </c>
      <c r="M85" s="17">
        <v>5.000000074505806E-2</v>
      </c>
      <c r="N85" s="17"/>
    </row>
    <row r="86" spans="1:14" x14ac:dyDescent="0.2">
      <c r="A86" t="s">
        <v>554</v>
      </c>
      <c r="B86" t="s">
        <v>555</v>
      </c>
      <c r="C86" t="s">
        <v>444</v>
      </c>
      <c r="D86" s="44">
        <v>6</v>
      </c>
      <c r="E86" s="18" t="s">
        <v>429</v>
      </c>
      <c r="F86" s="18">
        <v>7</v>
      </c>
      <c r="G86" s="16" t="s">
        <v>475</v>
      </c>
      <c r="H86" s="2">
        <v>36997</v>
      </c>
      <c r="I86" s="57">
        <f t="shared" si="1"/>
        <v>4</v>
      </c>
      <c r="J86" s="17">
        <v>8.85</v>
      </c>
      <c r="K86" s="17">
        <v>7.45</v>
      </c>
      <c r="L86" s="18">
        <v>20</v>
      </c>
      <c r="M86" s="17">
        <v>0</v>
      </c>
      <c r="N86" s="17"/>
    </row>
    <row r="87" spans="1:14" x14ac:dyDescent="0.2">
      <c r="A87" t="s">
        <v>556</v>
      </c>
      <c r="B87" t="s">
        <v>532</v>
      </c>
      <c r="C87" t="s">
        <v>533</v>
      </c>
      <c r="D87" s="44">
        <v>6</v>
      </c>
      <c r="E87" s="18" t="s">
        <v>429</v>
      </c>
      <c r="F87" s="18">
        <v>8</v>
      </c>
      <c r="G87" s="16" t="s">
        <v>433</v>
      </c>
      <c r="H87" s="2">
        <v>37010</v>
      </c>
      <c r="I87" s="57">
        <f t="shared" si="1"/>
        <v>4</v>
      </c>
      <c r="J87" s="17">
        <v>69.319999999999993</v>
      </c>
      <c r="K87" s="17">
        <v>32.799999999999997</v>
      </c>
      <c r="L87" s="18">
        <v>6</v>
      </c>
      <c r="M87" s="17">
        <v>0</v>
      </c>
      <c r="N87" s="17"/>
    </row>
    <row r="88" spans="1:14" x14ac:dyDescent="0.2">
      <c r="A88" t="s">
        <v>557</v>
      </c>
      <c r="B88" t="s">
        <v>425</v>
      </c>
      <c r="C88" t="s">
        <v>426</v>
      </c>
      <c r="D88" s="44">
        <v>7</v>
      </c>
      <c r="E88" s="18" t="s">
        <v>437</v>
      </c>
      <c r="F88" s="18">
        <v>9</v>
      </c>
      <c r="G88" s="16" t="s">
        <v>441</v>
      </c>
      <c r="H88" s="2">
        <v>36997</v>
      </c>
      <c r="I88" s="57">
        <f t="shared" si="1"/>
        <v>4</v>
      </c>
      <c r="J88" s="17">
        <v>16.739999999999998</v>
      </c>
      <c r="K88" s="17">
        <v>23.25</v>
      </c>
      <c r="L88" s="18">
        <v>70</v>
      </c>
      <c r="M88" s="17">
        <v>0</v>
      </c>
      <c r="N88" s="17"/>
    </row>
    <row r="89" spans="1:14" x14ac:dyDescent="0.2">
      <c r="A89" t="s">
        <v>558</v>
      </c>
      <c r="B89" t="s">
        <v>559</v>
      </c>
      <c r="C89" t="s">
        <v>436</v>
      </c>
      <c r="D89" s="44">
        <v>6</v>
      </c>
      <c r="E89" s="18" t="s">
        <v>429</v>
      </c>
      <c r="F89" s="18">
        <v>9</v>
      </c>
      <c r="G89" s="16" t="s">
        <v>441</v>
      </c>
      <c r="H89" s="2">
        <v>36999</v>
      </c>
      <c r="I89" s="57">
        <f t="shared" si="1"/>
        <v>4</v>
      </c>
      <c r="J89" s="17">
        <v>59.13</v>
      </c>
      <c r="K89" s="17">
        <v>32.799999999999997</v>
      </c>
      <c r="L89" s="18">
        <v>10</v>
      </c>
      <c r="M89" s="17">
        <v>0</v>
      </c>
      <c r="N89" s="17"/>
    </row>
    <row r="90" spans="1:14" x14ac:dyDescent="0.2">
      <c r="A90" t="s">
        <v>560</v>
      </c>
      <c r="B90" t="s">
        <v>435</v>
      </c>
      <c r="C90" t="s">
        <v>436</v>
      </c>
      <c r="D90" s="44">
        <v>6</v>
      </c>
      <c r="E90" s="18" t="s">
        <v>429</v>
      </c>
      <c r="F90" s="18">
        <v>9</v>
      </c>
      <c r="G90" s="16" t="s">
        <v>441</v>
      </c>
      <c r="H90" s="2">
        <v>37009</v>
      </c>
      <c r="I90" s="57">
        <f t="shared" si="1"/>
        <v>4</v>
      </c>
      <c r="J90" s="17">
        <v>367.63</v>
      </c>
      <c r="K90" s="17">
        <v>123.79</v>
      </c>
      <c r="L90" s="18">
        <v>36</v>
      </c>
      <c r="M90" s="17">
        <v>0</v>
      </c>
      <c r="N90" s="17"/>
    </row>
    <row r="91" spans="1:14" x14ac:dyDescent="0.2">
      <c r="A91" t="s">
        <v>561</v>
      </c>
      <c r="B91" t="s">
        <v>526</v>
      </c>
      <c r="C91" t="s">
        <v>467</v>
      </c>
      <c r="D91" s="44">
        <v>7</v>
      </c>
      <c r="E91" s="18" t="s">
        <v>437</v>
      </c>
      <c r="F91" s="18">
        <v>9</v>
      </c>
      <c r="G91" s="16" t="s">
        <v>441</v>
      </c>
      <c r="H91" s="2">
        <v>37002</v>
      </c>
      <c r="I91" s="57">
        <f t="shared" si="1"/>
        <v>4</v>
      </c>
      <c r="J91" s="17">
        <v>350.64</v>
      </c>
      <c r="K91" s="17">
        <v>30</v>
      </c>
      <c r="L91" s="18">
        <v>50</v>
      </c>
      <c r="M91" s="17">
        <v>0.15000000596046448</v>
      </c>
      <c r="N91" s="17"/>
    </row>
    <row r="92" spans="1:14" x14ac:dyDescent="0.2">
      <c r="A92" t="s">
        <v>562</v>
      </c>
      <c r="B92" t="s">
        <v>480</v>
      </c>
      <c r="C92" t="s">
        <v>462</v>
      </c>
      <c r="D92" s="44">
        <v>4</v>
      </c>
      <c r="E92" s="18" t="s">
        <v>427</v>
      </c>
      <c r="F92" s="18">
        <v>6</v>
      </c>
      <c r="G92" s="16" t="s">
        <v>428</v>
      </c>
      <c r="H92" s="2">
        <v>37005</v>
      </c>
      <c r="I92" s="57">
        <f t="shared" si="1"/>
        <v>4</v>
      </c>
      <c r="J92" s="17">
        <v>3.53</v>
      </c>
      <c r="K92" s="17">
        <v>34</v>
      </c>
      <c r="L92" s="18">
        <v>12</v>
      </c>
      <c r="M92" s="17">
        <v>0.15000000596046448</v>
      </c>
      <c r="N92" s="17"/>
    </row>
    <row r="93" spans="1:14" x14ac:dyDescent="0.2">
      <c r="A93" t="s">
        <v>563</v>
      </c>
      <c r="B93" t="s">
        <v>564</v>
      </c>
      <c r="C93" t="s">
        <v>444</v>
      </c>
      <c r="D93" s="44">
        <v>4</v>
      </c>
      <c r="E93" s="18" t="s">
        <v>427</v>
      </c>
      <c r="F93" s="18">
        <v>6</v>
      </c>
      <c r="G93" s="16" t="s">
        <v>428</v>
      </c>
      <c r="H93" s="2">
        <v>37009</v>
      </c>
      <c r="I93" s="57">
        <f t="shared" si="1"/>
        <v>4</v>
      </c>
      <c r="J93" s="17">
        <v>105.65</v>
      </c>
      <c r="K93" s="17">
        <v>32</v>
      </c>
      <c r="L93" s="18">
        <v>50</v>
      </c>
      <c r="M93" s="17">
        <v>0.20000000298023224</v>
      </c>
      <c r="N93" s="17"/>
    </row>
    <row r="94" spans="1:14" x14ac:dyDescent="0.2">
      <c r="A94" t="s">
        <v>568</v>
      </c>
      <c r="B94" t="s">
        <v>569</v>
      </c>
      <c r="C94" t="s">
        <v>452</v>
      </c>
      <c r="D94" s="44">
        <v>4</v>
      </c>
      <c r="E94" s="18" t="s">
        <v>427</v>
      </c>
      <c r="F94" s="18">
        <v>8</v>
      </c>
      <c r="G94" s="16" t="s">
        <v>433</v>
      </c>
      <c r="H94" s="2">
        <v>37010</v>
      </c>
      <c r="I94" s="57">
        <f t="shared" si="1"/>
        <v>4</v>
      </c>
      <c r="J94" s="17">
        <v>32.07</v>
      </c>
      <c r="K94" s="17">
        <v>55</v>
      </c>
      <c r="L94" s="18">
        <v>4</v>
      </c>
      <c r="M94" s="17">
        <v>0</v>
      </c>
      <c r="N94" s="17"/>
    </row>
    <row r="95" spans="1:14" x14ac:dyDescent="0.2">
      <c r="A95" t="s">
        <v>568</v>
      </c>
      <c r="B95" t="s">
        <v>569</v>
      </c>
      <c r="C95" t="s">
        <v>452</v>
      </c>
      <c r="D95" s="44">
        <v>5</v>
      </c>
      <c r="E95" s="18" t="s">
        <v>445</v>
      </c>
      <c r="F95" s="18">
        <v>8</v>
      </c>
      <c r="G95" s="16" t="s">
        <v>433</v>
      </c>
      <c r="H95" s="2">
        <v>37010</v>
      </c>
      <c r="I95" s="57">
        <f t="shared" si="1"/>
        <v>4</v>
      </c>
      <c r="J95" s="17">
        <v>32.07</v>
      </c>
      <c r="K95" s="17">
        <v>7</v>
      </c>
      <c r="L95" s="18">
        <v>6</v>
      </c>
      <c r="M95" s="17">
        <v>0</v>
      </c>
      <c r="N95" s="17"/>
    </row>
    <row r="96" spans="1:14" x14ac:dyDescent="0.2">
      <c r="A96" t="s">
        <v>565</v>
      </c>
      <c r="B96" t="s">
        <v>456</v>
      </c>
      <c r="C96" t="s">
        <v>432</v>
      </c>
      <c r="D96" s="44">
        <v>5</v>
      </c>
      <c r="E96" s="18" t="s">
        <v>445</v>
      </c>
      <c r="F96" s="18">
        <v>8</v>
      </c>
      <c r="G96" s="16" t="s">
        <v>433</v>
      </c>
      <c r="H96" s="2">
        <v>37027</v>
      </c>
      <c r="I96" s="57">
        <f t="shared" si="1"/>
        <v>5</v>
      </c>
      <c r="J96" s="17">
        <v>789.95</v>
      </c>
      <c r="K96" s="17">
        <v>38</v>
      </c>
      <c r="L96" s="18">
        <v>70</v>
      </c>
      <c r="M96" s="17">
        <v>0</v>
      </c>
      <c r="N96" s="17"/>
    </row>
    <row r="97" spans="1:14" x14ac:dyDescent="0.2">
      <c r="A97" t="s">
        <v>566</v>
      </c>
      <c r="B97" t="s">
        <v>511</v>
      </c>
      <c r="C97" t="s">
        <v>444</v>
      </c>
      <c r="D97" s="44">
        <v>4</v>
      </c>
      <c r="E97" s="18" t="s">
        <v>427</v>
      </c>
      <c r="F97" s="18">
        <v>8</v>
      </c>
      <c r="G97" s="16" t="s">
        <v>433</v>
      </c>
      <c r="H97" s="2">
        <v>37034</v>
      </c>
      <c r="I97" s="57">
        <f t="shared" si="1"/>
        <v>5</v>
      </c>
      <c r="J97" s="17">
        <v>204.47</v>
      </c>
      <c r="K97" s="17">
        <v>2.5</v>
      </c>
      <c r="L97" s="18">
        <v>16</v>
      </c>
      <c r="M97" s="17">
        <v>0.15000000596046448</v>
      </c>
      <c r="N97" s="17"/>
    </row>
    <row r="98" spans="1:14" x14ac:dyDescent="0.2">
      <c r="A98" t="s">
        <v>566</v>
      </c>
      <c r="B98" t="s">
        <v>511</v>
      </c>
      <c r="C98" t="s">
        <v>444</v>
      </c>
      <c r="D98" s="44">
        <v>4</v>
      </c>
      <c r="E98" s="18" t="s">
        <v>427</v>
      </c>
      <c r="F98" s="18">
        <v>8</v>
      </c>
      <c r="G98" s="16" t="s">
        <v>433</v>
      </c>
      <c r="H98" s="2">
        <v>37034</v>
      </c>
      <c r="I98" s="57">
        <f t="shared" si="1"/>
        <v>5</v>
      </c>
      <c r="J98" s="17">
        <v>204.47</v>
      </c>
      <c r="K98" s="17">
        <v>34</v>
      </c>
      <c r="L98" s="18">
        <v>84</v>
      </c>
      <c r="M98" s="17">
        <v>0.15000000596046448</v>
      </c>
      <c r="N98" s="17"/>
    </row>
    <row r="99" spans="1:14" x14ac:dyDescent="0.2">
      <c r="A99" t="s">
        <v>566</v>
      </c>
      <c r="B99" t="s">
        <v>511</v>
      </c>
      <c r="C99" t="s">
        <v>444</v>
      </c>
      <c r="D99" s="44">
        <v>6</v>
      </c>
      <c r="E99" s="18" t="s">
        <v>429</v>
      </c>
      <c r="F99" s="18">
        <v>8</v>
      </c>
      <c r="G99" s="16" t="s">
        <v>433</v>
      </c>
      <c r="H99" s="2">
        <v>37034</v>
      </c>
      <c r="I99" s="57">
        <f t="shared" si="1"/>
        <v>5</v>
      </c>
      <c r="J99" s="17">
        <v>204.47</v>
      </c>
      <c r="K99" s="17">
        <v>97</v>
      </c>
      <c r="L99" s="18">
        <v>16</v>
      </c>
      <c r="M99" s="17">
        <v>0.15000000596046448</v>
      </c>
      <c r="N99" s="17"/>
    </row>
    <row r="100" spans="1:14" x14ac:dyDescent="0.2">
      <c r="A100" t="s">
        <v>567</v>
      </c>
      <c r="B100" t="s">
        <v>425</v>
      </c>
      <c r="C100" t="s">
        <v>426</v>
      </c>
      <c r="D100" s="44">
        <v>5</v>
      </c>
      <c r="E100" s="18" t="s">
        <v>445</v>
      </c>
      <c r="F100" s="18">
        <v>8</v>
      </c>
      <c r="G100" s="16" t="s">
        <v>433</v>
      </c>
      <c r="H100" s="2">
        <v>37012</v>
      </c>
      <c r="I100" s="57">
        <f t="shared" si="1"/>
        <v>5</v>
      </c>
      <c r="J100" s="17">
        <v>62.78</v>
      </c>
      <c r="K100" s="17">
        <v>14</v>
      </c>
      <c r="L100" s="18">
        <v>20</v>
      </c>
      <c r="M100" s="17">
        <v>0</v>
      </c>
      <c r="N100" s="17"/>
    </row>
    <row r="101" spans="1:14" x14ac:dyDescent="0.2">
      <c r="A101" t="s">
        <v>570</v>
      </c>
      <c r="B101" t="s">
        <v>571</v>
      </c>
      <c r="C101" t="s">
        <v>486</v>
      </c>
      <c r="D101" s="44">
        <v>4</v>
      </c>
      <c r="E101" s="18" t="s">
        <v>427</v>
      </c>
      <c r="F101" s="18">
        <v>9</v>
      </c>
      <c r="G101" s="16" t="s">
        <v>441</v>
      </c>
      <c r="H101" s="2">
        <v>37012</v>
      </c>
      <c r="I101" s="57">
        <f t="shared" si="1"/>
        <v>5</v>
      </c>
      <c r="J101" s="17">
        <v>91.76</v>
      </c>
      <c r="K101" s="17">
        <v>34</v>
      </c>
      <c r="L101" s="18">
        <v>10</v>
      </c>
      <c r="M101" s="17">
        <v>5.000000074505806E-2</v>
      </c>
      <c r="N101" s="17"/>
    </row>
    <row r="102" spans="1:14" x14ac:dyDescent="0.2">
      <c r="A102" t="s">
        <v>570</v>
      </c>
      <c r="B102" t="s">
        <v>571</v>
      </c>
      <c r="C102" t="s">
        <v>486</v>
      </c>
      <c r="D102" s="44">
        <v>5</v>
      </c>
      <c r="E102" s="18" t="s">
        <v>445</v>
      </c>
      <c r="F102" s="18">
        <v>9</v>
      </c>
      <c r="G102" s="16" t="s">
        <v>441</v>
      </c>
      <c r="H102" s="2">
        <v>37012</v>
      </c>
      <c r="I102" s="57">
        <f t="shared" si="1"/>
        <v>5</v>
      </c>
      <c r="J102" s="17">
        <v>91.76</v>
      </c>
      <c r="K102" s="17">
        <v>38</v>
      </c>
      <c r="L102" s="18">
        <v>40</v>
      </c>
      <c r="M102" s="17">
        <v>0</v>
      </c>
      <c r="N102" s="17"/>
    </row>
    <row r="103" spans="1:14" x14ac:dyDescent="0.2">
      <c r="A103" t="s">
        <v>572</v>
      </c>
      <c r="B103" t="s">
        <v>573</v>
      </c>
      <c r="C103" t="s">
        <v>574</v>
      </c>
      <c r="D103" s="44">
        <v>6</v>
      </c>
      <c r="E103" s="18" t="s">
        <v>429</v>
      </c>
      <c r="F103" s="18">
        <v>6</v>
      </c>
      <c r="G103" s="16" t="s">
        <v>428</v>
      </c>
      <c r="H103" s="2">
        <v>37012</v>
      </c>
      <c r="I103" s="57">
        <f t="shared" si="1"/>
        <v>5</v>
      </c>
      <c r="J103" s="17">
        <v>13.37</v>
      </c>
      <c r="K103" s="17">
        <v>32.799999999999997</v>
      </c>
      <c r="L103" s="18">
        <v>5</v>
      </c>
      <c r="M103" s="17">
        <v>0</v>
      </c>
      <c r="N103" s="17"/>
    </row>
    <row r="104" spans="1:14" x14ac:dyDescent="0.2">
      <c r="A104" t="s">
        <v>575</v>
      </c>
      <c r="B104" t="s">
        <v>576</v>
      </c>
      <c r="C104" t="s">
        <v>452</v>
      </c>
      <c r="D104" s="44">
        <v>6</v>
      </c>
      <c r="E104" s="18" t="s">
        <v>429</v>
      </c>
      <c r="F104" s="18">
        <v>6</v>
      </c>
      <c r="G104" s="16" t="s">
        <v>428</v>
      </c>
      <c r="H104" s="2">
        <v>37041</v>
      </c>
      <c r="I104" s="57">
        <f t="shared" si="1"/>
        <v>5</v>
      </c>
      <c r="J104" s="17">
        <v>77.63</v>
      </c>
      <c r="K104" s="17">
        <v>39</v>
      </c>
      <c r="L104" s="18">
        <v>25</v>
      </c>
      <c r="M104" s="17">
        <v>0.10000000149011612</v>
      </c>
      <c r="N104" s="17"/>
    </row>
    <row r="105" spans="1:14" x14ac:dyDescent="0.2">
      <c r="A105" t="s">
        <v>577</v>
      </c>
      <c r="B105" t="s">
        <v>504</v>
      </c>
      <c r="C105" t="s">
        <v>505</v>
      </c>
      <c r="D105" s="44">
        <v>6</v>
      </c>
      <c r="E105" s="18" t="s">
        <v>429</v>
      </c>
      <c r="F105" s="18">
        <v>8</v>
      </c>
      <c r="G105" s="16" t="s">
        <v>433</v>
      </c>
      <c r="H105" s="2">
        <v>37018</v>
      </c>
      <c r="I105" s="57">
        <f t="shared" si="1"/>
        <v>5</v>
      </c>
      <c r="J105" s="17">
        <v>244.79</v>
      </c>
      <c r="K105" s="17">
        <v>7.45</v>
      </c>
      <c r="L105" s="18">
        <v>15</v>
      </c>
      <c r="M105" s="17">
        <v>0</v>
      </c>
      <c r="N105" s="17"/>
    </row>
    <row r="106" spans="1:14" x14ac:dyDescent="0.2">
      <c r="A106" t="s">
        <v>578</v>
      </c>
      <c r="B106" t="s">
        <v>477</v>
      </c>
      <c r="C106" t="s">
        <v>478</v>
      </c>
      <c r="D106" s="44">
        <v>5</v>
      </c>
      <c r="E106" s="18" t="s">
        <v>445</v>
      </c>
      <c r="F106" s="18">
        <v>9</v>
      </c>
      <c r="G106" s="16" t="s">
        <v>441</v>
      </c>
      <c r="H106" s="2">
        <v>37026</v>
      </c>
      <c r="I106" s="57">
        <f t="shared" si="1"/>
        <v>5</v>
      </c>
      <c r="J106" s="17">
        <v>58.59</v>
      </c>
      <c r="K106" s="17">
        <v>38</v>
      </c>
      <c r="L106" s="18">
        <v>30</v>
      </c>
      <c r="M106" s="17">
        <v>0.15000000596046448</v>
      </c>
      <c r="N106" s="17"/>
    </row>
    <row r="107" spans="1:14" x14ac:dyDescent="0.2">
      <c r="A107" t="s">
        <v>579</v>
      </c>
      <c r="B107" t="s">
        <v>580</v>
      </c>
      <c r="C107" t="s">
        <v>436</v>
      </c>
      <c r="D107" s="44">
        <v>4</v>
      </c>
      <c r="E107" s="18" t="s">
        <v>427</v>
      </c>
      <c r="F107" s="18">
        <v>9</v>
      </c>
      <c r="G107" s="16" t="s">
        <v>441</v>
      </c>
      <c r="H107" s="2">
        <v>37020</v>
      </c>
      <c r="I107" s="57">
        <f t="shared" si="1"/>
        <v>5</v>
      </c>
      <c r="J107" s="17">
        <v>3.35</v>
      </c>
      <c r="K107" s="17">
        <v>2.5</v>
      </c>
      <c r="L107" s="18">
        <v>8</v>
      </c>
      <c r="M107" s="17">
        <v>0.20000000298023224</v>
      </c>
      <c r="N107" s="17"/>
    </row>
    <row r="108" spans="1:14" x14ac:dyDescent="0.2">
      <c r="A108" t="s">
        <v>579</v>
      </c>
      <c r="B108" t="s">
        <v>580</v>
      </c>
      <c r="C108" t="s">
        <v>436</v>
      </c>
      <c r="D108" s="44">
        <v>4</v>
      </c>
      <c r="E108" s="18" t="s">
        <v>427</v>
      </c>
      <c r="F108" s="18">
        <v>9</v>
      </c>
      <c r="G108" s="16" t="s">
        <v>441</v>
      </c>
      <c r="H108" s="2">
        <v>37020</v>
      </c>
      <c r="I108" s="57">
        <f t="shared" si="1"/>
        <v>5</v>
      </c>
      <c r="J108" s="17">
        <v>3.35</v>
      </c>
      <c r="K108" s="17">
        <v>34.799999999999997</v>
      </c>
      <c r="L108" s="18">
        <v>9</v>
      </c>
      <c r="M108" s="17">
        <v>0</v>
      </c>
      <c r="N108" s="17"/>
    </row>
    <row r="109" spans="1:14" x14ac:dyDescent="0.2">
      <c r="A109" t="s">
        <v>581</v>
      </c>
      <c r="B109" t="s">
        <v>582</v>
      </c>
      <c r="C109" t="s">
        <v>517</v>
      </c>
      <c r="D109" s="44">
        <v>4</v>
      </c>
      <c r="E109" s="18" t="s">
        <v>427</v>
      </c>
      <c r="F109" s="18">
        <v>9</v>
      </c>
      <c r="G109" s="16" t="s">
        <v>441</v>
      </c>
      <c r="H109" s="2">
        <v>37020</v>
      </c>
      <c r="I109" s="57">
        <f t="shared" si="1"/>
        <v>5</v>
      </c>
      <c r="J109" s="17">
        <v>66.69</v>
      </c>
      <c r="K109" s="17">
        <v>36</v>
      </c>
      <c r="L109" s="18">
        <v>10</v>
      </c>
      <c r="M109" s="17">
        <v>0</v>
      </c>
      <c r="N109" s="17"/>
    </row>
    <row r="110" spans="1:14" x14ac:dyDescent="0.2">
      <c r="A110" t="s">
        <v>581</v>
      </c>
      <c r="B110" t="s">
        <v>582</v>
      </c>
      <c r="C110" t="s">
        <v>517</v>
      </c>
      <c r="D110" s="44">
        <v>6</v>
      </c>
      <c r="E110" s="18" t="s">
        <v>429</v>
      </c>
      <c r="F110" s="18">
        <v>9</v>
      </c>
      <c r="G110" s="16" t="s">
        <v>441</v>
      </c>
      <c r="H110" s="2">
        <v>37020</v>
      </c>
      <c r="I110" s="57">
        <f t="shared" si="1"/>
        <v>5</v>
      </c>
      <c r="J110" s="17">
        <v>66.69</v>
      </c>
      <c r="K110" s="17">
        <v>24</v>
      </c>
      <c r="L110" s="18">
        <v>14</v>
      </c>
      <c r="M110" s="17">
        <v>0</v>
      </c>
      <c r="N110" s="17"/>
    </row>
    <row r="111" spans="1:14" x14ac:dyDescent="0.2">
      <c r="A111" t="s">
        <v>583</v>
      </c>
      <c r="B111" t="s">
        <v>431</v>
      </c>
      <c r="C111" t="s">
        <v>432</v>
      </c>
      <c r="D111" s="44">
        <v>6</v>
      </c>
      <c r="E111" s="18" t="s">
        <v>429</v>
      </c>
      <c r="F111" s="18">
        <v>8</v>
      </c>
      <c r="G111" s="16" t="s">
        <v>433</v>
      </c>
      <c r="H111" s="2">
        <v>37023</v>
      </c>
      <c r="I111" s="57">
        <f t="shared" si="1"/>
        <v>5</v>
      </c>
      <c r="J111" s="17">
        <v>339.22</v>
      </c>
      <c r="K111" s="17">
        <v>39</v>
      </c>
      <c r="L111" s="18">
        <v>40</v>
      </c>
      <c r="M111" s="17">
        <v>0</v>
      </c>
      <c r="N111" s="17"/>
    </row>
    <row r="112" spans="1:14" x14ac:dyDescent="0.2">
      <c r="A112" t="s">
        <v>584</v>
      </c>
      <c r="B112" t="s">
        <v>469</v>
      </c>
      <c r="C112" t="s">
        <v>470</v>
      </c>
      <c r="D112" s="44">
        <v>4</v>
      </c>
      <c r="E112" s="18" t="s">
        <v>427</v>
      </c>
      <c r="F112" s="18">
        <v>6</v>
      </c>
      <c r="G112" s="16" t="s">
        <v>428</v>
      </c>
      <c r="H112" s="2">
        <v>37030</v>
      </c>
      <c r="I112" s="57">
        <f t="shared" si="1"/>
        <v>5</v>
      </c>
      <c r="J112" s="17">
        <v>8.1199999999999992</v>
      </c>
      <c r="K112" s="17">
        <v>55</v>
      </c>
      <c r="L112" s="18">
        <v>2</v>
      </c>
      <c r="M112" s="17">
        <v>0</v>
      </c>
      <c r="N112" s="17"/>
    </row>
    <row r="113" spans="1:14" x14ac:dyDescent="0.2">
      <c r="A113" t="s">
        <v>585</v>
      </c>
      <c r="B113" t="s">
        <v>586</v>
      </c>
      <c r="C113" t="s">
        <v>505</v>
      </c>
      <c r="D113" s="44">
        <v>4</v>
      </c>
      <c r="E113" s="18" t="s">
        <v>427</v>
      </c>
      <c r="F113" s="18">
        <v>6</v>
      </c>
      <c r="G113" s="16" t="s">
        <v>428</v>
      </c>
      <c r="H113" s="2">
        <v>37033</v>
      </c>
      <c r="I113" s="57">
        <f t="shared" si="1"/>
        <v>5</v>
      </c>
      <c r="J113" s="17">
        <v>188.04</v>
      </c>
      <c r="K113" s="17">
        <v>34.799999999999997</v>
      </c>
      <c r="L113" s="18">
        <v>24</v>
      </c>
      <c r="M113" s="17">
        <v>0</v>
      </c>
      <c r="N113" s="17"/>
    </row>
    <row r="114" spans="1:14" x14ac:dyDescent="0.2">
      <c r="A114" t="s">
        <v>587</v>
      </c>
      <c r="B114" t="s">
        <v>550</v>
      </c>
      <c r="C114" t="s">
        <v>444</v>
      </c>
      <c r="D114" s="44">
        <v>6</v>
      </c>
      <c r="E114" s="18" t="s">
        <v>429</v>
      </c>
      <c r="F114" s="18">
        <v>6</v>
      </c>
      <c r="G114" s="16" t="s">
        <v>428</v>
      </c>
      <c r="H114" s="2">
        <v>37025</v>
      </c>
      <c r="I114" s="57">
        <f t="shared" si="1"/>
        <v>5</v>
      </c>
      <c r="J114" s="17">
        <v>27.94</v>
      </c>
      <c r="K114" s="17">
        <v>7.45</v>
      </c>
      <c r="L114" s="18">
        <v>10</v>
      </c>
      <c r="M114" s="17">
        <v>0.20000000298023224</v>
      </c>
      <c r="N114" s="17"/>
    </row>
    <row r="115" spans="1:14" x14ac:dyDescent="0.2">
      <c r="A115" t="s">
        <v>588</v>
      </c>
      <c r="B115" t="s">
        <v>589</v>
      </c>
      <c r="C115" t="s">
        <v>533</v>
      </c>
      <c r="D115" s="44">
        <v>4</v>
      </c>
      <c r="E115" s="18" t="s">
        <v>427</v>
      </c>
      <c r="F115" s="18">
        <v>9</v>
      </c>
      <c r="G115" s="16" t="s">
        <v>441</v>
      </c>
      <c r="H115" s="2">
        <v>37032</v>
      </c>
      <c r="I115" s="57">
        <f t="shared" si="1"/>
        <v>5</v>
      </c>
      <c r="J115" s="17">
        <v>15.64</v>
      </c>
      <c r="K115" s="17">
        <v>55</v>
      </c>
      <c r="L115" s="18">
        <v>15</v>
      </c>
      <c r="M115" s="17">
        <v>0.10000000149011612</v>
      </c>
      <c r="N115" s="17"/>
    </row>
    <row r="116" spans="1:14" x14ac:dyDescent="0.2">
      <c r="A116" t="s">
        <v>588</v>
      </c>
      <c r="B116" t="s">
        <v>589</v>
      </c>
      <c r="C116" t="s">
        <v>533</v>
      </c>
      <c r="D116" s="44">
        <v>5</v>
      </c>
      <c r="E116" s="18" t="s">
        <v>445</v>
      </c>
      <c r="F116" s="18">
        <v>9</v>
      </c>
      <c r="G116" s="16" t="s">
        <v>441</v>
      </c>
      <c r="H116" s="2">
        <v>37032</v>
      </c>
      <c r="I116" s="57">
        <f t="shared" si="1"/>
        <v>5</v>
      </c>
      <c r="J116" s="17">
        <v>15.64</v>
      </c>
      <c r="K116" s="17">
        <v>19.5</v>
      </c>
      <c r="L116" s="18">
        <v>5</v>
      </c>
      <c r="M116" s="17">
        <v>0.10000000149011612</v>
      </c>
      <c r="N116" s="17"/>
    </row>
    <row r="117" spans="1:14" x14ac:dyDescent="0.2">
      <c r="A117" t="s">
        <v>591</v>
      </c>
      <c r="B117" t="s">
        <v>485</v>
      </c>
      <c r="C117" t="s">
        <v>486</v>
      </c>
      <c r="D117" s="44">
        <v>4</v>
      </c>
      <c r="E117" s="18" t="s">
        <v>427</v>
      </c>
      <c r="F117" s="18">
        <v>8</v>
      </c>
      <c r="G117" s="16" t="s">
        <v>433</v>
      </c>
      <c r="H117" s="2">
        <v>37030</v>
      </c>
      <c r="I117" s="57">
        <f t="shared" si="1"/>
        <v>5</v>
      </c>
      <c r="J117" s="17">
        <v>78.849999999999994</v>
      </c>
      <c r="K117" s="17">
        <v>34.799999999999997</v>
      </c>
      <c r="L117" s="18">
        <v>21</v>
      </c>
      <c r="M117" s="17">
        <v>0</v>
      </c>
      <c r="N117" s="17"/>
    </row>
    <row r="118" spans="1:14" x14ac:dyDescent="0.2">
      <c r="A118" t="s">
        <v>592</v>
      </c>
      <c r="B118" t="s">
        <v>528</v>
      </c>
      <c r="C118" t="s">
        <v>452</v>
      </c>
      <c r="D118" s="44">
        <v>4</v>
      </c>
      <c r="E118" s="18" t="s">
        <v>427</v>
      </c>
      <c r="F118" s="18">
        <v>7</v>
      </c>
      <c r="G118" s="16" t="s">
        <v>475</v>
      </c>
      <c r="H118" s="2">
        <v>37027</v>
      </c>
      <c r="I118" s="57">
        <f t="shared" si="1"/>
        <v>5</v>
      </c>
      <c r="J118" s="17">
        <v>4.87</v>
      </c>
      <c r="K118" s="17">
        <v>34.799999999999997</v>
      </c>
      <c r="L118" s="18">
        <v>1</v>
      </c>
      <c r="M118" s="17">
        <v>0</v>
      </c>
      <c r="N118" s="17"/>
    </row>
    <row r="119" spans="1:14" x14ac:dyDescent="0.2">
      <c r="A119" t="s">
        <v>593</v>
      </c>
      <c r="B119" t="s">
        <v>528</v>
      </c>
      <c r="C119" t="s">
        <v>452</v>
      </c>
      <c r="D119" s="44">
        <v>4</v>
      </c>
      <c r="E119" s="18" t="s">
        <v>427</v>
      </c>
      <c r="F119" s="18">
        <v>9</v>
      </c>
      <c r="G119" s="16" t="s">
        <v>441</v>
      </c>
      <c r="H119" s="2">
        <v>37034</v>
      </c>
      <c r="I119" s="57">
        <f t="shared" si="1"/>
        <v>5</v>
      </c>
      <c r="J119" s="17">
        <v>12.36</v>
      </c>
      <c r="K119" s="17">
        <v>2.5</v>
      </c>
      <c r="L119" s="18">
        <v>15</v>
      </c>
      <c r="M119" s="17">
        <v>0</v>
      </c>
      <c r="N119" s="17"/>
    </row>
    <row r="120" spans="1:14" x14ac:dyDescent="0.2">
      <c r="A120" t="s">
        <v>594</v>
      </c>
      <c r="B120" t="s">
        <v>595</v>
      </c>
      <c r="C120" t="s">
        <v>462</v>
      </c>
      <c r="D120" s="44">
        <v>4</v>
      </c>
      <c r="E120" s="18" t="s">
        <v>427</v>
      </c>
      <c r="F120" s="18">
        <v>8</v>
      </c>
      <c r="G120" s="16" t="s">
        <v>433</v>
      </c>
      <c r="H120" s="2">
        <v>37040</v>
      </c>
      <c r="I120" s="57">
        <f t="shared" si="1"/>
        <v>5</v>
      </c>
      <c r="J120" s="17">
        <v>68.650000000000006</v>
      </c>
      <c r="K120" s="17">
        <v>21.5</v>
      </c>
      <c r="L120" s="18">
        <v>9</v>
      </c>
      <c r="M120" s="17">
        <v>0.10000000149011612</v>
      </c>
      <c r="N120" s="17"/>
    </row>
    <row r="121" spans="1:14" x14ac:dyDescent="0.2">
      <c r="A121" t="s">
        <v>596</v>
      </c>
      <c r="B121" t="s">
        <v>514</v>
      </c>
      <c r="C121" t="s">
        <v>444</v>
      </c>
      <c r="D121" s="44">
        <v>6</v>
      </c>
      <c r="E121" s="18" t="s">
        <v>429</v>
      </c>
      <c r="F121" s="18">
        <v>8</v>
      </c>
      <c r="G121" s="16" t="s">
        <v>433</v>
      </c>
      <c r="H121" s="2">
        <v>37037</v>
      </c>
      <c r="I121" s="57">
        <f t="shared" si="1"/>
        <v>5</v>
      </c>
      <c r="J121" s="17">
        <v>10.95</v>
      </c>
      <c r="K121" s="17">
        <v>7.45</v>
      </c>
      <c r="L121" s="18">
        <v>24</v>
      </c>
      <c r="M121" s="17">
        <v>5.000000074505806E-2</v>
      </c>
      <c r="N121" s="17"/>
    </row>
    <row r="122" spans="1:14" x14ac:dyDescent="0.2">
      <c r="A122" t="s">
        <v>597</v>
      </c>
      <c r="B122" t="s">
        <v>519</v>
      </c>
      <c r="C122" t="s">
        <v>440</v>
      </c>
      <c r="D122" s="44">
        <v>5</v>
      </c>
      <c r="E122" s="18" t="s">
        <v>445</v>
      </c>
      <c r="F122" s="18">
        <v>6</v>
      </c>
      <c r="G122" s="16" t="s">
        <v>428</v>
      </c>
      <c r="H122" s="2">
        <v>37034</v>
      </c>
      <c r="I122" s="57">
        <f t="shared" si="1"/>
        <v>5</v>
      </c>
      <c r="J122" s="17">
        <v>48.17</v>
      </c>
      <c r="K122" s="17">
        <v>9</v>
      </c>
      <c r="L122" s="18">
        <v>70</v>
      </c>
      <c r="M122" s="17">
        <v>0.15000000596046448</v>
      </c>
      <c r="N122" s="17"/>
    </row>
    <row r="123" spans="1:14" x14ac:dyDescent="0.2">
      <c r="A123" t="s">
        <v>598</v>
      </c>
      <c r="B123" t="s">
        <v>509</v>
      </c>
      <c r="C123" t="s">
        <v>467</v>
      </c>
      <c r="D123" s="44">
        <v>7</v>
      </c>
      <c r="E123" s="18" t="s">
        <v>437</v>
      </c>
      <c r="F123" s="18">
        <v>8</v>
      </c>
      <c r="G123" s="16" t="s">
        <v>433</v>
      </c>
      <c r="H123" s="2">
        <v>37038</v>
      </c>
      <c r="I123" s="57">
        <f t="shared" si="1"/>
        <v>5</v>
      </c>
      <c r="J123" s="17">
        <v>194.72</v>
      </c>
      <c r="K123" s="17">
        <v>30</v>
      </c>
      <c r="L123" s="18">
        <v>10</v>
      </c>
      <c r="M123" s="17">
        <v>0</v>
      </c>
      <c r="N123" s="17"/>
    </row>
    <row r="124" spans="1:14" x14ac:dyDescent="0.2">
      <c r="A124" t="s">
        <v>590</v>
      </c>
      <c r="B124" t="s">
        <v>550</v>
      </c>
      <c r="C124" t="s">
        <v>444</v>
      </c>
      <c r="D124" s="44">
        <v>4</v>
      </c>
      <c r="E124" s="18" t="s">
        <v>427</v>
      </c>
      <c r="F124" s="18">
        <v>8</v>
      </c>
      <c r="G124" s="16" t="s">
        <v>433</v>
      </c>
      <c r="H124" s="2">
        <v>37048</v>
      </c>
      <c r="I124" s="57">
        <f t="shared" si="1"/>
        <v>6</v>
      </c>
      <c r="J124" s="17">
        <v>58.88</v>
      </c>
      <c r="K124" s="17">
        <v>2.5</v>
      </c>
      <c r="L124" s="18">
        <v>30</v>
      </c>
      <c r="M124" s="17">
        <v>0</v>
      </c>
      <c r="N124" s="17"/>
    </row>
    <row r="125" spans="1:14" x14ac:dyDescent="0.2">
      <c r="A125" t="s">
        <v>590</v>
      </c>
      <c r="B125" t="s">
        <v>550</v>
      </c>
      <c r="C125" t="s">
        <v>444</v>
      </c>
      <c r="D125" s="44">
        <v>4</v>
      </c>
      <c r="E125" s="18" t="s">
        <v>427</v>
      </c>
      <c r="F125" s="18">
        <v>8</v>
      </c>
      <c r="G125" s="16" t="s">
        <v>433</v>
      </c>
      <c r="H125" s="2">
        <v>37048</v>
      </c>
      <c r="I125" s="57">
        <f t="shared" si="1"/>
        <v>6</v>
      </c>
      <c r="J125" s="17">
        <v>58.88</v>
      </c>
      <c r="K125" s="17">
        <v>34</v>
      </c>
      <c r="L125" s="18">
        <v>35</v>
      </c>
      <c r="M125" s="17">
        <v>0.25</v>
      </c>
      <c r="N125" s="17"/>
    </row>
    <row r="126" spans="1:14" x14ac:dyDescent="0.2">
      <c r="A126" t="s">
        <v>599</v>
      </c>
      <c r="B126" t="s">
        <v>576</v>
      </c>
      <c r="C126" t="s">
        <v>452</v>
      </c>
      <c r="D126" s="44">
        <v>4</v>
      </c>
      <c r="E126" s="18" t="s">
        <v>427</v>
      </c>
      <c r="F126" s="18">
        <v>8</v>
      </c>
      <c r="G126" s="16" t="s">
        <v>433</v>
      </c>
      <c r="H126" s="2">
        <v>37044</v>
      </c>
      <c r="I126" s="57">
        <f t="shared" si="1"/>
        <v>6</v>
      </c>
      <c r="J126" s="17">
        <v>178.43</v>
      </c>
      <c r="K126" s="17">
        <v>32</v>
      </c>
      <c r="L126" s="18">
        <v>24</v>
      </c>
      <c r="M126" s="17">
        <v>0.15000000596046448</v>
      </c>
      <c r="N126" s="17"/>
    </row>
    <row r="127" spans="1:14" x14ac:dyDescent="0.2">
      <c r="A127" t="s">
        <v>600</v>
      </c>
      <c r="B127" t="s">
        <v>601</v>
      </c>
      <c r="C127" t="s">
        <v>493</v>
      </c>
      <c r="D127" s="44">
        <v>6</v>
      </c>
      <c r="E127" s="18" t="s">
        <v>429</v>
      </c>
      <c r="F127" s="18">
        <v>6</v>
      </c>
      <c r="G127" s="16" t="s">
        <v>428</v>
      </c>
      <c r="H127" s="2">
        <v>37048</v>
      </c>
      <c r="I127" s="57">
        <f t="shared" si="1"/>
        <v>6</v>
      </c>
      <c r="J127" s="17">
        <v>4.32</v>
      </c>
      <c r="K127" s="17">
        <v>39</v>
      </c>
      <c r="L127" s="18">
        <v>8</v>
      </c>
      <c r="M127" s="17">
        <v>0.10000000149011612</v>
      </c>
      <c r="N127" s="17"/>
    </row>
    <row r="128" spans="1:14" x14ac:dyDescent="0.2">
      <c r="A128" t="s">
        <v>602</v>
      </c>
      <c r="B128" t="s">
        <v>439</v>
      </c>
      <c r="C128" t="s">
        <v>440</v>
      </c>
      <c r="D128" s="44">
        <v>4</v>
      </c>
      <c r="E128" s="18" t="s">
        <v>427</v>
      </c>
      <c r="F128" s="18">
        <v>8</v>
      </c>
      <c r="G128" s="16" t="s">
        <v>433</v>
      </c>
      <c r="H128" s="2">
        <v>37047</v>
      </c>
      <c r="I128" s="57">
        <f t="shared" si="1"/>
        <v>6</v>
      </c>
      <c r="J128" s="17">
        <v>83.22</v>
      </c>
      <c r="K128" s="17">
        <v>36</v>
      </c>
      <c r="L128" s="18">
        <v>18</v>
      </c>
      <c r="M128" s="17">
        <v>0</v>
      </c>
      <c r="N128" s="17"/>
    </row>
    <row r="129" spans="1:14" x14ac:dyDescent="0.2">
      <c r="A129" t="s">
        <v>603</v>
      </c>
      <c r="B129" t="s">
        <v>477</v>
      </c>
      <c r="C129" t="s">
        <v>478</v>
      </c>
      <c r="D129" s="44">
        <v>5</v>
      </c>
      <c r="E129" s="18" t="s">
        <v>445</v>
      </c>
      <c r="F129" s="18">
        <v>8</v>
      </c>
      <c r="G129" s="16" t="s">
        <v>433</v>
      </c>
      <c r="H129" s="2">
        <v>37045</v>
      </c>
      <c r="I129" s="57">
        <f t="shared" si="1"/>
        <v>6</v>
      </c>
      <c r="J129" s="17">
        <v>149.49</v>
      </c>
      <c r="K129" s="17">
        <v>21</v>
      </c>
      <c r="L129" s="18">
        <v>24</v>
      </c>
      <c r="M129" s="17">
        <v>0</v>
      </c>
      <c r="N129" s="17"/>
    </row>
    <row r="130" spans="1:14" x14ac:dyDescent="0.2">
      <c r="A130" t="s">
        <v>604</v>
      </c>
      <c r="B130" t="s">
        <v>464</v>
      </c>
      <c r="C130" t="s">
        <v>444</v>
      </c>
      <c r="D130" s="44">
        <v>5</v>
      </c>
      <c r="E130" s="18" t="s">
        <v>445</v>
      </c>
      <c r="F130" s="18">
        <v>9</v>
      </c>
      <c r="G130" s="16" t="s">
        <v>441</v>
      </c>
      <c r="H130" s="2">
        <v>37047</v>
      </c>
      <c r="I130" s="57">
        <f t="shared" si="1"/>
        <v>6</v>
      </c>
      <c r="J130" s="17">
        <v>120.97</v>
      </c>
      <c r="K130" s="17">
        <v>9</v>
      </c>
      <c r="L130" s="18">
        <v>20</v>
      </c>
      <c r="M130" s="17">
        <v>5.000000074505806E-2</v>
      </c>
      <c r="N130" s="17"/>
    </row>
    <row r="131" spans="1:14" x14ac:dyDescent="0.2">
      <c r="A131" t="s">
        <v>605</v>
      </c>
      <c r="B131" t="s">
        <v>435</v>
      </c>
      <c r="C131" t="s">
        <v>436</v>
      </c>
      <c r="D131" s="44">
        <v>5</v>
      </c>
      <c r="E131" s="18" t="s">
        <v>445</v>
      </c>
      <c r="F131" s="18">
        <v>9</v>
      </c>
      <c r="G131" s="16" t="s">
        <v>441</v>
      </c>
      <c r="H131" s="2">
        <v>37046</v>
      </c>
      <c r="I131" s="57">
        <f t="shared" si="1"/>
        <v>6</v>
      </c>
      <c r="J131" s="17">
        <v>252.49</v>
      </c>
      <c r="K131" s="17">
        <v>38</v>
      </c>
      <c r="L131" s="18">
        <v>40</v>
      </c>
      <c r="M131" s="17">
        <v>0.20000000298023224</v>
      </c>
      <c r="N131" s="17"/>
    </row>
    <row r="132" spans="1:14" x14ac:dyDescent="0.2">
      <c r="A132" t="s">
        <v>605</v>
      </c>
      <c r="B132" t="s">
        <v>435</v>
      </c>
      <c r="C132" t="s">
        <v>436</v>
      </c>
      <c r="D132" s="44">
        <v>7</v>
      </c>
      <c r="E132" s="18" t="s">
        <v>437</v>
      </c>
      <c r="F132" s="18">
        <v>9</v>
      </c>
      <c r="G132" s="16" t="s">
        <v>441</v>
      </c>
      <c r="H132" s="2">
        <v>37046</v>
      </c>
      <c r="I132" s="57">
        <f t="shared" si="1"/>
        <v>6</v>
      </c>
      <c r="J132" s="17">
        <v>252.49</v>
      </c>
      <c r="K132" s="17">
        <v>23.25</v>
      </c>
      <c r="L132" s="18">
        <v>30</v>
      </c>
      <c r="M132" s="17">
        <v>0.20000000298023224</v>
      </c>
      <c r="N132" s="17"/>
    </row>
    <row r="133" spans="1:14" x14ac:dyDescent="0.2">
      <c r="A133" t="s">
        <v>606</v>
      </c>
      <c r="B133" t="s">
        <v>607</v>
      </c>
      <c r="C133" t="s">
        <v>449</v>
      </c>
      <c r="D133" s="44">
        <v>4</v>
      </c>
      <c r="E133" s="18" t="s">
        <v>427</v>
      </c>
      <c r="F133" s="18">
        <v>8</v>
      </c>
      <c r="G133" s="16" t="s">
        <v>433</v>
      </c>
      <c r="H133" s="2">
        <v>37055</v>
      </c>
      <c r="I133" s="57">
        <f t="shared" ref="I133:I196" si="2">MONTH(H133)</f>
        <v>6</v>
      </c>
      <c r="J133" s="17">
        <v>9.8000000000000007</v>
      </c>
      <c r="K133" s="17">
        <v>34.799999999999997</v>
      </c>
      <c r="L133" s="18">
        <v>24</v>
      </c>
      <c r="M133" s="17">
        <v>0</v>
      </c>
      <c r="N133" s="17"/>
    </row>
    <row r="134" spans="1:14" x14ac:dyDescent="0.2">
      <c r="A134" t="s">
        <v>608</v>
      </c>
      <c r="B134" t="s">
        <v>550</v>
      </c>
      <c r="C134" t="s">
        <v>444</v>
      </c>
      <c r="D134" s="44">
        <v>5</v>
      </c>
      <c r="E134" s="18" t="s">
        <v>445</v>
      </c>
      <c r="F134" s="18">
        <v>7</v>
      </c>
      <c r="G134" s="16" t="s">
        <v>475</v>
      </c>
      <c r="H134" s="2">
        <v>37048</v>
      </c>
      <c r="I134" s="57">
        <f t="shared" si="2"/>
        <v>6</v>
      </c>
      <c r="J134" s="17">
        <v>96.72</v>
      </c>
      <c r="K134" s="17">
        <v>33.25</v>
      </c>
      <c r="L134" s="18">
        <v>30</v>
      </c>
      <c r="M134" s="17">
        <v>0</v>
      </c>
      <c r="N134" s="17"/>
    </row>
    <row r="135" spans="1:14" x14ac:dyDescent="0.2">
      <c r="A135" t="s">
        <v>609</v>
      </c>
      <c r="B135" t="s">
        <v>610</v>
      </c>
      <c r="C135" t="s">
        <v>452</v>
      </c>
      <c r="D135" s="44">
        <v>5</v>
      </c>
      <c r="E135" s="18" t="s">
        <v>445</v>
      </c>
      <c r="F135" s="18">
        <v>8</v>
      </c>
      <c r="G135" s="16" t="s">
        <v>433</v>
      </c>
      <c r="H135" s="2">
        <v>37052</v>
      </c>
      <c r="I135" s="57">
        <f t="shared" si="2"/>
        <v>6</v>
      </c>
      <c r="J135" s="17">
        <v>72.97</v>
      </c>
      <c r="K135" s="17">
        <v>7</v>
      </c>
      <c r="L135" s="18">
        <v>30</v>
      </c>
      <c r="M135" s="17">
        <v>0</v>
      </c>
      <c r="N135" s="17"/>
    </row>
    <row r="136" spans="1:14" x14ac:dyDescent="0.2">
      <c r="A136" t="s">
        <v>609</v>
      </c>
      <c r="B136" t="s">
        <v>610</v>
      </c>
      <c r="C136" t="s">
        <v>452</v>
      </c>
      <c r="D136" s="44">
        <v>6</v>
      </c>
      <c r="E136" s="18" t="s">
        <v>429</v>
      </c>
      <c r="F136" s="18">
        <v>8</v>
      </c>
      <c r="G136" s="16" t="s">
        <v>433</v>
      </c>
      <c r="H136" s="2">
        <v>37052</v>
      </c>
      <c r="I136" s="57">
        <f t="shared" si="2"/>
        <v>6</v>
      </c>
      <c r="J136" s="17">
        <v>72.97</v>
      </c>
      <c r="K136" s="17">
        <v>32.799999999999997</v>
      </c>
      <c r="L136" s="18">
        <v>18</v>
      </c>
      <c r="M136" s="17">
        <v>0</v>
      </c>
      <c r="N136" s="17"/>
    </row>
    <row r="137" spans="1:14" x14ac:dyDescent="0.2">
      <c r="A137" t="s">
        <v>611</v>
      </c>
      <c r="B137" t="s">
        <v>500</v>
      </c>
      <c r="C137" t="s">
        <v>467</v>
      </c>
      <c r="D137" s="44">
        <v>6</v>
      </c>
      <c r="E137" s="18" t="s">
        <v>429</v>
      </c>
      <c r="F137" s="18">
        <v>9</v>
      </c>
      <c r="G137" s="16" t="s">
        <v>441</v>
      </c>
      <c r="H137" s="2">
        <v>37055</v>
      </c>
      <c r="I137" s="57">
        <f t="shared" si="2"/>
        <v>6</v>
      </c>
      <c r="J137" s="17">
        <v>8.0500000000000007</v>
      </c>
      <c r="K137" s="17">
        <v>24</v>
      </c>
      <c r="L137" s="18">
        <v>18</v>
      </c>
      <c r="M137" s="17">
        <v>5.000000074505806E-2</v>
      </c>
      <c r="N137" s="17"/>
    </row>
    <row r="138" spans="1:14" x14ac:dyDescent="0.2">
      <c r="A138" t="s">
        <v>612</v>
      </c>
      <c r="B138" t="s">
        <v>503</v>
      </c>
      <c r="C138" t="s">
        <v>459</v>
      </c>
      <c r="D138" s="44">
        <v>4</v>
      </c>
      <c r="E138" s="18" t="s">
        <v>427</v>
      </c>
      <c r="F138" s="18">
        <v>8</v>
      </c>
      <c r="G138" s="16" t="s">
        <v>433</v>
      </c>
      <c r="H138" s="2">
        <v>37054</v>
      </c>
      <c r="I138" s="57">
        <f t="shared" si="2"/>
        <v>6</v>
      </c>
      <c r="J138" s="17">
        <v>22.95</v>
      </c>
      <c r="K138" s="17">
        <v>2.5</v>
      </c>
      <c r="L138" s="18">
        <v>20</v>
      </c>
      <c r="M138" s="17">
        <v>0.10000000149011612</v>
      </c>
      <c r="N138" s="17"/>
    </row>
    <row r="139" spans="1:14" x14ac:dyDescent="0.2">
      <c r="A139" t="s">
        <v>613</v>
      </c>
      <c r="B139" t="s">
        <v>507</v>
      </c>
      <c r="C139" t="s">
        <v>462</v>
      </c>
      <c r="D139" s="44">
        <v>5</v>
      </c>
      <c r="E139" s="18" t="s">
        <v>445</v>
      </c>
      <c r="F139" s="18">
        <v>8</v>
      </c>
      <c r="G139" s="16" t="s">
        <v>433</v>
      </c>
      <c r="H139" s="2">
        <v>37066</v>
      </c>
      <c r="I139" s="57">
        <f t="shared" si="2"/>
        <v>6</v>
      </c>
      <c r="J139" s="17">
        <v>60.43</v>
      </c>
      <c r="K139" s="17">
        <v>7</v>
      </c>
      <c r="L139" s="18">
        <v>70</v>
      </c>
      <c r="M139" s="17">
        <v>0</v>
      </c>
      <c r="N139" s="17"/>
    </row>
    <row r="140" spans="1:14" x14ac:dyDescent="0.2">
      <c r="A140" t="s">
        <v>614</v>
      </c>
      <c r="B140" t="s">
        <v>454</v>
      </c>
      <c r="C140" t="s">
        <v>436</v>
      </c>
      <c r="D140" s="44">
        <v>6</v>
      </c>
      <c r="E140" s="18" t="s">
        <v>429</v>
      </c>
      <c r="F140" s="18">
        <v>9</v>
      </c>
      <c r="G140" s="16" t="s">
        <v>441</v>
      </c>
      <c r="H140" s="2">
        <v>37058</v>
      </c>
      <c r="I140" s="57">
        <f t="shared" si="2"/>
        <v>6</v>
      </c>
      <c r="J140" s="17">
        <v>13.75</v>
      </c>
      <c r="K140" s="17">
        <v>39</v>
      </c>
      <c r="L140" s="18">
        <v>16</v>
      </c>
      <c r="M140" s="17">
        <v>5.000000074505806E-2</v>
      </c>
      <c r="N140" s="17"/>
    </row>
    <row r="141" spans="1:14" x14ac:dyDescent="0.2">
      <c r="A141" t="s">
        <v>614</v>
      </c>
      <c r="B141" t="s">
        <v>454</v>
      </c>
      <c r="C141" t="s">
        <v>436</v>
      </c>
      <c r="D141" s="44">
        <v>6</v>
      </c>
      <c r="E141" s="18" t="s">
        <v>429</v>
      </c>
      <c r="F141" s="18">
        <v>9</v>
      </c>
      <c r="G141" s="16" t="s">
        <v>441</v>
      </c>
      <c r="H141" s="2">
        <v>37058</v>
      </c>
      <c r="I141" s="57">
        <f t="shared" si="2"/>
        <v>6</v>
      </c>
      <c r="J141" s="17">
        <v>13.75</v>
      </c>
      <c r="K141" s="17">
        <v>24</v>
      </c>
      <c r="L141" s="18">
        <v>25</v>
      </c>
      <c r="M141" s="17">
        <v>5.000000074505806E-2</v>
      </c>
      <c r="N141" s="17"/>
    </row>
    <row r="142" spans="1:14" x14ac:dyDescent="0.2">
      <c r="A142" t="s">
        <v>615</v>
      </c>
      <c r="B142" t="s">
        <v>502</v>
      </c>
      <c r="C142" t="s">
        <v>473</v>
      </c>
      <c r="D142" s="44">
        <v>5</v>
      </c>
      <c r="E142" s="18" t="s">
        <v>445</v>
      </c>
      <c r="F142" s="18">
        <v>6</v>
      </c>
      <c r="G142" s="16" t="s">
        <v>428</v>
      </c>
      <c r="H142" s="2">
        <v>37060</v>
      </c>
      <c r="I142" s="57">
        <f t="shared" si="2"/>
        <v>6</v>
      </c>
      <c r="J142" s="17">
        <v>7.15</v>
      </c>
      <c r="K142" s="17">
        <v>33.25</v>
      </c>
      <c r="L142" s="18">
        <v>18</v>
      </c>
      <c r="M142" s="17">
        <v>0.10000000149011612</v>
      </c>
      <c r="N142" s="17"/>
    </row>
    <row r="143" spans="1:14" x14ac:dyDescent="0.2">
      <c r="A143" t="s">
        <v>616</v>
      </c>
      <c r="B143" t="s">
        <v>425</v>
      </c>
      <c r="C143" t="s">
        <v>426</v>
      </c>
      <c r="D143" s="44">
        <v>4</v>
      </c>
      <c r="E143" s="18" t="s">
        <v>427</v>
      </c>
      <c r="F143" s="18">
        <v>8</v>
      </c>
      <c r="G143" s="16" t="s">
        <v>433</v>
      </c>
      <c r="H143" s="2">
        <v>37059</v>
      </c>
      <c r="I143" s="57">
        <f t="shared" si="2"/>
        <v>6</v>
      </c>
      <c r="J143" s="17">
        <v>33.97</v>
      </c>
      <c r="K143" s="17">
        <v>55</v>
      </c>
      <c r="L143" s="18">
        <v>40</v>
      </c>
      <c r="M143" s="17">
        <v>0.20000000298023224</v>
      </c>
      <c r="N143" s="17"/>
    </row>
    <row r="144" spans="1:14" x14ac:dyDescent="0.2">
      <c r="A144" t="s">
        <v>617</v>
      </c>
      <c r="B144" t="s">
        <v>502</v>
      </c>
      <c r="C144" t="s">
        <v>473</v>
      </c>
      <c r="D144" s="44">
        <v>5</v>
      </c>
      <c r="E144" s="18" t="s">
        <v>445</v>
      </c>
      <c r="F144" s="18">
        <v>8</v>
      </c>
      <c r="G144" s="16" t="s">
        <v>433</v>
      </c>
      <c r="H144" s="2">
        <v>37061</v>
      </c>
      <c r="I144" s="57">
        <f t="shared" si="2"/>
        <v>6</v>
      </c>
      <c r="J144" s="17">
        <v>188.99</v>
      </c>
      <c r="K144" s="17">
        <v>38</v>
      </c>
      <c r="L144" s="18">
        <v>60</v>
      </c>
      <c r="M144" s="17">
        <v>5.000000074505806E-2</v>
      </c>
      <c r="N144" s="17"/>
    </row>
    <row r="145" spans="1:14" x14ac:dyDescent="0.2">
      <c r="A145" t="s">
        <v>619</v>
      </c>
      <c r="B145" t="s">
        <v>504</v>
      </c>
      <c r="C145" t="s">
        <v>505</v>
      </c>
      <c r="D145" s="44">
        <v>4</v>
      </c>
      <c r="E145" s="18" t="s">
        <v>427</v>
      </c>
      <c r="F145" s="18">
        <v>8</v>
      </c>
      <c r="G145" s="16" t="s">
        <v>433</v>
      </c>
      <c r="H145" s="2">
        <v>37067</v>
      </c>
      <c r="I145" s="57">
        <f t="shared" si="2"/>
        <v>6</v>
      </c>
      <c r="J145" s="17">
        <v>116.43</v>
      </c>
      <c r="K145" s="17">
        <v>32</v>
      </c>
      <c r="L145" s="18">
        <v>10</v>
      </c>
      <c r="M145" s="17">
        <v>0.10000000149011612</v>
      </c>
      <c r="N145" s="17"/>
    </row>
    <row r="146" spans="1:14" x14ac:dyDescent="0.2">
      <c r="A146" t="s">
        <v>620</v>
      </c>
      <c r="B146" t="s">
        <v>589</v>
      </c>
      <c r="C146" t="s">
        <v>533</v>
      </c>
      <c r="D146" s="44">
        <v>6</v>
      </c>
      <c r="E146" s="18" t="s">
        <v>429</v>
      </c>
      <c r="F146" s="18">
        <v>6</v>
      </c>
      <c r="G146" s="16" t="s">
        <v>428</v>
      </c>
      <c r="H146" s="2">
        <v>37062</v>
      </c>
      <c r="I146" s="57">
        <f t="shared" si="2"/>
        <v>6</v>
      </c>
      <c r="J146" s="17">
        <v>84.84</v>
      </c>
      <c r="K146" s="17">
        <v>39</v>
      </c>
      <c r="L146" s="18">
        <v>18</v>
      </c>
      <c r="M146" s="17">
        <v>0</v>
      </c>
      <c r="N146" s="17"/>
    </row>
    <row r="147" spans="1:14" x14ac:dyDescent="0.2">
      <c r="A147" t="s">
        <v>620</v>
      </c>
      <c r="B147" t="s">
        <v>589</v>
      </c>
      <c r="C147" t="s">
        <v>533</v>
      </c>
      <c r="D147" s="44">
        <v>6</v>
      </c>
      <c r="E147" s="18" t="s">
        <v>429</v>
      </c>
      <c r="F147" s="18">
        <v>6</v>
      </c>
      <c r="G147" s="16" t="s">
        <v>428</v>
      </c>
      <c r="H147" s="2">
        <v>37062</v>
      </c>
      <c r="I147" s="57">
        <f t="shared" si="2"/>
        <v>6</v>
      </c>
      <c r="J147" s="17">
        <v>84.84</v>
      </c>
      <c r="K147" s="17">
        <v>32.799999999999997</v>
      </c>
      <c r="L147" s="18">
        <v>25</v>
      </c>
      <c r="M147" s="17">
        <v>0</v>
      </c>
      <c r="N147" s="17"/>
    </row>
    <row r="148" spans="1:14" x14ac:dyDescent="0.2">
      <c r="A148" t="s">
        <v>621</v>
      </c>
      <c r="B148" t="s">
        <v>622</v>
      </c>
      <c r="C148" t="s">
        <v>436</v>
      </c>
      <c r="D148" s="44">
        <v>4</v>
      </c>
      <c r="E148" s="18" t="s">
        <v>427</v>
      </c>
      <c r="F148" s="18">
        <v>9</v>
      </c>
      <c r="G148" s="16" t="s">
        <v>441</v>
      </c>
      <c r="H148" s="2">
        <v>37072</v>
      </c>
      <c r="I148" s="57">
        <f t="shared" si="2"/>
        <v>6</v>
      </c>
      <c r="J148" s="17">
        <v>37.6</v>
      </c>
      <c r="K148" s="17">
        <v>2.5</v>
      </c>
      <c r="L148" s="18">
        <v>14</v>
      </c>
      <c r="M148" s="17">
        <v>0</v>
      </c>
      <c r="N148" s="17"/>
    </row>
    <row r="149" spans="1:14" x14ac:dyDescent="0.2">
      <c r="A149" t="s">
        <v>621</v>
      </c>
      <c r="B149" t="s">
        <v>622</v>
      </c>
      <c r="C149" t="s">
        <v>436</v>
      </c>
      <c r="D149" s="44">
        <v>5</v>
      </c>
      <c r="E149" s="18" t="s">
        <v>445</v>
      </c>
      <c r="F149" s="18">
        <v>9</v>
      </c>
      <c r="G149" s="16" t="s">
        <v>441</v>
      </c>
      <c r="H149" s="2">
        <v>37072</v>
      </c>
      <c r="I149" s="57">
        <f t="shared" si="2"/>
        <v>6</v>
      </c>
      <c r="J149" s="17">
        <v>37.6</v>
      </c>
      <c r="K149" s="17">
        <v>33.25</v>
      </c>
      <c r="L149" s="18">
        <v>6</v>
      </c>
      <c r="M149" s="17">
        <v>0</v>
      </c>
      <c r="N149" s="17"/>
    </row>
    <row r="150" spans="1:14" x14ac:dyDescent="0.2">
      <c r="A150" t="s">
        <v>623</v>
      </c>
      <c r="B150" t="s">
        <v>624</v>
      </c>
      <c r="C150" t="s">
        <v>444</v>
      </c>
      <c r="D150" s="44">
        <v>4</v>
      </c>
      <c r="E150" s="18" t="s">
        <v>427</v>
      </c>
      <c r="F150" s="18">
        <v>9</v>
      </c>
      <c r="G150" s="16" t="s">
        <v>441</v>
      </c>
      <c r="H150" s="2">
        <v>37072</v>
      </c>
      <c r="I150" s="57">
        <f t="shared" si="2"/>
        <v>6</v>
      </c>
      <c r="J150" s="17">
        <v>127.34</v>
      </c>
      <c r="K150" s="17">
        <v>55</v>
      </c>
      <c r="L150" s="18">
        <v>12</v>
      </c>
      <c r="M150" s="17">
        <v>0</v>
      </c>
      <c r="N150" s="17"/>
    </row>
    <row r="151" spans="1:14" x14ac:dyDescent="0.2">
      <c r="A151" t="s">
        <v>623</v>
      </c>
      <c r="B151" t="s">
        <v>624</v>
      </c>
      <c r="C151" t="s">
        <v>444</v>
      </c>
      <c r="D151" s="44">
        <v>4</v>
      </c>
      <c r="E151" s="18" t="s">
        <v>427</v>
      </c>
      <c r="F151" s="18">
        <v>9</v>
      </c>
      <c r="G151" s="16" t="s">
        <v>441</v>
      </c>
      <c r="H151" s="2">
        <v>37072</v>
      </c>
      <c r="I151" s="57">
        <f t="shared" si="2"/>
        <v>6</v>
      </c>
      <c r="J151" s="17">
        <v>127.34</v>
      </c>
      <c r="K151" s="17">
        <v>34.799999999999997</v>
      </c>
      <c r="L151" s="18">
        <v>30</v>
      </c>
      <c r="M151" s="17">
        <v>0</v>
      </c>
      <c r="N151" s="17"/>
    </row>
    <row r="152" spans="1:14" x14ac:dyDescent="0.2">
      <c r="A152" t="s">
        <v>618</v>
      </c>
      <c r="B152" t="s">
        <v>456</v>
      </c>
      <c r="C152" t="s">
        <v>432</v>
      </c>
      <c r="D152" s="44">
        <v>5</v>
      </c>
      <c r="E152" s="18" t="s">
        <v>445</v>
      </c>
      <c r="F152" s="18">
        <v>6</v>
      </c>
      <c r="G152" s="16" t="s">
        <v>428</v>
      </c>
      <c r="H152" s="2">
        <v>37076</v>
      </c>
      <c r="I152" s="57">
        <f t="shared" si="2"/>
        <v>7</v>
      </c>
      <c r="J152" s="17">
        <v>26.06</v>
      </c>
      <c r="K152" s="17">
        <v>14</v>
      </c>
      <c r="L152" s="18">
        <v>28</v>
      </c>
      <c r="M152" s="17">
        <v>0.15000000596046448</v>
      </c>
      <c r="N152" s="17"/>
    </row>
    <row r="153" spans="1:14" x14ac:dyDescent="0.2">
      <c r="A153" t="s">
        <v>618</v>
      </c>
      <c r="B153" t="s">
        <v>456</v>
      </c>
      <c r="C153" t="s">
        <v>432</v>
      </c>
      <c r="D153" s="44">
        <v>7</v>
      </c>
      <c r="E153" s="18" t="s">
        <v>437</v>
      </c>
      <c r="F153" s="18">
        <v>6</v>
      </c>
      <c r="G153" s="16" t="s">
        <v>428</v>
      </c>
      <c r="H153" s="2">
        <v>37076</v>
      </c>
      <c r="I153" s="57">
        <f t="shared" si="2"/>
        <v>7</v>
      </c>
      <c r="J153" s="17">
        <v>26.06</v>
      </c>
      <c r="K153" s="17">
        <v>23.25</v>
      </c>
      <c r="L153" s="18">
        <v>11</v>
      </c>
      <c r="M153" s="17">
        <v>0.15000000596046448</v>
      </c>
      <c r="N153" s="17"/>
    </row>
    <row r="154" spans="1:14" x14ac:dyDescent="0.2">
      <c r="A154" t="s">
        <v>625</v>
      </c>
      <c r="B154" t="s">
        <v>528</v>
      </c>
      <c r="C154" t="s">
        <v>452</v>
      </c>
      <c r="D154" s="44">
        <v>5</v>
      </c>
      <c r="E154" s="18" t="s">
        <v>445</v>
      </c>
      <c r="F154" s="18">
        <v>9</v>
      </c>
      <c r="G154" s="16" t="s">
        <v>441</v>
      </c>
      <c r="H154" s="2">
        <v>37097</v>
      </c>
      <c r="I154" s="57">
        <f t="shared" si="2"/>
        <v>7</v>
      </c>
      <c r="J154" s="17">
        <v>29.6</v>
      </c>
      <c r="K154" s="17">
        <v>19.5</v>
      </c>
      <c r="L154" s="18">
        <v>6</v>
      </c>
      <c r="M154" s="17">
        <v>0</v>
      </c>
      <c r="N154" s="17"/>
    </row>
    <row r="155" spans="1:14" x14ac:dyDescent="0.2">
      <c r="A155" t="s">
        <v>626</v>
      </c>
      <c r="B155" t="s">
        <v>464</v>
      </c>
      <c r="C155" t="s">
        <v>444</v>
      </c>
      <c r="D155" s="44">
        <v>7</v>
      </c>
      <c r="E155" s="18" t="s">
        <v>437</v>
      </c>
      <c r="F155" s="18">
        <v>9</v>
      </c>
      <c r="G155" s="16" t="s">
        <v>441</v>
      </c>
      <c r="H155" s="2">
        <v>37073</v>
      </c>
      <c r="I155" s="57">
        <f t="shared" si="2"/>
        <v>7</v>
      </c>
      <c r="J155" s="17">
        <v>75.89</v>
      </c>
      <c r="K155" s="17">
        <v>23.25</v>
      </c>
      <c r="L155" s="18">
        <v>15</v>
      </c>
      <c r="M155" s="17">
        <v>5.000000074505806E-2</v>
      </c>
      <c r="N155" s="17"/>
    </row>
    <row r="156" spans="1:14" x14ac:dyDescent="0.2">
      <c r="A156" t="s">
        <v>627</v>
      </c>
      <c r="B156" t="s">
        <v>555</v>
      </c>
      <c r="C156" t="s">
        <v>444</v>
      </c>
      <c r="D156" s="44">
        <v>5</v>
      </c>
      <c r="E156" s="18" t="s">
        <v>445</v>
      </c>
      <c r="F156" s="18">
        <v>8</v>
      </c>
      <c r="G156" s="16" t="s">
        <v>433</v>
      </c>
      <c r="H156" s="2">
        <v>37086</v>
      </c>
      <c r="I156" s="57">
        <f t="shared" si="2"/>
        <v>7</v>
      </c>
      <c r="J156" s="17">
        <v>27.71</v>
      </c>
      <c r="K156" s="17">
        <v>19.5</v>
      </c>
      <c r="L156" s="18">
        <v>4</v>
      </c>
      <c r="M156" s="17">
        <v>0</v>
      </c>
      <c r="N156" s="17"/>
    </row>
    <row r="157" spans="1:14" x14ac:dyDescent="0.2">
      <c r="A157" t="s">
        <v>628</v>
      </c>
      <c r="B157" t="s">
        <v>477</v>
      </c>
      <c r="C157" t="s">
        <v>478</v>
      </c>
      <c r="D157" s="44">
        <v>4</v>
      </c>
      <c r="E157" s="18" t="s">
        <v>427</v>
      </c>
      <c r="F157" s="18">
        <v>8</v>
      </c>
      <c r="G157" s="16" t="s">
        <v>433</v>
      </c>
      <c r="H157" s="2">
        <v>37076</v>
      </c>
      <c r="I157" s="57">
        <f t="shared" si="2"/>
        <v>7</v>
      </c>
      <c r="J157" s="17">
        <v>7.28</v>
      </c>
      <c r="K157" s="17">
        <v>34</v>
      </c>
      <c r="L157" s="18">
        <v>24</v>
      </c>
      <c r="M157" s="17">
        <v>0.15000000596046448</v>
      </c>
      <c r="N157" s="17"/>
    </row>
    <row r="158" spans="1:14" x14ac:dyDescent="0.2">
      <c r="A158" t="s">
        <v>628</v>
      </c>
      <c r="B158" t="s">
        <v>477</v>
      </c>
      <c r="C158" t="s">
        <v>478</v>
      </c>
      <c r="D158" s="44">
        <v>4</v>
      </c>
      <c r="E158" s="18" t="s">
        <v>427</v>
      </c>
      <c r="F158" s="18">
        <v>8</v>
      </c>
      <c r="G158" s="16" t="s">
        <v>433</v>
      </c>
      <c r="H158" s="2">
        <v>37076</v>
      </c>
      <c r="I158" s="57">
        <f t="shared" si="2"/>
        <v>7</v>
      </c>
      <c r="J158" s="17">
        <v>7.28</v>
      </c>
      <c r="K158" s="17">
        <v>36</v>
      </c>
      <c r="L158" s="18">
        <v>10</v>
      </c>
      <c r="M158" s="17">
        <v>0.15000000596046448</v>
      </c>
      <c r="N158" s="17"/>
    </row>
    <row r="159" spans="1:14" x14ac:dyDescent="0.2">
      <c r="A159" t="s">
        <v>628</v>
      </c>
      <c r="B159" t="s">
        <v>477</v>
      </c>
      <c r="C159" t="s">
        <v>478</v>
      </c>
      <c r="D159" s="44">
        <v>6</v>
      </c>
      <c r="E159" s="18" t="s">
        <v>429</v>
      </c>
      <c r="F159" s="18">
        <v>8</v>
      </c>
      <c r="G159" s="16" t="s">
        <v>433</v>
      </c>
      <c r="H159" s="2">
        <v>37076</v>
      </c>
      <c r="I159" s="57">
        <f t="shared" si="2"/>
        <v>7</v>
      </c>
      <c r="J159" s="17">
        <v>7.28</v>
      </c>
      <c r="K159" s="17">
        <v>123.79</v>
      </c>
      <c r="L159" s="18">
        <v>10</v>
      </c>
      <c r="M159" s="17">
        <v>0</v>
      </c>
      <c r="N159" s="17"/>
    </row>
    <row r="160" spans="1:14" x14ac:dyDescent="0.2">
      <c r="A160" t="s">
        <v>629</v>
      </c>
      <c r="B160" t="s">
        <v>503</v>
      </c>
      <c r="C160" t="s">
        <v>459</v>
      </c>
      <c r="D160" s="44">
        <v>5</v>
      </c>
      <c r="E160" s="18" t="s">
        <v>445</v>
      </c>
      <c r="F160" s="18">
        <v>7</v>
      </c>
      <c r="G160" s="16" t="s">
        <v>475</v>
      </c>
      <c r="H160" s="2">
        <v>37081</v>
      </c>
      <c r="I160" s="57">
        <f t="shared" si="2"/>
        <v>7</v>
      </c>
      <c r="J160" s="17">
        <v>0.48</v>
      </c>
      <c r="K160" s="17">
        <v>7</v>
      </c>
      <c r="L160" s="18">
        <v>4</v>
      </c>
      <c r="M160" s="17">
        <v>0.15000000596046448</v>
      </c>
      <c r="N160" s="17"/>
    </row>
    <row r="161" spans="1:14" x14ac:dyDescent="0.2">
      <c r="A161" t="s">
        <v>630</v>
      </c>
      <c r="B161" t="s">
        <v>511</v>
      </c>
      <c r="C161" t="s">
        <v>444</v>
      </c>
      <c r="D161" s="44">
        <v>5</v>
      </c>
      <c r="E161" s="18" t="s">
        <v>445</v>
      </c>
      <c r="F161" s="18">
        <v>8</v>
      </c>
      <c r="G161" s="16" t="s">
        <v>433</v>
      </c>
      <c r="H161" s="2">
        <v>37082</v>
      </c>
      <c r="I161" s="57">
        <f t="shared" si="2"/>
        <v>7</v>
      </c>
      <c r="J161" s="17">
        <v>194.67</v>
      </c>
      <c r="K161" s="17">
        <v>14</v>
      </c>
      <c r="L161" s="18">
        <v>100</v>
      </c>
      <c r="M161" s="17">
        <v>0.20000000298023224</v>
      </c>
      <c r="N161" s="17"/>
    </row>
    <row r="162" spans="1:14" x14ac:dyDescent="0.2">
      <c r="A162" t="s">
        <v>631</v>
      </c>
      <c r="B162" t="s">
        <v>448</v>
      </c>
      <c r="C162" t="s">
        <v>449</v>
      </c>
      <c r="D162" s="44">
        <v>6</v>
      </c>
      <c r="E162" s="18" t="s">
        <v>429</v>
      </c>
      <c r="F162" s="18">
        <v>8</v>
      </c>
      <c r="G162" s="16" t="s">
        <v>433</v>
      </c>
      <c r="H162" s="2">
        <v>37088</v>
      </c>
      <c r="I162" s="57">
        <f t="shared" si="2"/>
        <v>7</v>
      </c>
      <c r="J162" s="17">
        <v>55.92</v>
      </c>
      <c r="K162" s="17">
        <v>7.45</v>
      </c>
      <c r="L162" s="18">
        <v>50</v>
      </c>
      <c r="M162" s="17">
        <v>0</v>
      </c>
      <c r="N162" s="17"/>
    </row>
    <row r="163" spans="1:14" x14ac:dyDescent="0.2">
      <c r="A163" t="s">
        <v>631</v>
      </c>
      <c r="B163" t="s">
        <v>448</v>
      </c>
      <c r="C163" t="s">
        <v>449</v>
      </c>
      <c r="D163" s="44">
        <v>7</v>
      </c>
      <c r="E163" s="18" t="s">
        <v>437</v>
      </c>
      <c r="F163" s="18">
        <v>8</v>
      </c>
      <c r="G163" s="16" t="s">
        <v>433</v>
      </c>
      <c r="H163" s="2">
        <v>37088</v>
      </c>
      <c r="I163" s="57">
        <f t="shared" si="2"/>
        <v>7</v>
      </c>
      <c r="J163" s="17">
        <v>55.92</v>
      </c>
      <c r="K163" s="17">
        <v>30</v>
      </c>
      <c r="L163" s="18">
        <v>10</v>
      </c>
      <c r="M163" s="17">
        <v>0</v>
      </c>
      <c r="N163" s="17"/>
    </row>
    <row r="164" spans="1:14" x14ac:dyDescent="0.2">
      <c r="A164" t="s">
        <v>633</v>
      </c>
      <c r="B164" t="s">
        <v>634</v>
      </c>
      <c r="C164" t="s">
        <v>436</v>
      </c>
      <c r="D164" s="44">
        <v>5</v>
      </c>
      <c r="E164" s="18" t="s">
        <v>445</v>
      </c>
      <c r="F164" s="18">
        <v>8</v>
      </c>
      <c r="G164" s="16" t="s">
        <v>433</v>
      </c>
      <c r="H164" s="2">
        <v>37088</v>
      </c>
      <c r="I164" s="57">
        <f t="shared" si="2"/>
        <v>7</v>
      </c>
      <c r="J164" s="17">
        <v>5.24</v>
      </c>
      <c r="K164" s="17">
        <v>7</v>
      </c>
      <c r="L164" s="18">
        <v>24</v>
      </c>
      <c r="M164" s="17">
        <v>0</v>
      </c>
      <c r="N164" s="17"/>
    </row>
    <row r="165" spans="1:14" x14ac:dyDescent="0.2">
      <c r="A165" t="s">
        <v>635</v>
      </c>
      <c r="B165" t="s">
        <v>456</v>
      </c>
      <c r="C165" t="s">
        <v>432</v>
      </c>
      <c r="D165" s="44">
        <v>4</v>
      </c>
      <c r="E165" s="18" t="s">
        <v>427</v>
      </c>
      <c r="F165" s="18">
        <v>8</v>
      </c>
      <c r="G165" s="16" t="s">
        <v>433</v>
      </c>
      <c r="H165" s="2">
        <v>37086</v>
      </c>
      <c r="I165" s="57">
        <f t="shared" si="2"/>
        <v>7</v>
      </c>
      <c r="J165" s="17">
        <v>96.78</v>
      </c>
      <c r="K165" s="17">
        <v>36</v>
      </c>
      <c r="L165" s="18">
        <v>65</v>
      </c>
      <c r="M165" s="17">
        <v>0.25</v>
      </c>
      <c r="N165" s="17"/>
    </row>
    <row r="166" spans="1:14" x14ac:dyDescent="0.2">
      <c r="A166" t="s">
        <v>637</v>
      </c>
      <c r="B166" t="s">
        <v>431</v>
      </c>
      <c r="C166" t="s">
        <v>432</v>
      </c>
      <c r="D166" s="44">
        <v>5</v>
      </c>
      <c r="E166" s="18" t="s">
        <v>445</v>
      </c>
      <c r="F166" s="18">
        <v>6</v>
      </c>
      <c r="G166" s="16" t="s">
        <v>428</v>
      </c>
      <c r="H166" s="2">
        <v>37090</v>
      </c>
      <c r="I166" s="57">
        <f t="shared" si="2"/>
        <v>7</v>
      </c>
      <c r="J166" s="17">
        <v>35.119999999999997</v>
      </c>
      <c r="K166" s="17">
        <v>19.5</v>
      </c>
      <c r="L166" s="18">
        <v>20</v>
      </c>
      <c r="M166" s="17">
        <v>0</v>
      </c>
      <c r="N166" s="17"/>
    </row>
    <row r="167" spans="1:14" x14ac:dyDescent="0.2">
      <c r="A167" t="s">
        <v>638</v>
      </c>
      <c r="B167" t="s">
        <v>454</v>
      </c>
      <c r="C167" t="s">
        <v>436</v>
      </c>
      <c r="D167" s="44">
        <v>4</v>
      </c>
      <c r="E167" s="18" t="s">
        <v>427</v>
      </c>
      <c r="F167" s="18">
        <v>8</v>
      </c>
      <c r="G167" s="16" t="s">
        <v>433</v>
      </c>
      <c r="H167" s="2">
        <v>37090</v>
      </c>
      <c r="I167" s="57">
        <f t="shared" si="2"/>
        <v>7</v>
      </c>
      <c r="J167" s="17">
        <v>44.42</v>
      </c>
      <c r="K167" s="17">
        <v>21.5</v>
      </c>
      <c r="L167" s="18">
        <v>9</v>
      </c>
      <c r="M167" s="17">
        <v>0</v>
      </c>
      <c r="N167" s="17"/>
    </row>
    <row r="168" spans="1:14" x14ac:dyDescent="0.2">
      <c r="A168" t="s">
        <v>639</v>
      </c>
      <c r="B168" t="s">
        <v>482</v>
      </c>
      <c r="C168" t="s">
        <v>436</v>
      </c>
      <c r="D168" s="44">
        <v>6</v>
      </c>
      <c r="E168" s="18" t="s">
        <v>429</v>
      </c>
      <c r="F168" s="18">
        <v>9</v>
      </c>
      <c r="G168" s="16" t="s">
        <v>441</v>
      </c>
      <c r="H168" s="2">
        <v>37093</v>
      </c>
      <c r="I168" s="57">
        <f t="shared" si="2"/>
        <v>7</v>
      </c>
      <c r="J168" s="17">
        <v>45.13</v>
      </c>
      <c r="K168" s="17">
        <v>7.45</v>
      </c>
      <c r="L168" s="18">
        <v>4</v>
      </c>
      <c r="M168" s="17">
        <v>0</v>
      </c>
      <c r="N168" s="17"/>
    </row>
    <row r="169" spans="1:14" x14ac:dyDescent="0.2">
      <c r="A169" t="s">
        <v>640</v>
      </c>
      <c r="B169" t="s">
        <v>439</v>
      </c>
      <c r="C169" t="s">
        <v>440</v>
      </c>
      <c r="D169" s="44">
        <v>4</v>
      </c>
      <c r="E169" s="18" t="s">
        <v>427</v>
      </c>
      <c r="F169" s="18">
        <v>6</v>
      </c>
      <c r="G169" s="16" t="s">
        <v>428</v>
      </c>
      <c r="H169" s="2">
        <v>37094</v>
      </c>
      <c r="I169" s="57">
        <f t="shared" si="2"/>
        <v>7</v>
      </c>
      <c r="J169" s="17">
        <v>58.3</v>
      </c>
      <c r="K169" s="17">
        <v>55</v>
      </c>
      <c r="L169" s="18">
        <v>35</v>
      </c>
      <c r="M169" s="17">
        <v>0</v>
      </c>
      <c r="N169" s="17"/>
    </row>
    <row r="170" spans="1:14" x14ac:dyDescent="0.2">
      <c r="A170" t="s">
        <v>642</v>
      </c>
      <c r="B170" t="s">
        <v>502</v>
      </c>
      <c r="C170" t="s">
        <v>473</v>
      </c>
      <c r="D170" s="44">
        <v>4</v>
      </c>
      <c r="E170" s="18" t="s">
        <v>427</v>
      </c>
      <c r="F170" s="18">
        <v>8</v>
      </c>
      <c r="G170" s="16" t="s">
        <v>433</v>
      </c>
      <c r="H170" s="2">
        <v>37101</v>
      </c>
      <c r="I170" s="57">
        <f t="shared" si="2"/>
        <v>7</v>
      </c>
      <c r="J170" s="17">
        <v>379.13</v>
      </c>
      <c r="K170" s="17">
        <v>55</v>
      </c>
      <c r="L170" s="18">
        <v>20</v>
      </c>
      <c r="M170" s="17">
        <v>5.000000074505806E-2</v>
      </c>
      <c r="N170" s="17"/>
    </row>
    <row r="171" spans="1:14" x14ac:dyDescent="0.2">
      <c r="A171" t="s">
        <v>642</v>
      </c>
      <c r="B171" t="s">
        <v>502</v>
      </c>
      <c r="C171" t="s">
        <v>473</v>
      </c>
      <c r="D171" s="44">
        <v>4</v>
      </c>
      <c r="E171" s="18" t="s">
        <v>427</v>
      </c>
      <c r="F171" s="18">
        <v>8</v>
      </c>
      <c r="G171" s="16" t="s">
        <v>433</v>
      </c>
      <c r="H171" s="2">
        <v>37101</v>
      </c>
      <c r="I171" s="57">
        <f t="shared" si="2"/>
        <v>7</v>
      </c>
      <c r="J171" s="17">
        <v>379.13</v>
      </c>
      <c r="K171" s="17">
        <v>34</v>
      </c>
      <c r="L171" s="18">
        <v>70</v>
      </c>
      <c r="M171" s="17">
        <v>5.000000074505806E-2</v>
      </c>
      <c r="N171" s="17"/>
    </row>
    <row r="172" spans="1:14" x14ac:dyDescent="0.2">
      <c r="A172" t="s">
        <v>642</v>
      </c>
      <c r="B172" t="s">
        <v>502</v>
      </c>
      <c r="C172" t="s">
        <v>473</v>
      </c>
      <c r="D172" s="44">
        <v>4</v>
      </c>
      <c r="E172" s="18" t="s">
        <v>427</v>
      </c>
      <c r="F172" s="18">
        <v>8</v>
      </c>
      <c r="G172" s="16" t="s">
        <v>433</v>
      </c>
      <c r="H172" s="2">
        <v>37101</v>
      </c>
      <c r="I172" s="57">
        <f t="shared" si="2"/>
        <v>7</v>
      </c>
      <c r="J172" s="17">
        <v>379.13</v>
      </c>
      <c r="K172" s="17">
        <v>21.5</v>
      </c>
      <c r="L172" s="18">
        <v>15</v>
      </c>
      <c r="M172" s="17">
        <v>5.000000074505806E-2</v>
      </c>
      <c r="N172" s="17"/>
    </row>
    <row r="173" spans="1:14" x14ac:dyDescent="0.2">
      <c r="A173" t="s">
        <v>643</v>
      </c>
      <c r="B173" t="s">
        <v>644</v>
      </c>
      <c r="C173" t="s">
        <v>462</v>
      </c>
      <c r="D173" s="44">
        <v>6</v>
      </c>
      <c r="E173" s="18" t="s">
        <v>429</v>
      </c>
      <c r="F173" s="18">
        <v>9</v>
      </c>
      <c r="G173" s="16" t="s">
        <v>441</v>
      </c>
      <c r="H173" s="2">
        <v>37103</v>
      </c>
      <c r="I173" s="57">
        <f t="shared" si="2"/>
        <v>7</v>
      </c>
      <c r="J173" s="17">
        <v>79.400000000000006</v>
      </c>
      <c r="K173" s="17">
        <v>24</v>
      </c>
      <c r="L173" s="18">
        <v>20</v>
      </c>
      <c r="M173" s="17">
        <v>0.20000000298023224</v>
      </c>
      <c r="N173" s="17"/>
    </row>
    <row r="174" spans="1:14" x14ac:dyDescent="0.2">
      <c r="A174" t="s">
        <v>645</v>
      </c>
      <c r="B174" t="s">
        <v>435</v>
      </c>
      <c r="C174" t="s">
        <v>436</v>
      </c>
      <c r="D174" s="44">
        <v>4</v>
      </c>
      <c r="E174" s="18" t="s">
        <v>427</v>
      </c>
      <c r="F174" s="18">
        <v>9</v>
      </c>
      <c r="G174" s="16" t="s">
        <v>441</v>
      </c>
      <c r="H174" s="2">
        <v>37097</v>
      </c>
      <c r="I174" s="57">
        <f t="shared" si="2"/>
        <v>7</v>
      </c>
      <c r="J174" s="17">
        <v>200.24</v>
      </c>
      <c r="K174" s="17">
        <v>2.5</v>
      </c>
      <c r="L174" s="18">
        <v>14</v>
      </c>
      <c r="M174" s="17">
        <v>0</v>
      </c>
      <c r="N174" s="17"/>
    </row>
    <row r="175" spans="1:14" x14ac:dyDescent="0.2">
      <c r="A175" t="s">
        <v>645</v>
      </c>
      <c r="B175" t="s">
        <v>435</v>
      </c>
      <c r="C175" t="s">
        <v>436</v>
      </c>
      <c r="D175" s="44">
        <v>4</v>
      </c>
      <c r="E175" s="18" t="s">
        <v>427</v>
      </c>
      <c r="F175" s="18">
        <v>9</v>
      </c>
      <c r="G175" s="16" t="s">
        <v>441</v>
      </c>
      <c r="H175" s="2">
        <v>37097</v>
      </c>
      <c r="I175" s="57">
        <f t="shared" si="2"/>
        <v>7</v>
      </c>
      <c r="J175" s="17">
        <v>200.24</v>
      </c>
      <c r="K175" s="17">
        <v>34.799999999999997</v>
      </c>
      <c r="L175" s="18">
        <v>12</v>
      </c>
      <c r="M175" s="17">
        <v>0</v>
      </c>
      <c r="N175" s="17"/>
    </row>
    <row r="176" spans="1:14" x14ac:dyDescent="0.2">
      <c r="A176" t="s">
        <v>645</v>
      </c>
      <c r="B176" t="s">
        <v>435</v>
      </c>
      <c r="C176" t="s">
        <v>436</v>
      </c>
      <c r="D176" s="44">
        <v>6</v>
      </c>
      <c r="E176" s="18" t="s">
        <v>429</v>
      </c>
      <c r="F176" s="18">
        <v>9</v>
      </c>
      <c r="G176" s="16" t="s">
        <v>441</v>
      </c>
      <c r="H176" s="2">
        <v>37097</v>
      </c>
      <c r="I176" s="57">
        <f t="shared" si="2"/>
        <v>7</v>
      </c>
      <c r="J176" s="17">
        <v>200.24</v>
      </c>
      <c r="K176" s="17">
        <v>39</v>
      </c>
      <c r="L176" s="18">
        <v>100</v>
      </c>
      <c r="M176" s="17">
        <v>0</v>
      </c>
      <c r="N176" s="17"/>
    </row>
    <row r="177" spans="1:14" x14ac:dyDescent="0.2">
      <c r="A177" t="s">
        <v>645</v>
      </c>
      <c r="B177" t="s">
        <v>435</v>
      </c>
      <c r="C177" t="s">
        <v>436</v>
      </c>
      <c r="D177" s="44">
        <v>7</v>
      </c>
      <c r="E177" s="18" t="s">
        <v>437</v>
      </c>
      <c r="F177" s="18">
        <v>9</v>
      </c>
      <c r="G177" s="16" t="s">
        <v>441</v>
      </c>
      <c r="H177" s="2">
        <v>37097</v>
      </c>
      <c r="I177" s="57">
        <f t="shared" si="2"/>
        <v>7</v>
      </c>
      <c r="J177" s="17">
        <v>200.24</v>
      </c>
      <c r="K177" s="17">
        <v>30</v>
      </c>
      <c r="L177" s="18">
        <v>45</v>
      </c>
      <c r="M177" s="17">
        <v>0</v>
      </c>
      <c r="N177" s="17"/>
    </row>
    <row r="178" spans="1:14" x14ac:dyDescent="0.2">
      <c r="A178" t="s">
        <v>632</v>
      </c>
      <c r="B178" t="s">
        <v>550</v>
      </c>
      <c r="C178" t="s">
        <v>444</v>
      </c>
      <c r="D178" s="44">
        <v>4</v>
      </c>
      <c r="E178" s="18" t="s">
        <v>427</v>
      </c>
      <c r="F178" s="18">
        <v>6</v>
      </c>
      <c r="G178" s="16" t="s">
        <v>428</v>
      </c>
      <c r="H178" s="2">
        <v>37116</v>
      </c>
      <c r="I178" s="57">
        <f t="shared" si="2"/>
        <v>8</v>
      </c>
      <c r="J178" s="17">
        <v>174.2</v>
      </c>
      <c r="K178" s="17">
        <v>36</v>
      </c>
      <c r="L178" s="18">
        <v>20</v>
      </c>
      <c r="M178" s="17">
        <v>0.20000000298023224</v>
      </c>
      <c r="N178" s="17"/>
    </row>
    <row r="179" spans="1:14" x14ac:dyDescent="0.2">
      <c r="A179" t="s">
        <v>636</v>
      </c>
      <c r="B179" t="s">
        <v>559</v>
      </c>
      <c r="C179" t="s">
        <v>436</v>
      </c>
      <c r="D179" s="44">
        <v>5</v>
      </c>
      <c r="E179" s="18" t="s">
        <v>445</v>
      </c>
      <c r="F179" s="18">
        <v>6</v>
      </c>
      <c r="G179" s="16" t="s">
        <v>428</v>
      </c>
      <c r="H179" s="2">
        <v>37115</v>
      </c>
      <c r="I179" s="57">
        <f t="shared" si="2"/>
        <v>8</v>
      </c>
      <c r="J179" s="17">
        <v>16.34</v>
      </c>
      <c r="K179" s="17">
        <v>38</v>
      </c>
      <c r="L179" s="18">
        <v>5</v>
      </c>
      <c r="M179" s="17">
        <v>0.20000000298023224</v>
      </c>
      <c r="N179" s="17"/>
    </row>
    <row r="180" spans="1:14" x14ac:dyDescent="0.2">
      <c r="A180" t="s">
        <v>641</v>
      </c>
      <c r="B180" t="s">
        <v>435</v>
      </c>
      <c r="C180" t="s">
        <v>436</v>
      </c>
      <c r="D180" s="44">
        <v>5</v>
      </c>
      <c r="E180" s="18" t="s">
        <v>445</v>
      </c>
      <c r="F180" s="18">
        <v>6</v>
      </c>
      <c r="G180" s="16" t="s">
        <v>428</v>
      </c>
      <c r="H180" s="2">
        <v>37111</v>
      </c>
      <c r="I180" s="57">
        <f t="shared" si="2"/>
        <v>8</v>
      </c>
      <c r="J180" s="17">
        <v>48.77</v>
      </c>
      <c r="K180" s="17">
        <v>21</v>
      </c>
      <c r="L180" s="18">
        <v>48</v>
      </c>
      <c r="M180" s="17">
        <v>0</v>
      </c>
      <c r="N180" s="17"/>
    </row>
    <row r="181" spans="1:14" x14ac:dyDescent="0.2">
      <c r="A181" t="s">
        <v>646</v>
      </c>
      <c r="B181" t="s">
        <v>501</v>
      </c>
      <c r="C181" t="s">
        <v>444</v>
      </c>
      <c r="D181" s="44">
        <v>5</v>
      </c>
      <c r="E181" s="18" t="s">
        <v>445</v>
      </c>
      <c r="F181" s="18">
        <v>9</v>
      </c>
      <c r="G181" s="16" t="s">
        <v>441</v>
      </c>
      <c r="H181" s="2">
        <v>37104</v>
      </c>
      <c r="I181" s="57">
        <f t="shared" si="2"/>
        <v>8</v>
      </c>
      <c r="J181" s="17">
        <v>27.79</v>
      </c>
      <c r="K181" s="17">
        <v>38</v>
      </c>
      <c r="L181" s="18">
        <v>28</v>
      </c>
      <c r="M181" s="17">
        <v>0</v>
      </c>
      <c r="N181" s="17"/>
    </row>
    <row r="182" spans="1:14" x14ac:dyDescent="0.2">
      <c r="A182" t="s">
        <v>647</v>
      </c>
      <c r="B182" t="s">
        <v>648</v>
      </c>
      <c r="C182" t="s">
        <v>649</v>
      </c>
      <c r="D182" s="44">
        <v>4</v>
      </c>
      <c r="E182" s="18" t="s">
        <v>427</v>
      </c>
      <c r="F182" s="18">
        <v>9</v>
      </c>
      <c r="G182" s="16" t="s">
        <v>441</v>
      </c>
      <c r="H182" s="2">
        <v>37104</v>
      </c>
      <c r="I182" s="57">
        <f t="shared" si="2"/>
        <v>8</v>
      </c>
      <c r="J182" s="17">
        <v>80.650000000000006</v>
      </c>
      <c r="K182" s="17">
        <v>34</v>
      </c>
      <c r="L182" s="18">
        <v>15</v>
      </c>
      <c r="M182" s="17">
        <v>0</v>
      </c>
      <c r="N182" s="17"/>
    </row>
    <row r="183" spans="1:14" x14ac:dyDescent="0.2">
      <c r="A183" t="s">
        <v>650</v>
      </c>
      <c r="B183" t="s">
        <v>435</v>
      </c>
      <c r="C183" t="s">
        <v>436</v>
      </c>
      <c r="D183" s="44">
        <v>4</v>
      </c>
      <c r="E183" s="18" t="s">
        <v>427</v>
      </c>
      <c r="F183" s="18">
        <v>8</v>
      </c>
      <c r="G183" s="16" t="s">
        <v>433</v>
      </c>
      <c r="H183" s="2">
        <v>37104</v>
      </c>
      <c r="I183" s="57">
        <f t="shared" si="2"/>
        <v>8</v>
      </c>
      <c r="J183" s="17">
        <v>544.08000000000004</v>
      </c>
      <c r="K183" s="17">
        <v>34</v>
      </c>
      <c r="L183" s="18">
        <v>40</v>
      </c>
      <c r="M183" s="17">
        <v>0</v>
      </c>
      <c r="N183" s="17"/>
    </row>
    <row r="184" spans="1:14" x14ac:dyDescent="0.2">
      <c r="A184" t="s">
        <v>651</v>
      </c>
      <c r="B184" t="s">
        <v>652</v>
      </c>
      <c r="C184" t="s">
        <v>478</v>
      </c>
      <c r="D184" s="44">
        <v>6</v>
      </c>
      <c r="E184" s="18" t="s">
        <v>429</v>
      </c>
      <c r="F184" s="18">
        <v>8</v>
      </c>
      <c r="G184" s="16" t="s">
        <v>433</v>
      </c>
      <c r="H184" s="2">
        <v>37109</v>
      </c>
      <c r="I184" s="57">
        <f t="shared" si="2"/>
        <v>8</v>
      </c>
      <c r="J184" s="17">
        <v>0.75</v>
      </c>
      <c r="K184" s="17">
        <v>24</v>
      </c>
      <c r="L184" s="18">
        <v>5</v>
      </c>
      <c r="M184" s="17">
        <v>0</v>
      </c>
      <c r="N184" s="17"/>
    </row>
    <row r="185" spans="1:14" x14ac:dyDescent="0.2">
      <c r="A185" t="s">
        <v>653</v>
      </c>
      <c r="B185" t="s">
        <v>580</v>
      </c>
      <c r="C185" t="s">
        <v>436</v>
      </c>
      <c r="D185" s="44">
        <v>4</v>
      </c>
      <c r="E185" s="18" t="s">
        <v>427</v>
      </c>
      <c r="F185" s="18">
        <v>8</v>
      </c>
      <c r="G185" s="16" t="s">
        <v>433</v>
      </c>
      <c r="H185" s="2">
        <v>37108</v>
      </c>
      <c r="I185" s="57">
        <f t="shared" si="2"/>
        <v>8</v>
      </c>
      <c r="J185" s="17">
        <v>116.53</v>
      </c>
      <c r="K185" s="17">
        <v>21.5</v>
      </c>
      <c r="L185" s="18">
        <v>15</v>
      </c>
      <c r="M185" s="17">
        <v>5.000000074505806E-2</v>
      </c>
      <c r="N185" s="17"/>
    </row>
    <row r="186" spans="1:14" x14ac:dyDescent="0.2">
      <c r="A186" t="s">
        <v>653</v>
      </c>
      <c r="B186" t="s">
        <v>580</v>
      </c>
      <c r="C186" t="s">
        <v>436</v>
      </c>
      <c r="D186" s="44">
        <v>5</v>
      </c>
      <c r="E186" s="18" t="s">
        <v>445</v>
      </c>
      <c r="F186" s="18">
        <v>8</v>
      </c>
      <c r="G186" s="16" t="s">
        <v>433</v>
      </c>
      <c r="H186" s="2">
        <v>37108</v>
      </c>
      <c r="I186" s="57">
        <f t="shared" si="2"/>
        <v>8</v>
      </c>
      <c r="J186" s="17">
        <v>116.53</v>
      </c>
      <c r="K186" s="17">
        <v>38</v>
      </c>
      <c r="L186" s="18">
        <v>14</v>
      </c>
      <c r="M186" s="17">
        <v>0</v>
      </c>
      <c r="N186" s="17"/>
    </row>
    <row r="187" spans="1:14" x14ac:dyDescent="0.2">
      <c r="A187" t="s">
        <v>654</v>
      </c>
      <c r="B187" t="s">
        <v>580</v>
      </c>
      <c r="C187" t="s">
        <v>436</v>
      </c>
      <c r="D187" s="44">
        <v>4</v>
      </c>
      <c r="E187" s="18" t="s">
        <v>427</v>
      </c>
      <c r="F187" s="18">
        <v>9</v>
      </c>
      <c r="G187" s="16" t="s">
        <v>441</v>
      </c>
      <c r="H187" s="2">
        <v>37107</v>
      </c>
      <c r="I187" s="57">
        <f t="shared" si="2"/>
        <v>8</v>
      </c>
      <c r="J187" s="17">
        <v>18.53</v>
      </c>
      <c r="K187" s="17">
        <v>55</v>
      </c>
      <c r="L187" s="18">
        <v>30</v>
      </c>
      <c r="M187" s="17">
        <v>0.15000000596046448</v>
      </c>
      <c r="N187" s="17"/>
    </row>
    <row r="188" spans="1:14" x14ac:dyDescent="0.2">
      <c r="A188" t="s">
        <v>655</v>
      </c>
      <c r="B188" t="s">
        <v>502</v>
      </c>
      <c r="C188" t="s">
        <v>473</v>
      </c>
      <c r="D188" s="44">
        <v>5</v>
      </c>
      <c r="E188" s="18" t="s">
        <v>445</v>
      </c>
      <c r="F188" s="18">
        <v>8</v>
      </c>
      <c r="G188" s="16" t="s">
        <v>433</v>
      </c>
      <c r="H188" s="2">
        <v>37111</v>
      </c>
      <c r="I188" s="57">
        <f t="shared" si="2"/>
        <v>8</v>
      </c>
      <c r="J188" s="17">
        <v>154.68</v>
      </c>
      <c r="K188" s="17">
        <v>38</v>
      </c>
      <c r="L188" s="18">
        <v>20</v>
      </c>
      <c r="M188" s="17">
        <v>0</v>
      </c>
      <c r="N188" s="17"/>
    </row>
    <row r="189" spans="1:14" x14ac:dyDescent="0.2">
      <c r="A189" t="s">
        <v>656</v>
      </c>
      <c r="B189" t="s">
        <v>502</v>
      </c>
      <c r="C189" t="s">
        <v>473</v>
      </c>
      <c r="D189" s="44">
        <v>5</v>
      </c>
      <c r="E189" s="18" t="s">
        <v>445</v>
      </c>
      <c r="F189" s="18">
        <v>8</v>
      </c>
      <c r="G189" s="16" t="s">
        <v>433</v>
      </c>
      <c r="H189" s="2">
        <v>37110</v>
      </c>
      <c r="I189" s="57">
        <f t="shared" si="2"/>
        <v>8</v>
      </c>
      <c r="J189" s="17">
        <v>91.05</v>
      </c>
      <c r="K189" s="17">
        <v>21</v>
      </c>
      <c r="L189" s="18">
        <v>40</v>
      </c>
      <c r="M189" s="17">
        <v>0</v>
      </c>
      <c r="N189" s="17"/>
    </row>
    <row r="190" spans="1:14" x14ac:dyDescent="0.2">
      <c r="A190" t="s">
        <v>657</v>
      </c>
      <c r="B190" t="s">
        <v>548</v>
      </c>
      <c r="C190" t="s">
        <v>473</v>
      </c>
      <c r="D190" s="44">
        <v>5</v>
      </c>
      <c r="E190" s="18" t="s">
        <v>445</v>
      </c>
      <c r="F190" s="18">
        <v>8</v>
      </c>
      <c r="G190" s="16" t="s">
        <v>433</v>
      </c>
      <c r="H190" s="2">
        <v>37117</v>
      </c>
      <c r="I190" s="57">
        <f t="shared" si="2"/>
        <v>8</v>
      </c>
      <c r="J190" s="17">
        <v>0.94</v>
      </c>
      <c r="K190" s="17">
        <v>7</v>
      </c>
      <c r="L190" s="18">
        <v>5</v>
      </c>
      <c r="M190" s="17">
        <v>0</v>
      </c>
      <c r="N190" s="17"/>
    </row>
    <row r="191" spans="1:14" x14ac:dyDescent="0.2">
      <c r="A191" t="s">
        <v>658</v>
      </c>
      <c r="B191" t="s">
        <v>530</v>
      </c>
      <c r="C191" t="s">
        <v>452</v>
      </c>
      <c r="D191" s="44">
        <v>4</v>
      </c>
      <c r="E191" s="18" t="s">
        <v>427</v>
      </c>
      <c r="F191" s="18">
        <v>9</v>
      </c>
      <c r="G191" s="16" t="s">
        <v>441</v>
      </c>
      <c r="H191" s="2">
        <v>37114</v>
      </c>
      <c r="I191" s="57">
        <f t="shared" si="2"/>
        <v>8</v>
      </c>
      <c r="J191" s="17">
        <v>23.73</v>
      </c>
      <c r="K191" s="17">
        <v>21.5</v>
      </c>
      <c r="L191" s="18">
        <v>15</v>
      </c>
      <c r="M191" s="17">
        <v>0</v>
      </c>
      <c r="N191" s="17"/>
    </row>
    <row r="192" spans="1:14" x14ac:dyDescent="0.2">
      <c r="A192" t="s">
        <v>658</v>
      </c>
      <c r="B192" t="s">
        <v>530</v>
      </c>
      <c r="C192" t="s">
        <v>452</v>
      </c>
      <c r="D192" s="44">
        <v>5</v>
      </c>
      <c r="E192" s="18" t="s">
        <v>445</v>
      </c>
      <c r="F192" s="18">
        <v>9</v>
      </c>
      <c r="G192" s="16" t="s">
        <v>441</v>
      </c>
      <c r="H192" s="2">
        <v>37114</v>
      </c>
      <c r="I192" s="57">
        <f t="shared" si="2"/>
        <v>8</v>
      </c>
      <c r="J192" s="17">
        <v>23.73</v>
      </c>
      <c r="K192" s="17">
        <v>9</v>
      </c>
      <c r="L192" s="18">
        <v>10</v>
      </c>
      <c r="M192" s="17">
        <v>0</v>
      </c>
      <c r="N192" s="17"/>
    </row>
    <row r="193" spans="1:14" x14ac:dyDescent="0.2">
      <c r="A193" t="s">
        <v>659</v>
      </c>
      <c r="B193" t="s">
        <v>443</v>
      </c>
      <c r="C193" t="s">
        <v>444</v>
      </c>
      <c r="D193" s="44">
        <v>7</v>
      </c>
      <c r="E193" s="18" t="s">
        <v>437</v>
      </c>
      <c r="F193" s="18">
        <v>6</v>
      </c>
      <c r="G193" s="16" t="s">
        <v>428</v>
      </c>
      <c r="H193" s="2">
        <v>37115</v>
      </c>
      <c r="I193" s="57">
        <f t="shared" si="2"/>
        <v>8</v>
      </c>
      <c r="J193" s="17">
        <v>97.18</v>
      </c>
      <c r="K193" s="17">
        <v>23.25</v>
      </c>
      <c r="L193" s="18">
        <v>21</v>
      </c>
      <c r="M193" s="17">
        <v>0</v>
      </c>
      <c r="N193" s="17"/>
    </row>
    <row r="194" spans="1:14" x14ac:dyDescent="0.2">
      <c r="A194" t="s">
        <v>660</v>
      </c>
      <c r="B194" t="s">
        <v>661</v>
      </c>
      <c r="C194" t="s">
        <v>436</v>
      </c>
      <c r="D194" s="44">
        <v>6</v>
      </c>
      <c r="E194" s="18" t="s">
        <v>429</v>
      </c>
      <c r="F194" s="18">
        <v>9</v>
      </c>
      <c r="G194" s="16" t="s">
        <v>441</v>
      </c>
      <c r="H194" s="2">
        <v>37122</v>
      </c>
      <c r="I194" s="57">
        <f t="shared" si="2"/>
        <v>8</v>
      </c>
      <c r="J194" s="17">
        <v>94.8</v>
      </c>
      <c r="K194" s="17">
        <v>123.79</v>
      </c>
      <c r="L194" s="18">
        <v>6</v>
      </c>
      <c r="M194" s="17">
        <v>0</v>
      </c>
      <c r="N194" s="17"/>
    </row>
    <row r="195" spans="1:14" x14ac:dyDescent="0.2">
      <c r="A195" t="s">
        <v>662</v>
      </c>
      <c r="B195" t="s">
        <v>663</v>
      </c>
      <c r="C195" t="s">
        <v>533</v>
      </c>
      <c r="D195" s="44">
        <v>4</v>
      </c>
      <c r="E195" s="18" t="s">
        <v>427</v>
      </c>
      <c r="F195" s="18">
        <v>8</v>
      </c>
      <c r="G195" s="16" t="s">
        <v>433</v>
      </c>
      <c r="H195" s="2">
        <v>37117</v>
      </c>
      <c r="I195" s="57">
        <f t="shared" si="2"/>
        <v>8</v>
      </c>
      <c r="J195" s="17">
        <v>43.9</v>
      </c>
      <c r="K195" s="17">
        <v>34</v>
      </c>
      <c r="L195" s="18">
        <v>10</v>
      </c>
      <c r="M195" s="17">
        <v>0</v>
      </c>
      <c r="N195" s="17"/>
    </row>
    <row r="196" spans="1:14" x14ac:dyDescent="0.2">
      <c r="A196" t="s">
        <v>662</v>
      </c>
      <c r="B196" t="s">
        <v>663</v>
      </c>
      <c r="C196" t="s">
        <v>533</v>
      </c>
      <c r="D196" s="44">
        <v>5</v>
      </c>
      <c r="E196" s="18" t="s">
        <v>445</v>
      </c>
      <c r="F196" s="18">
        <v>8</v>
      </c>
      <c r="G196" s="16" t="s">
        <v>433</v>
      </c>
      <c r="H196" s="2">
        <v>37117</v>
      </c>
      <c r="I196" s="57">
        <f t="shared" si="2"/>
        <v>8</v>
      </c>
      <c r="J196" s="17">
        <v>43.9</v>
      </c>
      <c r="K196" s="17">
        <v>14</v>
      </c>
      <c r="L196" s="18">
        <v>5</v>
      </c>
      <c r="M196" s="17">
        <v>0</v>
      </c>
      <c r="N196" s="17"/>
    </row>
    <row r="197" spans="1:14" x14ac:dyDescent="0.2">
      <c r="A197" t="s">
        <v>662</v>
      </c>
      <c r="B197" t="s">
        <v>663</v>
      </c>
      <c r="C197" t="s">
        <v>533</v>
      </c>
      <c r="D197" s="44">
        <v>7</v>
      </c>
      <c r="E197" s="18" t="s">
        <v>437</v>
      </c>
      <c r="F197" s="18">
        <v>8</v>
      </c>
      <c r="G197" s="16" t="s">
        <v>433</v>
      </c>
      <c r="H197" s="2">
        <v>37117</v>
      </c>
      <c r="I197" s="57">
        <f t="shared" ref="I197:I260" si="3">MONTH(H197)</f>
        <v>8</v>
      </c>
      <c r="J197" s="17">
        <v>43.9</v>
      </c>
      <c r="K197" s="17">
        <v>23.25</v>
      </c>
      <c r="L197" s="18">
        <v>3</v>
      </c>
      <c r="M197" s="17">
        <v>0</v>
      </c>
      <c r="N197" s="17"/>
    </row>
    <row r="198" spans="1:14" x14ac:dyDescent="0.2">
      <c r="A198" t="s">
        <v>664</v>
      </c>
      <c r="B198" t="s">
        <v>504</v>
      </c>
      <c r="C198" t="s">
        <v>505</v>
      </c>
      <c r="D198" s="44">
        <v>4</v>
      </c>
      <c r="E198" s="18" t="s">
        <v>427</v>
      </c>
      <c r="F198" s="18">
        <v>8</v>
      </c>
      <c r="G198" s="16" t="s">
        <v>433</v>
      </c>
      <c r="H198" s="2">
        <v>37123</v>
      </c>
      <c r="I198" s="57">
        <f t="shared" si="3"/>
        <v>8</v>
      </c>
      <c r="J198" s="17">
        <v>138.69</v>
      </c>
      <c r="K198" s="17">
        <v>34</v>
      </c>
      <c r="L198" s="18">
        <v>20</v>
      </c>
      <c r="M198" s="17">
        <v>0</v>
      </c>
      <c r="N198" s="17"/>
    </row>
    <row r="199" spans="1:14" x14ac:dyDescent="0.2">
      <c r="A199" t="s">
        <v>664</v>
      </c>
      <c r="B199" t="s">
        <v>504</v>
      </c>
      <c r="C199" t="s">
        <v>505</v>
      </c>
      <c r="D199" s="44">
        <v>4</v>
      </c>
      <c r="E199" s="18" t="s">
        <v>427</v>
      </c>
      <c r="F199" s="18">
        <v>8</v>
      </c>
      <c r="G199" s="16" t="s">
        <v>433</v>
      </c>
      <c r="H199" s="2">
        <v>37123</v>
      </c>
      <c r="I199" s="57">
        <f t="shared" si="3"/>
        <v>8</v>
      </c>
      <c r="J199" s="17">
        <v>138.69</v>
      </c>
      <c r="K199" s="17">
        <v>21.5</v>
      </c>
      <c r="L199" s="18">
        <v>20</v>
      </c>
      <c r="M199" s="17">
        <v>0</v>
      </c>
      <c r="N199" s="17"/>
    </row>
    <row r="200" spans="1:14" x14ac:dyDescent="0.2">
      <c r="A200" t="s">
        <v>664</v>
      </c>
      <c r="B200" t="s">
        <v>504</v>
      </c>
      <c r="C200" t="s">
        <v>505</v>
      </c>
      <c r="D200" s="44">
        <v>6</v>
      </c>
      <c r="E200" s="18" t="s">
        <v>429</v>
      </c>
      <c r="F200" s="18">
        <v>8</v>
      </c>
      <c r="G200" s="16" t="s">
        <v>433</v>
      </c>
      <c r="H200" s="2">
        <v>37123</v>
      </c>
      <c r="I200" s="57">
        <f t="shared" si="3"/>
        <v>8</v>
      </c>
      <c r="J200" s="17">
        <v>138.69</v>
      </c>
      <c r="K200" s="17">
        <v>32.799999999999997</v>
      </c>
      <c r="L200" s="18">
        <v>12</v>
      </c>
      <c r="M200" s="17">
        <v>0</v>
      </c>
      <c r="N200" s="17"/>
    </row>
    <row r="201" spans="1:14" x14ac:dyDescent="0.2">
      <c r="A201" t="s">
        <v>665</v>
      </c>
      <c r="B201" t="s">
        <v>601</v>
      </c>
      <c r="C201" t="s">
        <v>493</v>
      </c>
      <c r="D201" s="44">
        <v>5</v>
      </c>
      <c r="E201" s="18" t="s">
        <v>445</v>
      </c>
      <c r="F201" s="18">
        <v>9</v>
      </c>
      <c r="G201" s="16" t="s">
        <v>441</v>
      </c>
      <c r="H201" s="2">
        <v>37123</v>
      </c>
      <c r="I201" s="57">
        <f t="shared" si="3"/>
        <v>8</v>
      </c>
      <c r="J201" s="17">
        <v>85.46</v>
      </c>
      <c r="K201" s="17">
        <v>33.25</v>
      </c>
      <c r="L201" s="18">
        <v>9</v>
      </c>
      <c r="M201" s="17">
        <v>0</v>
      </c>
      <c r="N201" s="17"/>
    </row>
    <row r="202" spans="1:14" x14ac:dyDescent="0.2">
      <c r="A202" t="s">
        <v>665</v>
      </c>
      <c r="B202" t="s">
        <v>601</v>
      </c>
      <c r="C202" t="s">
        <v>493</v>
      </c>
      <c r="D202" s="44">
        <v>6</v>
      </c>
      <c r="E202" s="18" t="s">
        <v>429</v>
      </c>
      <c r="F202" s="18">
        <v>9</v>
      </c>
      <c r="G202" s="16" t="s">
        <v>441</v>
      </c>
      <c r="H202" s="2">
        <v>37123</v>
      </c>
      <c r="I202" s="57">
        <f t="shared" si="3"/>
        <v>8</v>
      </c>
      <c r="J202" s="17">
        <v>85.46</v>
      </c>
      <c r="K202" s="17">
        <v>123.79</v>
      </c>
      <c r="L202" s="18">
        <v>20</v>
      </c>
      <c r="M202" s="17">
        <v>0</v>
      </c>
      <c r="N202" s="17"/>
    </row>
    <row r="203" spans="1:14" x14ac:dyDescent="0.2">
      <c r="A203" t="s">
        <v>666</v>
      </c>
      <c r="B203" t="s">
        <v>514</v>
      </c>
      <c r="C203" t="s">
        <v>444</v>
      </c>
      <c r="D203" s="44">
        <v>6</v>
      </c>
      <c r="E203" s="18" t="s">
        <v>429</v>
      </c>
      <c r="F203" s="18">
        <v>8</v>
      </c>
      <c r="G203" s="16" t="s">
        <v>433</v>
      </c>
      <c r="H203" s="2">
        <v>37122</v>
      </c>
      <c r="I203" s="57">
        <f t="shared" si="3"/>
        <v>8</v>
      </c>
      <c r="J203" s="17">
        <v>32.35</v>
      </c>
      <c r="K203" s="17">
        <v>24</v>
      </c>
      <c r="L203" s="18">
        <v>12</v>
      </c>
      <c r="M203" s="17">
        <v>5.000000074505806E-2</v>
      </c>
      <c r="N203" s="17"/>
    </row>
    <row r="204" spans="1:14" x14ac:dyDescent="0.2">
      <c r="A204" t="s">
        <v>667</v>
      </c>
      <c r="B204" t="s">
        <v>564</v>
      </c>
      <c r="C204" t="s">
        <v>444</v>
      </c>
      <c r="D204" s="44">
        <v>4</v>
      </c>
      <c r="E204" s="18" t="s">
        <v>427</v>
      </c>
      <c r="F204" s="18">
        <v>6</v>
      </c>
      <c r="G204" s="16" t="s">
        <v>428</v>
      </c>
      <c r="H204" s="2">
        <v>37122</v>
      </c>
      <c r="I204" s="57">
        <f t="shared" si="3"/>
        <v>8</v>
      </c>
      <c r="J204" s="17">
        <v>41.38</v>
      </c>
      <c r="K204" s="17">
        <v>2.5</v>
      </c>
      <c r="L204" s="18">
        <v>20</v>
      </c>
      <c r="M204" s="17">
        <v>5.000000074505806E-2</v>
      </c>
      <c r="N204" s="17"/>
    </row>
    <row r="205" spans="1:14" x14ac:dyDescent="0.2">
      <c r="A205" t="s">
        <v>668</v>
      </c>
      <c r="B205" t="s">
        <v>466</v>
      </c>
      <c r="C205" t="s">
        <v>467</v>
      </c>
      <c r="D205" s="44">
        <v>7</v>
      </c>
      <c r="E205" s="18" t="s">
        <v>437</v>
      </c>
      <c r="F205" s="18">
        <v>9</v>
      </c>
      <c r="G205" s="16" t="s">
        <v>441</v>
      </c>
      <c r="H205" s="2">
        <v>37124</v>
      </c>
      <c r="I205" s="57">
        <f t="shared" si="3"/>
        <v>8</v>
      </c>
      <c r="J205" s="17">
        <v>487.38</v>
      </c>
      <c r="K205" s="17">
        <v>30</v>
      </c>
      <c r="L205" s="18">
        <v>35</v>
      </c>
      <c r="M205" s="17">
        <v>0</v>
      </c>
      <c r="N205" s="17"/>
    </row>
    <row r="206" spans="1:14" x14ac:dyDescent="0.2">
      <c r="A206" t="s">
        <v>669</v>
      </c>
      <c r="B206" t="s">
        <v>458</v>
      </c>
      <c r="C206" t="s">
        <v>459</v>
      </c>
      <c r="D206" s="44">
        <v>5</v>
      </c>
      <c r="E206" s="18" t="s">
        <v>445</v>
      </c>
      <c r="F206" s="18">
        <v>6</v>
      </c>
      <c r="G206" s="16" t="s">
        <v>428</v>
      </c>
      <c r="H206" s="2">
        <v>37124</v>
      </c>
      <c r="I206" s="57">
        <f t="shared" si="3"/>
        <v>8</v>
      </c>
      <c r="J206" s="17">
        <v>47.46</v>
      </c>
      <c r="K206" s="17">
        <v>21</v>
      </c>
      <c r="L206" s="18">
        <v>40</v>
      </c>
      <c r="M206" s="17">
        <v>0</v>
      </c>
      <c r="N206" s="17"/>
    </row>
    <row r="207" spans="1:14" x14ac:dyDescent="0.2">
      <c r="A207" t="s">
        <v>670</v>
      </c>
      <c r="B207" t="s">
        <v>461</v>
      </c>
      <c r="C207" t="s">
        <v>462</v>
      </c>
      <c r="D207" s="44">
        <v>5</v>
      </c>
      <c r="E207" s="18" t="s">
        <v>445</v>
      </c>
      <c r="F207" s="18">
        <v>9</v>
      </c>
      <c r="G207" s="16" t="s">
        <v>441</v>
      </c>
      <c r="H207" s="2">
        <v>37129</v>
      </c>
      <c r="I207" s="57">
        <f t="shared" si="3"/>
        <v>8</v>
      </c>
      <c r="J207" s="17">
        <v>201.29</v>
      </c>
      <c r="K207" s="17">
        <v>38</v>
      </c>
      <c r="L207" s="18">
        <v>60</v>
      </c>
      <c r="M207" s="17">
        <v>5.000000074505806E-2</v>
      </c>
      <c r="N207" s="17"/>
    </row>
    <row r="208" spans="1:14" x14ac:dyDescent="0.2">
      <c r="A208" t="s">
        <v>672</v>
      </c>
      <c r="B208" t="s">
        <v>564</v>
      </c>
      <c r="C208" t="s">
        <v>444</v>
      </c>
      <c r="D208" s="44">
        <v>4</v>
      </c>
      <c r="E208" s="18" t="s">
        <v>427</v>
      </c>
      <c r="F208" s="18">
        <v>9</v>
      </c>
      <c r="G208" s="16" t="s">
        <v>441</v>
      </c>
      <c r="H208" s="2">
        <v>37131</v>
      </c>
      <c r="I208" s="57">
        <f t="shared" si="3"/>
        <v>8</v>
      </c>
      <c r="J208" s="17">
        <v>23.55</v>
      </c>
      <c r="K208" s="17">
        <v>36</v>
      </c>
      <c r="L208" s="18">
        <v>20</v>
      </c>
      <c r="M208" s="17">
        <v>0.25</v>
      </c>
      <c r="N208" s="17"/>
    </row>
    <row r="209" spans="1:14" x14ac:dyDescent="0.2">
      <c r="A209" t="s">
        <v>675</v>
      </c>
      <c r="B209" t="s">
        <v>582</v>
      </c>
      <c r="C209" t="s">
        <v>517</v>
      </c>
      <c r="D209" s="44">
        <v>4</v>
      </c>
      <c r="E209" s="18" t="s">
        <v>427</v>
      </c>
      <c r="F209" s="18">
        <v>9</v>
      </c>
      <c r="G209" s="16" t="s">
        <v>441</v>
      </c>
      <c r="H209" s="2">
        <v>37132</v>
      </c>
      <c r="I209" s="57">
        <f t="shared" si="3"/>
        <v>8</v>
      </c>
      <c r="J209" s="17">
        <v>6.2</v>
      </c>
      <c r="K209" s="17">
        <v>34.799999999999997</v>
      </c>
      <c r="L209" s="18">
        <v>15</v>
      </c>
      <c r="M209" s="17">
        <v>0</v>
      </c>
      <c r="N209" s="17"/>
    </row>
    <row r="210" spans="1:14" x14ac:dyDescent="0.2">
      <c r="A210" t="s">
        <v>671</v>
      </c>
      <c r="B210" t="s">
        <v>539</v>
      </c>
      <c r="C210" t="s">
        <v>440</v>
      </c>
      <c r="D210" s="44">
        <v>4</v>
      </c>
      <c r="E210" s="18" t="s">
        <v>427</v>
      </c>
      <c r="F210" s="18">
        <v>8</v>
      </c>
      <c r="G210" s="16" t="s">
        <v>433</v>
      </c>
      <c r="H210" s="2">
        <v>37135</v>
      </c>
      <c r="I210" s="57">
        <f t="shared" si="3"/>
        <v>9</v>
      </c>
      <c r="J210" s="17">
        <v>158.44</v>
      </c>
      <c r="K210" s="17">
        <v>34.799999999999997</v>
      </c>
      <c r="L210" s="18">
        <v>60</v>
      </c>
      <c r="M210" s="17">
        <v>0</v>
      </c>
      <c r="N210" s="17"/>
    </row>
    <row r="211" spans="1:14" x14ac:dyDescent="0.2">
      <c r="A211" t="s">
        <v>673</v>
      </c>
      <c r="B211" t="s">
        <v>425</v>
      </c>
      <c r="C211" t="s">
        <v>426</v>
      </c>
      <c r="D211" s="44">
        <v>4</v>
      </c>
      <c r="E211" s="18" t="s">
        <v>427</v>
      </c>
      <c r="F211" s="18">
        <v>7</v>
      </c>
      <c r="G211" s="16" t="s">
        <v>475</v>
      </c>
      <c r="H211" s="2">
        <v>37137</v>
      </c>
      <c r="I211" s="57">
        <f t="shared" si="3"/>
        <v>9</v>
      </c>
      <c r="J211" s="17">
        <v>142.33000000000001</v>
      </c>
      <c r="K211" s="17">
        <v>21.5</v>
      </c>
      <c r="L211" s="18">
        <v>30</v>
      </c>
      <c r="M211" s="17">
        <v>0.25</v>
      </c>
      <c r="N211" s="17"/>
    </row>
    <row r="212" spans="1:14" x14ac:dyDescent="0.2">
      <c r="A212" t="s">
        <v>674</v>
      </c>
      <c r="B212" t="s">
        <v>507</v>
      </c>
      <c r="C212" t="s">
        <v>462</v>
      </c>
      <c r="D212" s="44">
        <v>5</v>
      </c>
      <c r="E212" s="18" t="s">
        <v>445</v>
      </c>
      <c r="F212" s="18">
        <v>9</v>
      </c>
      <c r="G212" s="16" t="s">
        <v>441</v>
      </c>
      <c r="H212" s="2">
        <v>37143</v>
      </c>
      <c r="I212" s="57">
        <f t="shared" si="3"/>
        <v>9</v>
      </c>
      <c r="J212" s="17">
        <v>14.25</v>
      </c>
      <c r="K212" s="17">
        <v>21</v>
      </c>
      <c r="L212" s="18">
        <v>15</v>
      </c>
      <c r="M212" s="17">
        <v>0</v>
      </c>
      <c r="N212" s="17"/>
    </row>
    <row r="213" spans="1:14" x14ac:dyDescent="0.2">
      <c r="A213" t="s">
        <v>676</v>
      </c>
      <c r="B213" t="s">
        <v>480</v>
      </c>
      <c r="C213" t="s">
        <v>462</v>
      </c>
      <c r="D213" s="44">
        <v>6</v>
      </c>
      <c r="E213" s="18" t="s">
        <v>429</v>
      </c>
      <c r="F213" s="18">
        <v>9</v>
      </c>
      <c r="G213" s="16" t="s">
        <v>441</v>
      </c>
      <c r="H213" s="2">
        <v>37137</v>
      </c>
      <c r="I213" s="57">
        <f t="shared" si="3"/>
        <v>9</v>
      </c>
      <c r="J213" s="17">
        <v>176.81</v>
      </c>
      <c r="K213" s="17">
        <v>32.799999999999997</v>
      </c>
      <c r="L213" s="18">
        <v>25</v>
      </c>
      <c r="M213" s="17">
        <v>5.000000074505806E-2</v>
      </c>
      <c r="N213" s="17"/>
    </row>
    <row r="214" spans="1:14" x14ac:dyDescent="0.2">
      <c r="A214" t="s">
        <v>676</v>
      </c>
      <c r="B214" t="s">
        <v>480</v>
      </c>
      <c r="C214" t="s">
        <v>462</v>
      </c>
      <c r="D214" s="44">
        <v>6</v>
      </c>
      <c r="E214" s="18" t="s">
        <v>429</v>
      </c>
      <c r="F214" s="18">
        <v>9</v>
      </c>
      <c r="G214" s="16" t="s">
        <v>441</v>
      </c>
      <c r="H214" s="2">
        <v>37137</v>
      </c>
      <c r="I214" s="57">
        <f t="shared" si="3"/>
        <v>9</v>
      </c>
      <c r="J214" s="17">
        <v>176.81</v>
      </c>
      <c r="K214" s="17">
        <v>7.45</v>
      </c>
      <c r="L214" s="18">
        <v>30</v>
      </c>
      <c r="M214" s="17">
        <v>0</v>
      </c>
      <c r="N214" s="17"/>
    </row>
    <row r="215" spans="1:14" x14ac:dyDescent="0.2">
      <c r="A215" t="s">
        <v>677</v>
      </c>
      <c r="B215" t="s">
        <v>564</v>
      </c>
      <c r="C215" t="s">
        <v>444</v>
      </c>
      <c r="D215" s="44">
        <v>5</v>
      </c>
      <c r="E215" s="18" t="s">
        <v>445</v>
      </c>
      <c r="F215" s="18">
        <v>6</v>
      </c>
      <c r="G215" s="16" t="s">
        <v>428</v>
      </c>
      <c r="H215" s="2">
        <v>37145</v>
      </c>
      <c r="I215" s="57">
        <f t="shared" si="3"/>
        <v>9</v>
      </c>
      <c r="J215" s="17">
        <v>20.6</v>
      </c>
      <c r="K215" s="17">
        <v>21</v>
      </c>
      <c r="L215" s="18">
        <v>20</v>
      </c>
      <c r="M215" s="17">
        <v>0.25</v>
      </c>
      <c r="N215" s="17"/>
    </row>
    <row r="216" spans="1:14" x14ac:dyDescent="0.2">
      <c r="A216" t="s">
        <v>678</v>
      </c>
      <c r="B216" t="s">
        <v>491</v>
      </c>
      <c r="C216" t="s">
        <v>462</v>
      </c>
      <c r="D216" s="44">
        <v>5</v>
      </c>
      <c r="E216" s="18" t="s">
        <v>445</v>
      </c>
      <c r="F216" s="18">
        <v>9</v>
      </c>
      <c r="G216" s="16" t="s">
        <v>441</v>
      </c>
      <c r="H216" s="2">
        <v>37142</v>
      </c>
      <c r="I216" s="57">
        <f t="shared" si="3"/>
        <v>9</v>
      </c>
      <c r="J216" s="17">
        <v>7.14</v>
      </c>
      <c r="K216" s="17">
        <v>14</v>
      </c>
      <c r="L216" s="18">
        <v>20</v>
      </c>
      <c r="M216" s="17">
        <v>0</v>
      </c>
      <c r="N216" s="17"/>
    </row>
    <row r="217" spans="1:14" x14ac:dyDescent="0.2">
      <c r="A217" t="s">
        <v>679</v>
      </c>
      <c r="B217" t="s">
        <v>443</v>
      </c>
      <c r="C217" t="s">
        <v>444</v>
      </c>
      <c r="D217" s="44">
        <v>4</v>
      </c>
      <c r="E217" s="18" t="s">
        <v>427</v>
      </c>
      <c r="F217" s="18">
        <v>8</v>
      </c>
      <c r="G217" s="16" t="s">
        <v>433</v>
      </c>
      <c r="H217" s="2">
        <v>37153</v>
      </c>
      <c r="I217" s="57">
        <f t="shared" si="3"/>
        <v>9</v>
      </c>
      <c r="J217" s="17">
        <v>93.25</v>
      </c>
      <c r="K217" s="17">
        <v>34</v>
      </c>
      <c r="L217" s="18">
        <v>20</v>
      </c>
      <c r="M217" s="17">
        <v>0.10000000149011612</v>
      </c>
      <c r="N217" s="17"/>
    </row>
    <row r="218" spans="1:14" x14ac:dyDescent="0.2">
      <c r="A218" t="s">
        <v>680</v>
      </c>
      <c r="B218" t="s">
        <v>504</v>
      </c>
      <c r="C218" t="s">
        <v>505</v>
      </c>
      <c r="D218" s="44">
        <v>6</v>
      </c>
      <c r="E218" s="18" t="s">
        <v>429</v>
      </c>
      <c r="F218" s="18">
        <v>9</v>
      </c>
      <c r="G218" s="16" t="s">
        <v>441</v>
      </c>
      <c r="H218" s="2">
        <v>37145</v>
      </c>
      <c r="I218" s="57">
        <f t="shared" si="3"/>
        <v>9</v>
      </c>
      <c r="J218" s="17">
        <v>55.26</v>
      </c>
      <c r="K218" s="17">
        <v>7.45</v>
      </c>
      <c r="L218" s="18">
        <v>6</v>
      </c>
      <c r="M218" s="17">
        <v>0.10000000149011612</v>
      </c>
      <c r="N218" s="17"/>
    </row>
    <row r="219" spans="1:14" x14ac:dyDescent="0.2">
      <c r="A219" t="s">
        <v>681</v>
      </c>
      <c r="B219" t="s">
        <v>580</v>
      </c>
      <c r="C219" t="s">
        <v>436</v>
      </c>
      <c r="D219" s="44">
        <v>7</v>
      </c>
      <c r="E219" s="18" t="s">
        <v>437</v>
      </c>
      <c r="F219" s="18">
        <v>9</v>
      </c>
      <c r="G219" s="16" t="s">
        <v>441</v>
      </c>
      <c r="H219" s="2">
        <v>37144</v>
      </c>
      <c r="I219" s="57">
        <f t="shared" si="3"/>
        <v>9</v>
      </c>
      <c r="J219" s="17">
        <v>57.15</v>
      </c>
      <c r="K219" s="17">
        <v>23.25</v>
      </c>
      <c r="L219" s="18">
        <v>3</v>
      </c>
      <c r="M219" s="17">
        <v>0.10000000149011612</v>
      </c>
      <c r="N219" s="17"/>
    </row>
    <row r="220" spans="1:14" x14ac:dyDescent="0.2">
      <c r="A220" t="s">
        <v>682</v>
      </c>
      <c r="B220" t="s">
        <v>435</v>
      </c>
      <c r="C220" t="s">
        <v>436</v>
      </c>
      <c r="D220" s="44">
        <v>4</v>
      </c>
      <c r="E220" s="18" t="s">
        <v>427</v>
      </c>
      <c r="F220" s="18">
        <v>8</v>
      </c>
      <c r="G220" s="16" t="s">
        <v>433</v>
      </c>
      <c r="H220" s="2">
        <v>37149</v>
      </c>
      <c r="I220" s="57">
        <f t="shared" si="3"/>
        <v>9</v>
      </c>
      <c r="J220" s="17">
        <v>352.69</v>
      </c>
      <c r="K220" s="17">
        <v>34</v>
      </c>
      <c r="L220" s="18">
        <v>30</v>
      </c>
      <c r="M220" s="17">
        <v>0</v>
      </c>
      <c r="N220" s="17"/>
    </row>
    <row r="221" spans="1:14" x14ac:dyDescent="0.2">
      <c r="A221" t="s">
        <v>682</v>
      </c>
      <c r="B221" t="s">
        <v>435</v>
      </c>
      <c r="C221" t="s">
        <v>436</v>
      </c>
      <c r="D221" s="44">
        <v>5</v>
      </c>
      <c r="E221" s="18" t="s">
        <v>445</v>
      </c>
      <c r="F221" s="18">
        <v>8</v>
      </c>
      <c r="G221" s="16" t="s">
        <v>433</v>
      </c>
      <c r="H221" s="2">
        <v>37149</v>
      </c>
      <c r="I221" s="57">
        <f t="shared" si="3"/>
        <v>9</v>
      </c>
      <c r="J221" s="17">
        <v>352.69</v>
      </c>
      <c r="K221" s="17">
        <v>38</v>
      </c>
      <c r="L221" s="18">
        <v>45</v>
      </c>
      <c r="M221" s="17">
        <v>0</v>
      </c>
      <c r="N221" s="17"/>
    </row>
    <row r="222" spans="1:14" x14ac:dyDescent="0.2">
      <c r="A222" t="s">
        <v>683</v>
      </c>
      <c r="B222" t="s">
        <v>511</v>
      </c>
      <c r="C222" t="s">
        <v>444</v>
      </c>
      <c r="D222" s="44">
        <v>4</v>
      </c>
      <c r="E222" s="18" t="s">
        <v>427</v>
      </c>
      <c r="F222" s="18">
        <v>9</v>
      </c>
      <c r="G222" s="16" t="s">
        <v>441</v>
      </c>
      <c r="H222" s="2">
        <v>37142</v>
      </c>
      <c r="I222" s="57">
        <f t="shared" si="3"/>
        <v>9</v>
      </c>
      <c r="J222" s="17">
        <v>364.15</v>
      </c>
      <c r="K222" s="17">
        <v>34</v>
      </c>
      <c r="L222" s="18">
        <v>55</v>
      </c>
      <c r="M222" s="17">
        <v>5.000000074505806E-2</v>
      </c>
      <c r="N222" s="17"/>
    </row>
    <row r="223" spans="1:14" x14ac:dyDescent="0.2">
      <c r="A223" t="s">
        <v>685</v>
      </c>
      <c r="B223" t="s">
        <v>523</v>
      </c>
      <c r="C223" t="s">
        <v>498</v>
      </c>
      <c r="D223" s="44">
        <v>5</v>
      </c>
      <c r="E223" s="18" t="s">
        <v>445</v>
      </c>
      <c r="F223" s="18">
        <v>8</v>
      </c>
      <c r="G223" s="16" t="s">
        <v>433</v>
      </c>
      <c r="H223" s="2">
        <v>37153</v>
      </c>
      <c r="I223" s="57">
        <f t="shared" si="3"/>
        <v>9</v>
      </c>
      <c r="J223" s="17">
        <v>1.27</v>
      </c>
      <c r="K223" s="17">
        <v>38</v>
      </c>
      <c r="L223" s="18">
        <v>12</v>
      </c>
      <c r="M223" s="17">
        <v>0.15000000596046448</v>
      </c>
      <c r="N223" s="17"/>
    </row>
    <row r="224" spans="1:14" x14ac:dyDescent="0.2">
      <c r="A224" t="s">
        <v>686</v>
      </c>
      <c r="B224" t="s">
        <v>687</v>
      </c>
      <c r="C224" t="s">
        <v>436</v>
      </c>
      <c r="D224" s="44">
        <v>4</v>
      </c>
      <c r="E224" s="18" t="s">
        <v>427</v>
      </c>
      <c r="F224" s="18">
        <v>8</v>
      </c>
      <c r="G224" s="16" t="s">
        <v>433</v>
      </c>
      <c r="H224" s="2">
        <v>37151</v>
      </c>
      <c r="I224" s="57">
        <f t="shared" si="3"/>
        <v>9</v>
      </c>
      <c r="J224" s="17">
        <v>26.31</v>
      </c>
      <c r="K224" s="17">
        <v>55</v>
      </c>
      <c r="L224" s="18">
        <v>1</v>
      </c>
      <c r="M224" s="17">
        <v>0</v>
      </c>
      <c r="N224" s="17"/>
    </row>
    <row r="225" spans="1:14" x14ac:dyDescent="0.2">
      <c r="A225" t="s">
        <v>688</v>
      </c>
      <c r="B225" t="s">
        <v>485</v>
      </c>
      <c r="C225" t="s">
        <v>486</v>
      </c>
      <c r="D225" s="44">
        <v>6</v>
      </c>
      <c r="E225" s="18" t="s">
        <v>429</v>
      </c>
      <c r="F225" s="18">
        <v>6</v>
      </c>
      <c r="G225" s="16" t="s">
        <v>428</v>
      </c>
      <c r="H225" s="2">
        <v>37156</v>
      </c>
      <c r="I225" s="57">
        <f t="shared" si="3"/>
        <v>9</v>
      </c>
      <c r="J225" s="17">
        <v>232.42</v>
      </c>
      <c r="K225" s="17">
        <v>123.79</v>
      </c>
      <c r="L225" s="18">
        <v>36</v>
      </c>
      <c r="M225" s="17">
        <v>0</v>
      </c>
      <c r="N225" s="17"/>
    </row>
    <row r="226" spans="1:14" x14ac:dyDescent="0.2">
      <c r="A226" t="s">
        <v>689</v>
      </c>
      <c r="B226" t="s">
        <v>456</v>
      </c>
      <c r="C226" t="s">
        <v>432</v>
      </c>
      <c r="D226" s="44">
        <v>4</v>
      </c>
      <c r="E226" s="18" t="s">
        <v>427</v>
      </c>
      <c r="F226" s="18">
        <v>6</v>
      </c>
      <c r="G226" s="16" t="s">
        <v>428</v>
      </c>
      <c r="H226" s="2">
        <v>37153</v>
      </c>
      <c r="I226" s="57">
        <f t="shared" si="3"/>
        <v>9</v>
      </c>
      <c r="J226" s="17">
        <v>78.09</v>
      </c>
      <c r="K226" s="17">
        <v>36</v>
      </c>
      <c r="L226" s="18">
        <v>45</v>
      </c>
      <c r="M226" s="17">
        <v>0.20000000298023224</v>
      </c>
      <c r="N226" s="17"/>
    </row>
    <row r="227" spans="1:14" x14ac:dyDescent="0.2">
      <c r="A227" t="s">
        <v>689</v>
      </c>
      <c r="B227" t="s">
        <v>456</v>
      </c>
      <c r="C227" t="s">
        <v>432</v>
      </c>
      <c r="D227" s="44">
        <v>4</v>
      </c>
      <c r="E227" s="18" t="s">
        <v>427</v>
      </c>
      <c r="F227" s="18">
        <v>6</v>
      </c>
      <c r="G227" s="16" t="s">
        <v>428</v>
      </c>
      <c r="H227" s="2">
        <v>37153</v>
      </c>
      <c r="I227" s="57">
        <f t="shared" si="3"/>
        <v>9</v>
      </c>
      <c r="J227" s="17">
        <v>78.09</v>
      </c>
      <c r="K227" s="17">
        <v>21.5</v>
      </c>
      <c r="L227" s="18">
        <v>14</v>
      </c>
      <c r="M227" s="17">
        <v>0.20000000298023224</v>
      </c>
      <c r="N227" s="17"/>
    </row>
    <row r="228" spans="1:14" x14ac:dyDescent="0.2">
      <c r="A228" t="s">
        <v>690</v>
      </c>
      <c r="B228" t="s">
        <v>564</v>
      </c>
      <c r="C228" t="s">
        <v>444</v>
      </c>
      <c r="D228" s="44">
        <v>5</v>
      </c>
      <c r="E228" s="18" t="s">
        <v>445</v>
      </c>
      <c r="F228" s="18">
        <v>8</v>
      </c>
      <c r="G228" s="16" t="s">
        <v>433</v>
      </c>
      <c r="H228" s="2">
        <v>37157</v>
      </c>
      <c r="I228" s="57">
        <f t="shared" si="3"/>
        <v>9</v>
      </c>
      <c r="J228" s="17">
        <v>47.22</v>
      </c>
      <c r="K228" s="17">
        <v>33.25</v>
      </c>
      <c r="L228" s="18">
        <v>15</v>
      </c>
      <c r="M228" s="17">
        <v>0.10000000149011612</v>
      </c>
      <c r="N228" s="17"/>
    </row>
    <row r="229" spans="1:14" x14ac:dyDescent="0.2">
      <c r="A229" t="s">
        <v>690</v>
      </c>
      <c r="B229" t="s">
        <v>564</v>
      </c>
      <c r="C229" t="s">
        <v>444</v>
      </c>
      <c r="D229" s="44">
        <v>6</v>
      </c>
      <c r="E229" s="18" t="s">
        <v>429</v>
      </c>
      <c r="F229" s="18">
        <v>8</v>
      </c>
      <c r="G229" s="16" t="s">
        <v>433</v>
      </c>
      <c r="H229" s="2">
        <v>37157</v>
      </c>
      <c r="I229" s="57">
        <f t="shared" si="3"/>
        <v>9</v>
      </c>
      <c r="J229" s="17">
        <v>47.22</v>
      </c>
      <c r="K229" s="17">
        <v>24</v>
      </c>
      <c r="L229" s="18">
        <v>4</v>
      </c>
      <c r="M229" s="17">
        <v>0.10000000149011612</v>
      </c>
      <c r="N229" s="17"/>
    </row>
    <row r="230" spans="1:14" x14ac:dyDescent="0.2">
      <c r="A230" t="s">
        <v>691</v>
      </c>
      <c r="B230" t="s">
        <v>443</v>
      </c>
      <c r="C230" t="s">
        <v>444</v>
      </c>
      <c r="D230" s="44">
        <v>5</v>
      </c>
      <c r="E230" s="18" t="s">
        <v>445</v>
      </c>
      <c r="F230" s="18">
        <v>9</v>
      </c>
      <c r="G230" s="16" t="s">
        <v>441</v>
      </c>
      <c r="H230" s="2">
        <v>37152</v>
      </c>
      <c r="I230" s="57">
        <f t="shared" si="3"/>
        <v>9</v>
      </c>
      <c r="J230" s="17">
        <v>203.48</v>
      </c>
      <c r="K230" s="17">
        <v>9</v>
      </c>
      <c r="L230" s="18">
        <v>32</v>
      </c>
      <c r="M230" s="17">
        <v>0</v>
      </c>
      <c r="N230" s="17"/>
    </row>
    <row r="231" spans="1:14" x14ac:dyDescent="0.2">
      <c r="A231" t="s">
        <v>692</v>
      </c>
      <c r="B231" t="s">
        <v>504</v>
      </c>
      <c r="C231" t="s">
        <v>505</v>
      </c>
      <c r="D231" s="44">
        <v>4</v>
      </c>
      <c r="E231" s="18" t="s">
        <v>427</v>
      </c>
      <c r="F231" s="18">
        <v>7</v>
      </c>
      <c r="G231" s="16" t="s">
        <v>475</v>
      </c>
      <c r="H231" s="2">
        <v>37160</v>
      </c>
      <c r="I231" s="57">
        <f t="shared" si="3"/>
        <v>9</v>
      </c>
      <c r="J231" s="17">
        <v>95.75</v>
      </c>
      <c r="K231" s="17">
        <v>21.5</v>
      </c>
      <c r="L231" s="18">
        <v>12</v>
      </c>
      <c r="M231" s="17">
        <v>0</v>
      </c>
      <c r="N231" s="17"/>
    </row>
    <row r="232" spans="1:14" x14ac:dyDescent="0.2">
      <c r="A232" t="s">
        <v>693</v>
      </c>
      <c r="B232" t="s">
        <v>652</v>
      </c>
      <c r="C232" t="s">
        <v>478</v>
      </c>
      <c r="D232" s="44">
        <v>5</v>
      </c>
      <c r="E232" s="18" t="s">
        <v>445</v>
      </c>
      <c r="F232" s="18">
        <v>8</v>
      </c>
      <c r="G232" s="16" t="s">
        <v>433</v>
      </c>
      <c r="H232" s="2">
        <v>37153</v>
      </c>
      <c r="I232" s="57">
        <f t="shared" si="3"/>
        <v>9</v>
      </c>
      <c r="J232" s="17">
        <v>22.76</v>
      </c>
      <c r="K232" s="17">
        <v>14</v>
      </c>
      <c r="L232" s="18">
        <v>6</v>
      </c>
      <c r="M232" s="17">
        <v>0</v>
      </c>
      <c r="N232" s="17"/>
    </row>
    <row r="233" spans="1:14" x14ac:dyDescent="0.2">
      <c r="A233" t="s">
        <v>694</v>
      </c>
      <c r="B233" t="s">
        <v>530</v>
      </c>
      <c r="C233" t="s">
        <v>452</v>
      </c>
      <c r="D233" s="44">
        <v>5</v>
      </c>
      <c r="E233" s="18" t="s">
        <v>445</v>
      </c>
      <c r="F233" s="18">
        <v>9</v>
      </c>
      <c r="G233" s="16" t="s">
        <v>441</v>
      </c>
      <c r="H233" s="2">
        <v>37164</v>
      </c>
      <c r="I233" s="57">
        <f t="shared" si="3"/>
        <v>9</v>
      </c>
      <c r="J233" s="17">
        <v>0.9</v>
      </c>
      <c r="K233" s="17">
        <v>9</v>
      </c>
      <c r="L233" s="18">
        <v>5</v>
      </c>
      <c r="M233" s="17">
        <v>0</v>
      </c>
      <c r="N233" s="17"/>
    </row>
    <row r="234" spans="1:14" x14ac:dyDescent="0.2">
      <c r="A234" t="s">
        <v>695</v>
      </c>
      <c r="B234" t="s">
        <v>443</v>
      </c>
      <c r="C234" t="s">
        <v>444</v>
      </c>
      <c r="D234" s="44">
        <v>6</v>
      </c>
      <c r="E234" s="18" t="s">
        <v>429</v>
      </c>
      <c r="F234" s="18">
        <v>9</v>
      </c>
      <c r="G234" s="16" t="s">
        <v>441</v>
      </c>
      <c r="H234" s="2">
        <v>37157</v>
      </c>
      <c r="I234" s="57">
        <f t="shared" si="3"/>
        <v>9</v>
      </c>
      <c r="J234" s="17">
        <v>31.85</v>
      </c>
      <c r="K234" s="17">
        <v>32.799999999999997</v>
      </c>
      <c r="L234" s="18">
        <v>10</v>
      </c>
      <c r="M234" s="17">
        <v>0</v>
      </c>
      <c r="N234" s="17"/>
    </row>
    <row r="235" spans="1:14" x14ac:dyDescent="0.2">
      <c r="A235" t="s">
        <v>695</v>
      </c>
      <c r="B235" t="s">
        <v>443</v>
      </c>
      <c r="C235" t="s">
        <v>444</v>
      </c>
      <c r="D235" s="44">
        <v>7</v>
      </c>
      <c r="E235" s="18" t="s">
        <v>437</v>
      </c>
      <c r="F235" s="18">
        <v>9</v>
      </c>
      <c r="G235" s="16" t="s">
        <v>441</v>
      </c>
      <c r="H235" s="2">
        <v>37157</v>
      </c>
      <c r="I235" s="57">
        <f t="shared" si="3"/>
        <v>9</v>
      </c>
      <c r="J235" s="17">
        <v>31.85</v>
      </c>
      <c r="K235" s="17">
        <v>23.25</v>
      </c>
      <c r="L235" s="18">
        <v>30</v>
      </c>
      <c r="M235" s="17">
        <v>0</v>
      </c>
      <c r="N235" s="17"/>
    </row>
    <row r="236" spans="1:14" x14ac:dyDescent="0.2">
      <c r="A236" t="s">
        <v>696</v>
      </c>
      <c r="B236" t="s">
        <v>589</v>
      </c>
      <c r="C236" t="s">
        <v>533</v>
      </c>
      <c r="D236" s="44">
        <v>4</v>
      </c>
      <c r="E236" s="18" t="s">
        <v>427</v>
      </c>
      <c r="F236" s="18">
        <v>8</v>
      </c>
      <c r="G236" s="16" t="s">
        <v>433</v>
      </c>
      <c r="H236" s="2">
        <v>37160</v>
      </c>
      <c r="I236" s="57">
        <f t="shared" si="3"/>
        <v>9</v>
      </c>
      <c r="J236" s="17">
        <v>4.03</v>
      </c>
      <c r="K236" s="17">
        <v>2.5</v>
      </c>
      <c r="L236" s="18">
        <v>8</v>
      </c>
      <c r="M236" s="17">
        <v>0.15000000596046448</v>
      </c>
      <c r="N236" s="17"/>
    </row>
    <row r="237" spans="1:14" x14ac:dyDescent="0.2">
      <c r="A237" t="s">
        <v>698</v>
      </c>
      <c r="B237" t="s">
        <v>500</v>
      </c>
      <c r="C237" t="s">
        <v>467</v>
      </c>
      <c r="D237" s="44">
        <v>4</v>
      </c>
      <c r="E237" s="18" t="s">
        <v>427</v>
      </c>
      <c r="F237" s="18">
        <v>6</v>
      </c>
      <c r="G237" s="16" t="s">
        <v>428</v>
      </c>
      <c r="H237" s="2">
        <v>37164</v>
      </c>
      <c r="I237" s="57">
        <f t="shared" si="3"/>
        <v>9</v>
      </c>
      <c r="J237" s="17">
        <v>27.94</v>
      </c>
      <c r="K237" s="17">
        <v>55</v>
      </c>
      <c r="L237" s="18">
        <v>12</v>
      </c>
      <c r="M237" s="17">
        <v>0</v>
      </c>
      <c r="N237" s="17"/>
    </row>
    <row r="238" spans="1:14" x14ac:dyDescent="0.2">
      <c r="A238" t="s">
        <v>699</v>
      </c>
      <c r="B238" t="s">
        <v>634</v>
      </c>
      <c r="C238" t="s">
        <v>436</v>
      </c>
      <c r="D238" s="44">
        <v>5</v>
      </c>
      <c r="E238" s="18" t="s">
        <v>445</v>
      </c>
      <c r="F238" s="18">
        <v>8</v>
      </c>
      <c r="G238" s="16" t="s">
        <v>433</v>
      </c>
      <c r="H238" s="2">
        <v>37160</v>
      </c>
      <c r="I238" s="57">
        <f t="shared" si="3"/>
        <v>9</v>
      </c>
      <c r="J238" s="17">
        <v>26.61</v>
      </c>
      <c r="K238" s="17">
        <v>14</v>
      </c>
      <c r="L238" s="18">
        <v>40</v>
      </c>
      <c r="M238" s="17">
        <v>0.25</v>
      </c>
      <c r="N238" s="17"/>
    </row>
    <row r="239" spans="1:14" x14ac:dyDescent="0.2">
      <c r="A239" t="s">
        <v>700</v>
      </c>
      <c r="B239" t="s">
        <v>580</v>
      </c>
      <c r="C239" t="s">
        <v>436</v>
      </c>
      <c r="D239" s="44">
        <v>5</v>
      </c>
      <c r="E239" s="18" t="s">
        <v>445</v>
      </c>
      <c r="F239" s="18">
        <v>8</v>
      </c>
      <c r="G239" s="16" t="s">
        <v>433</v>
      </c>
      <c r="H239" s="2">
        <v>37164</v>
      </c>
      <c r="I239" s="57">
        <f t="shared" si="3"/>
        <v>9</v>
      </c>
      <c r="J239" s="17">
        <v>76.13</v>
      </c>
      <c r="K239" s="17">
        <v>33.25</v>
      </c>
      <c r="L239" s="18">
        <v>28</v>
      </c>
      <c r="M239" s="17">
        <v>0</v>
      </c>
      <c r="N239" s="17"/>
    </row>
    <row r="240" spans="1:14" x14ac:dyDescent="0.2">
      <c r="A240" t="s">
        <v>704</v>
      </c>
      <c r="B240" t="s">
        <v>464</v>
      </c>
      <c r="C240" t="s">
        <v>444</v>
      </c>
      <c r="D240" s="44">
        <v>4</v>
      </c>
      <c r="E240" s="18" t="s">
        <v>427</v>
      </c>
      <c r="F240" s="18">
        <v>8</v>
      </c>
      <c r="G240" s="16" t="s">
        <v>433</v>
      </c>
      <c r="H240" s="2">
        <v>37164</v>
      </c>
      <c r="I240" s="57">
        <f t="shared" si="3"/>
        <v>9</v>
      </c>
      <c r="J240" s="17">
        <v>145.63</v>
      </c>
      <c r="K240" s="17">
        <v>34</v>
      </c>
      <c r="L240" s="18">
        <v>30</v>
      </c>
      <c r="M240" s="17">
        <v>0</v>
      </c>
      <c r="N240" s="17"/>
    </row>
    <row r="241" spans="1:14" x14ac:dyDescent="0.2">
      <c r="A241" t="s">
        <v>684</v>
      </c>
      <c r="B241" t="s">
        <v>526</v>
      </c>
      <c r="C241" t="s">
        <v>467</v>
      </c>
      <c r="D241" s="44">
        <v>5</v>
      </c>
      <c r="E241" s="18" t="s">
        <v>445</v>
      </c>
      <c r="F241" s="18">
        <v>8</v>
      </c>
      <c r="G241" s="16" t="s">
        <v>433</v>
      </c>
      <c r="H241" s="2">
        <v>37167</v>
      </c>
      <c r="I241" s="57">
        <f t="shared" si="3"/>
        <v>10</v>
      </c>
      <c r="J241" s="17">
        <v>113.15</v>
      </c>
      <c r="K241" s="17">
        <v>14</v>
      </c>
      <c r="L241" s="18">
        <v>30</v>
      </c>
      <c r="M241" s="17">
        <v>5.000000074505806E-2</v>
      </c>
      <c r="N241" s="17"/>
    </row>
    <row r="242" spans="1:14" x14ac:dyDescent="0.2">
      <c r="A242" t="s">
        <v>697</v>
      </c>
      <c r="B242" t="s">
        <v>435</v>
      </c>
      <c r="C242" t="s">
        <v>436</v>
      </c>
      <c r="D242" s="44">
        <v>4</v>
      </c>
      <c r="E242" s="18" t="s">
        <v>427</v>
      </c>
      <c r="F242" s="18">
        <v>6</v>
      </c>
      <c r="G242" s="16" t="s">
        <v>428</v>
      </c>
      <c r="H242" s="2">
        <v>37180</v>
      </c>
      <c r="I242" s="57">
        <f t="shared" si="3"/>
        <v>10</v>
      </c>
      <c r="J242" s="17">
        <v>388.98</v>
      </c>
      <c r="K242" s="17">
        <v>2.5</v>
      </c>
      <c r="L242" s="18">
        <v>30</v>
      </c>
      <c r="M242" s="17">
        <v>0</v>
      </c>
      <c r="N242" s="17"/>
    </row>
    <row r="243" spans="1:14" x14ac:dyDescent="0.2">
      <c r="A243" t="s">
        <v>697</v>
      </c>
      <c r="B243" t="s">
        <v>435</v>
      </c>
      <c r="C243" t="s">
        <v>436</v>
      </c>
      <c r="D243" s="44">
        <v>6</v>
      </c>
      <c r="E243" s="18" t="s">
        <v>429</v>
      </c>
      <c r="F243" s="18">
        <v>6</v>
      </c>
      <c r="G243" s="16" t="s">
        <v>428</v>
      </c>
      <c r="H243" s="2">
        <v>37180</v>
      </c>
      <c r="I243" s="57">
        <f t="shared" si="3"/>
        <v>10</v>
      </c>
      <c r="J243" s="17">
        <v>388.98</v>
      </c>
      <c r="K243" s="17">
        <v>7.45</v>
      </c>
      <c r="L243" s="18">
        <v>30</v>
      </c>
      <c r="M243" s="17">
        <v>0</v>
      </c>
      <c r="N243" s="17"/>
    </row>
    <row r="244" spans="1:14" x14ac:dyDescent="0.2">
      <c r="A244" t="s">
        <v>701</v>
      </c>
      <c r="B244" t="s">
        <v>589</v>
      </c>
      <c r="C244" t="s">
        <v>533</v>
      </c>
      <c r="D244" s="44">
        <v>4</v>
      </c>
      <c r="E244" s="18" t="s">
        <v>427</v>
      </c>
      <c r="F244" s="18">
        <v>8</v>
      </c>
      <c r="G244" s="16" t="s">
        <v>433</v>
      </c>
      <c r="H244" s="2">
        <v>37165</v>
      </c>
      <c r="I244" s="57">
        <f t="shared" si="3"/>
        <v>10</v>
      </c>
      <c r="J244" s="17">
        <v>36.130000000000003</v>
      </c>
      <c r="K244" s="17">
        <v>2.5</v>
      </c>
      <c r="L244" s="18">
        <v>30</v>
      </c>
      <c r="M244" s="17">
        <v>0</v>
      </c>
      <c r="N244" s="17"/>
    </row>
    <row r="245" spans="1:14" x14ac:dyDescent="0.2">
      <c r="A245" t="s">
        <v>702</v>
      </c>
      <c r="B245" t="s">
        <v>703</v>
      </c>
      <c r="C245" t="s">
        <v>467</v>
      </c>
      <c r="D245" s="44">
        <v>5</v>
      </c>
      <c r="E245" s="18" t="s">
        <v>445</v>
      </c>
      <c r="F245" s="18">
        <v>8</v>
      </c>
      <c r="G245" s="16" t="s">
        <v>433</v>
      </c>
      <c r="H245" s="2">
        <v>37165</v>
      </c>
      <c r="I245" s="57">
        <f t="shared" si="3"/>
        <v>10</v>
      </c>
      <c r="J245" s="17">
        <v>4.4000000000000004</v>
      </c>
      <c r="K245" s="17">
        <v>7</v>
      </c>
      <c r="L245" s="18">
        <v>9</v>
      </c>
      <c r="M245" s="17">
        <v>0</v>
      </c>
      <c r="N245" s="17"/>
    </row>
    <row r="246" spans="1:14" x14ac:dyDescent="0.2">
      <c r="A246" t="s">
        <v>705</v>
      </c>
      <c r="B246" t="s">
        <v>431</v>
      </c>
      <c r="C246" t="s">
        <v>432</v>
      </c>
      <c r="D246" s="44">
        <v>6</v>
      </c>
      <c r="E246" s="18" t="s">
        <v>429</v>
      </c>
      <c r="F246" s="18">
        <v>8</v>
      </c>
      <c r="G246" s="16" t="s">
        <v>433</v>
      </c>
      <c r="H246" s="2">
        <v>37172</v>
      </c>
      <c r="I246" s="57">
        <f t="shared" si="3"/>
        <v>10</v>
      </c>
      <c r="J246" s="17">
        <v>96.5</v>
      </c>
      <c r="K246" s="17">
        <v>39</v>
      </c>
      <c r="L246" s="18">
        <v>30</v>
      </c>
      <c r="M246" s="17">
        <v>0.20000000298023224</v>
      </c>
      <c r="N246" s="17"/>
    </row>
    <row r="247" spans="1:14" x14ac:dyDescent="0.2">
      <c r="A247" t="s">
        <v>706</v>
      </c>
      <c r="B247" t="s">
        <v>425</v>
      </c>
      <c r="C247" t="s">
        <v>426</v>
      </c>
      <c r="D247" s="44">
        <v>6</v>
      </c>
      <c r="E247" s="18" t="s">
        <v>429</v>
      </c>
      <c r="F247" s="18">
        <v>7</v>
      </c>
      <c r="G247" s="16" t="s">
        <v>475</v>
      </c>
      <c r="H247" s="2">
        <v>37194</v>
      </c>
      <c r="I247" s="57">
        <f t="shared" si="3"/>
        <v>10</v>
      </c>
      <c r="J247" s="17">
        <v>296.43</v>
      </c>
      <c r="K247" s="17">
        <v>97</v>
      </c>
      <c r="L247" s="18">
        <v>50</v>
      </c>
      <c r="M247" s="17">
        <v>0.25</v>
      </c>
      <c r="N247" s="17"/>
    </row>
    <row r="248" spans="1:14" x14ac:dyDescent="0.2">
      <c r="A248" t="s">
        <v>706</v>
      </c>
      <c r="B248" t="s">
        <v>425</v>
      </c>
      <c r="C248" t="s">
        <v>426</v>
      </c>
      <c r="D248" s="44">
        <v>6</v>
      </c>
      <c r="E248" s="18" t="s">
        <v>429</v>
      </c>
      <c r="F248" s="18">
        <v>7</v>
      </c>
      <c r="G248" s="16" t="s">
        <v>475</v>
      </c>
      <c r="H248" s="2">
        <v>37194</v>
      </c>
      <c r="I248" s="57">
        <f t="shared" si="3"/>
        <v>10</v>
      </c>
      <c r="J248" s="17">
        <v>296.43</v>
      </c>
      <c r="K248" s="17">
        <v>123.79</v>
      </c>
      <c r="L248" s="18">
        <v>10</v>
      </c>
      <c r="M248" s="17">
        <v>0</v>
      </c>
      <c r="N248" s="17"/>
    </row>
    <row r="249" spans="1:14" x14ac:dyDescent="0.2">
      <c r="A249" t="s">
        <v>707</v>
      </c>
      <c r="B249" t="s">
        <v>595</v>
      </c>
      <c r="C249" t="s">
        <v>462</v>
      </c>
      <c r="D249" s="44">
        <v>5</v>
      </c>
      <c r="E249" s="18" t="s">
        <v>445</v>
      </c>
      <c r="F249" s="18">
        <v>8</v>
      </c>
      <c r="G249" s="16" t="s">
        <v>433</v>
      </c>
      <c r="H249" s="2">
        <v>37167</v>
      </c>
      <c r="I249" s="57">
        <f t="shared" si="3"/>
        <v>10</v>
      </c>
      <c r="J249" s="17">
        <v>15.8</v>
      </c>
      <c r="K249" s="17">
        <v>38</v>
      </c>
      <c r="L249" s="18">
        <v>20</v>
      </c>
      <c r="M249" s="17">
        <v>0.25</v>
      </c>
      <c r="N249" s="17"/>
    </row>
    <row r="250" spans="1:14" x14ac:dyDescent="0.2">
      <c r="A250" t="s">
        <v>708</v>
      </c>
      <c r="B250" t="s">
        <v>511</v>
      </c>
      <c r="C250" t="s">
        <v>444</v>
      </c>
      <c r="D250" s="44">
        <v>6</v>
      </c>
      <c r="E250" s="18" t="s">
        <v>429</v>
      </c>
      <c r="F250" s="18">
        <v>8</v>
      </c>
      <c r="G250" s="16" t="s">
        <v>433</v>
      </c>
      <c r="H250" s="2">
        <v>37186</v>
      </c>
      <c r="I250" s="57">
        <f t="shared" si="3"/>
        <v>10</v>
      </c>
      <c r="J250" s="17">
        <v>810.05</v>
      </c>
      <c r="K250" s="17">
        <v>123.79</v>
      </c>
      <c r="L250" s="18">
        <v>40</v>
      </c>
      <c r="M250" s="17">
        <v>0</v>
      </c>
      <c r="N250" s="17"/>
    </row>
    <row r="251" spans="1:14" x14ac:dyDescent="0.2">
      <c r="A251" t="s">
        <v>709</v>
      </c>
      <c r="B251" t="s">
        <v>559</v>
      </c>
      <c r="C251" t="s">
        <v>436</v>
      </c>
      <c r="D251" s="44">
        <v>4</v>
      </c>
      <c r="E251" s="18" t="s">
        <v>427</v>
      </c>
      <c r="F251" s="18">
        <v>8</v>
      </c>
      <c r="G251" s="16" t="s">
        <v>433</v>
      </c>
      <c r="H251" s="2">
        <v>37174</v>
      </c>
      <c r="I251" s="57">
        <f t="shared" si="3"/>
        <v>10</v>
      </c>
      <c r="J251" s="17">
        <v>139.34</v>
      </c>
      <c r="K251" s="17">
        <v>36</v>
      </c>
      <c r="L251" s="18">
        <v>30</v>
      </c>
      <c r="M251" s="17">
        <v>0.15000000596046448</v>
      </c>
      <c r="N251" s="17"/>
    </row>
    <row r="252" spans="1:14" x14ac:dyDescent="0.2">
      <c r="A252" t="s">
        <v>709</v>
      </c>
      <c r="B252" t="s">
        <v>559</v>
      </c>
      <c r="C252" t="s">
        <v>436</v>
      </c>
      <c r="D252" s="44">
        <v>6</v>
      </c>
      <c r="E252" s="18" t="s">
        <v>429</v>
      </c>
      <c r="F252" s="18">
        <v>8</v>
      </c>
      <c r="G252" s="16" t="s">
        <v>433</v>
      </c>
      <c r="H252" s="2">
        <v>37174</v>
      </c>
      <c r="I252" s="57">
        <f t="shared" si="3"/>
        <v>10</v>
      </c>
      <c r="J252" s="17">
        <v>139.34</v>
      </c>
      <c r="K252" s="17">
        <v>97</v>
      </c>
      <c r="L252" s="18">
        <v>6</v>
      </c>
      <c r="M252" s="17">
        <v>0</v>
      </c>
      <c r="N252" s="17"/>
    </row>
    <row r="253" spans="1:14" x14ac:dyDescent="0.2">
      <c r="A253" t="s">
        <v>709</v>
      </c>
      <c r="B253" t="s">
        <v>559</v>
      </c>
      <c r="C253" t="s">
        <v>436</v>
      </c>
      <c r="D253" s="44">
        <v>6</v>
      </c>
      <c r="E253" s="18" t="s">
        <v>429</v>
      </c>
      <c r="F253" s="18">
        <v>8</v>
      </c>
      <c r="G253" s="16" t="s">
        <v>433</v>
      </c>
      <c r="H253" s="2">
        <v>37174</v>
      </c>
      <c r="I253" s="57">
        <f t="shared" si="3"/>
        <v>10</v>
      </c>
      <c r="J253" s="17">
        <v>139.34</v>
      </c>
      <c r="K253" s="17">
        <v>7.45</v>
      </c>
      <c r="L253" s="18">
        <v>60</v>
      </c>
      <c r="M253" s="17">
        <v>0.15000000596046448</v>
      </c>
      <c r="N253" s="17"/>
    </row>
    <row r="254" spans="1:14" x14ac:dyDescent="0.2">
      <c r="A254" t="s">
        <v>710</v>
      </c>
      <c r="B254" t="s">
        <v>511</v>
      </c>
      <c r="C254" t="s">
        <v>444</v>
      </c>
      <c r="D254" s="44">
        <v>4</v>
      </c>
      <c r="E254" s="18" t="s">
        <v>427</v>
      </c>
      <c r="F254" s="18">
        <v>6</v>
      </c>
      <c r="G254" s="16" t="s">
        <v>428</v>
      </c>
      <c r="H254" s="2">
        <v>37173</v>
      </c>
      <c r="I254" s="57">
        <f t="shared" si="3"/>
        <v>10</v>
      </c>
      <c r="J254" s="17">
        <v>398.36</v>
      </c>
      <c r="K254" s="17">
        <v>55</v>
      </c>
      <c r="L254" s="18">
        <v>25</v>
      </c>
      <c r="M254" s="17">
        <v>0</v>
      </c>
      <c r="N254" s="17"/>
    </row>
    <row r="255" spans="1:14" x14ac:dyDescent="0.2">
      <c r="A255" t="s">
        <v>710</v>
      </c>
      <c r="B255" t="s">
        <v>511</v>
      </c>
      <c r="C255" t="s">
        <v>444</v>
      </c>
      <c r="D255" s="44">
        <v>7</v>
      </c>
      <c r="E255" s="18" t="s">
        <v>437</v>
      </c>
      <c r="F255" s="18">
        <v>6</v>
      </c>
      <c r="G255" s="16" t="s">
        <v>428</v>
      </c>
      <c r="H255" s="2">
        <v>37173</v>
      </c>
      <c r="I255" s="57">
        <f t="shared" si="3"/>
        <v>10</v>
      </c>
      <c r="J255" s="17">
        <v>398.36</v>
      </c>
      <c r="K255" s="17">
        <v>30</v>
      </c>
      <c r="L255" s="18">
        <v>90</v>
      </c>
      <c r="M255" s="17">
        <v>0</v>
      </c>
      <c r="N255" s="17"/>
    </row>
    <row r="256" spans="1:14" x14ac:dyDescent="0.2">
      <c r="A256" t="s">
        <v>711</v>
      </c>
      <c r="B256" t="s">
        <v>559</v>
      </c>
      <c r="C256" t="s">
        <v>436</v>
      </c>
      <c r="D256" s="44">
        <v>6</v>
      </c>
      <c r="E256" s="18" t="s">
        <v>429</v>
      </c>
      <c r="F256" s="18">
        <v>6</v>
      </c>
      <c r="G256" s="16" t="s">
        <v>428</v>
      </c>
      <c r="H256" s="2">
        <v>37178</v>
      </c>
      <c r="I256" s="57">
        <f t="shared" si="3"/>
        <v>10</v>
      </c>
      <c r="J256" s="17">
        <v>102.55</v>
      </c>
      <c r="K256" s="17">
        <v>39</v>
      </c>
      <c r="L256" s="18">
        <v>20</v>
      </c>
      <c r="M256" s="17">
        <v>0</v>
      </c>
      <c r="N256" s="17"/>
    </row>
    <row r="257" spans="1:14" x14ac:dyDescent="0.2">
      <c r="A257" t="s">
        <v>712</v>
      </c>
      <c r="B257" t="s">
        <v>456</v>
      </c>
      <c r="C257" t="s">
        <v>432</v>
      </c>
      <c r="D257" s="44">
        <v>6</v>
      </c>
      <c r="E257" s="18" t="s">
        <v>429</v>
      </c>
      <c r="F257" s="18">
        <v>9</v>
      </c>
      <c r="G257" s="16" t="s">
        <v>441</v>
      </c>
      <c r="H257" s="2">
        <v>37181</v>
      </c>
      <c r="I257" s="57">
        <f t="shared" si="3"/>
        <v>10</v>
      </c>
      <c r="J257" s="17">
        <v>272.47000000000003</v>
      </c>
      <c r="K257" s="17">
        <v>39</v>
      </c>
      <c r="L257" s="18">
        <v>8</v>
      </c>
      <c r="M257" s="17">
        <v>5.000000074505806E-2</v>
      </c>
      <c r="N257" s="17"/>
    </row>
    <row r="258" spans="1:14" x14ac:dyDescent="0.2">
      <c r="A258" t="s">
        <v>712</v>
      </c>
      <c r="B258" t="s">
        <v>456</v>
      </c>
      <c r="C258" t="s">
        <v>432</v>
      </c>
      <c r="D258" s="44">
        <v>6</v>
      </c>
      <c r="E258" s="18" t="s">
        <v>429</v>
      </c>
      <c r="F258" s="18">
        <v>9</v>
      </c>
      <c r="G258" s="16" t="s">
        <v>441</v>
      </c>
      <c r="H258" s="2">
        <v>37181</v>
      </c>
      <c r="I258" s="57">
        <f t="shared" si="3"/>
        <v>10</v>
      </c>
      <c r="J258" s="17">
        <v>272.47000000000003</v>
      </c>
      <c r="K258" s="17">
        <v>123.79</v>
      </c>
      <c r="L258" s="18">
        <v>12</v>
      </c>
      <c r="M258" s="17">
        <v>5.000000074505806E-2</v>
      </c>
      <c r="N258" s="17"/>
    </row>
    <row r="259" spans="1:14" x14ac:dyDescent="0.2">
      <c r="A259" t="s">
        <v>713</v>
      </c>
      <c r="B259" t="s">
        <v>435</v>
      </c>
      <c r="C259" t="s">
        <v>436</v>
      </c>
      <c r="D259" s="44">
        <v>4</v>
      </c>
      <c r="E259" s="18" t="s">
        <v>427</v>
      </c>
      <c r="F259" s="18">
        <v>8</v>
      </c>
      <c r="G259" s="16" t="s">
        <v>433</v>
      </c>
      <c r="H259" s="2">
        <v>37180</v>
      </c>
      <c r="I259" s="57">
        <f t="shared" si="3"/>
        <v>10</v>
      </c>
      <c r="J259" s="17">
        <v>65.099999999999994</v>
      </c>
      <c r="K259" s="17">
        <v>21.5</v>
      </c>
      <c r="L259" s="18">
        <v>60</v>
      </c>
      <c r="M259" s="17">
        <v>0.20000000298023224</v>
      </c>
      <c r="N259" s="17"/>
    </row>
    <row r="260" spans="1:14" x14ac:dyDescent="0.2">
      <c r="A260" t="s">
        <v>714</v>
      </c>
      <c r="B260" t="s">
        <v>425</v>
      </c>
      <c r="C260" t="s">
        <v>426</v>
      </c>
      <c r="D260" s="44">
        <v>4</v>
      </c>
      <c r="E260" s="18" t="s">
        <v>427</v>
      </c>
      <c r="F260" s="18">
        <v>9</v>
      </c>
      <c r="G260" s="16" t="s">
        <v>441</v>
      </c>
      <c r="H260" s="2">
        <v>37179</v>
      </c>
      <c r="I260" s="57">
        <f t="shared" si="3"/>
        <v>10</v>
      </c>
      <c r="J260" s="17">
        <v>220.31</v>
      </c>
      <c r="K260" s="17">
        <v>55</v>
      </c>
      <c r="L260" s="18">
        <v>42</v>
      </c>
      <c r="M260" s="17">
        <v>0.15000000596046448</v>
      </c>
      <c r="N260" s="17"/>
    </row>
    <row r="261" spans="1:14" x14ac:dyDescent="0.2">
      <c r="A261" t="s">
        <v>714</v>
      </c>
      <c r="B261" t="s">
        <v>425</v>
      </c>
      <c r="C261" t="s">
        <v>426</v>
      </c>
      <c r="D261" s="44">
        <v>4</v>
      </c>
      <c r="E261" s="18" t="s">
        <v>427</v>
      </c>
      <c r="F261" s="18">
        <v>9</v>
      </c>
      <c r="G261" s="16" t="s">
        <v>441</v>
      </c>
      <c r="H261" s="2">
        <v>37179</v>
      </c>
      <c r="I261" s="57">
        <f t="shared" ref="I261:I324" si="4">MONTH(H261)</f>
        <v>10</v>
      </c>
      <c r="J261" s="17">
        <v>220.31</v>
      </c>
      <c r="K261" s="17">
        <v>21.5</v>
      </c>
      <c r="L261" s="18">
        <v>20</v>
      </c>
      <c r="M261" s="17">
        <v>0.15000000596046448</v>
      </c>
      <c r="N261" s="17"/>
    </row>
    <row r="262" spans="1:14" x14ac:dyDescent="0.2">
      <c r="A262" t="s">
        <v>715</v>
      </c>
      <c r="B262" t="s">
        <v>586</v>
      </c>
      <c r="C262" t="s">
        <v>505</v>
      </c>
      <c r="D262" s="44">
        <v>4</v>
      </c>
      <c r="E262" s="18" t="s">
        <v>427</v>
      </c>
      <c r="F262" s="18">
        <v>9</v>
      </c>
      <c r="G262" s="16" t="s">
        <v>441</v>
      </c>
      <c r="H262" s="2">
        <v>37184</v>
      </c>
      <c r="I262" s="57">
        <f t="shared" si="4"/>
        <v>10</v>
      </c>
      <c r="J262" s="17">
        <v>152.30000000000001</v>
      </c>
      <c r="K262" s="17">
        <v>55</v>
      </c>
      <c r="L262" s="18">
        <v>35</v>
      </c>
      <c r="M262" s="17">
        <v>0</v>
      </c>
      <c r="N262" s="17"/>
    </row>
    <row r="263" spans="1:14" x14ac:dyDescent="0.2">
      <c r="A263" t="s">
        <v>717</v>
      </c>
      <c r="B263" t="s">
        <v>634</v>
      </c>
      <c r="C263" t="s">
        <v>436</v>
      </c>
      <c r="D263" s="44">
        <v>4</v>
      </c>
      <c r="E263" s="18" t="s">
        <v>427</v>
      </c>
      <c r="F263" s="18">
        <v>6</v>
      </c>
      <c r="G263" s="16" t="s">
        <v>428</v>
      </c>
      <c r="H263" s="2">
        <v>37185</v>
      </c>
      <c r="I263" s="57">
        <f t="shared" si="4"/>
        <v>10</v>
      </c>
      <c r="J263" s="17">
        <v>135.63</v>
      </c>
      <c r="K263" s="17">
        <v>55</v>
      </c>
      <c r="L263" s="18">
        <v>8</v>
      </c>
      <c r="M263" s="17">
        <v>0</v>
      </c>
      <c r="N263" s="17"/>
    </row>
    <row r="264" spans="1:14" x14ac:dyDescent="0.2">
      <c r="A264" t="s">
        <v>718</v>
      </c>
      <c r="B264" t="s">
        <v>610</v>
      </c>
      <c r="C264" t="s">
        <v>452</v>
      </c>
      <c r="D264" s="44">
        <v>5</v>
      </c>
      <c r="E264" s="18" t="s">
        <v>445</v>
      </c>
      <c r="F264" s="18">
        <v>9</v>
      </c>
      <c r="G264" s="16" t="s">
        <v>441</v>
      </c>
      <c r="H264" s="2">
        <v>37187</v>
      </c>
      <c r="I264" s="57">
        <f t="shared" si="4"/>
        <v>10</v>
      </c>
      <c r="J264" s="17">
        <v>21.74</v>
      </c>
      <c r="K264" s="17">
        <v>19.5</v>
      </c>
      <c r="L264" s="18">
        <v>40</v>
      </c>
      <c r="M264" s="17">
        <v>0</v>
      </c>
      <c r="N264" s="17"/>
    </row>
    <row r="265" spans="1:14" x14ac:dyDescent="0.2">
      <c r="A265" t="s">
        <v>718</v>
      </c>
      <c r="B265" t="s">
        <v>610</v>
      </c>
      <c r="C265" t="s">
        <v>452</v>
      </c>
      <c r="D265" s="44">
        <v>6</v>
      </c>
      <c r="E265" s="18" t="s">
        <v>429</v>
      </c>
      <c r="F265" s="18">
        <v>9</v>
      </c>
      <c r="G265" s="16" t="s">
        <v>441</v>
      </c>
      <c r="H265" s="2">
        <v>37187</v>
      </c>
      <c r="I265" s="57">
        <f t="shared" si="4"/>
        <v>10</v>
      </c>
      <c r="J265" s="17">
        <v>21.74</v>
      </c>
      <c r="K265" s="17">
        <v>24</v>
      </c>
      <c r="L265" s="18">
        <v>21</v>
      </c>
      <c r="M265" s="17">
        <v>0</v>
      </c>
      <c r="N265" s="17"/>
    </row>
    <row r="266" spans="1:14" x14ac:dyDescent="0.2">
      <c r="A266" t="s">
        <v>720</v>
      </c>
      <c r="B266" t="s">
        <v>435</v>
      </c>
      <c r="C266" t="s">
        <v>436</v>
      </c>
      <c r="D266" s="44">
        <v>6</v>
      </c>
      <c r="E266" s="18" t="s">
        <v>429</v>
      </c>
      <c r="F266" s="18">
        <v>9</v>
      </c>
      <c r="G266" s="16" t="s">
        <v>441</v>
      </c>
      <c r="H266" s="2">
        <v>37193</v>
      </c>
      <c r="I266" s="57">
        <f t="shared" si="4"/>
        <v>10</v>
      </c>
      <c r="J266" s="17">
        <v>52.41</v>
      </c>
      <c r="K266" s="17">
        <v>32.799999999999997</v>
      </c>
      <c r="L266" s="18">
        <v>120</v>
      </c>
      <c r="M266" s="17">
        <v>0</v>
      </c>
      <c r="N266" s="17"/>
    </row>
    <row r="267" spans="1:14" x14ac:dyDescent="0.2">
      <c r="A267" t="s">
        <v>721</v>
      </c>
      <c r="B267" t="s">
        <v>425</v>
      </c>
      <c r="C267" t="s">
        <v>426</v>
      </c>
      <c r="D267" s="44">
        <v>5</v>
      </c>
      <c r="E267" s="18" t="s">
        <v>445</v>
      </c>
      <c r="F267" s="18">
        <v>8</v>
      </c>
      <c r="G267" s="16" t="s">
        <v>433</v>
      </c>
      <c r="H267" s="2">
        <v>37195</v>
      </c>
      <c r="I267" s="57">
        <f t="shared" si="4"/>
        <v>10</v>
      </c>
      <c r="J267" s="17">
        <v>89.93</v>
      </c>
      <c r="K267" s="17">
        <v>38</v>
      </c>
      <c r="L267" s="18">
        <v>30</v>
      </c>
      <c r="M267" s="17">
        <v>0</v>
      </c>
      <c r="N267" s="17"/>
    </row>
    <row r="268" spans="1:14" x14ac:dyDescent="0.2">
      <c r="A268" t="s">
        <v>721</v>
      </c>
      <c r="B268" t="s">
        <v>425</v>
      </c>
      <c r="C268" t="s">
        <v>426</v>
      </c>
      <c r="D268" s="44">
        <v>6</v>
      </c>
      <c r="E268" s="18" t="s">
        <v>429</v>
      </c>
      <c r="F268" s="18">
        <v>8</v>
      </c>
      <c r="G268" s="16" t="s">
        <v>433</v>
      </c>
      <c r="H268" s="2">
        <v>37195</v>
      </c>
      <c r="I268" s="57">
        <f t="shared" si="4"/>
        <v>10</v>
      </c>
      <c r="J268" s="17">
        <v>89.93</v>
      </c>
      <c r="K268" s="17">
        <v>32.799999999999997</v>
      </c>
      <c r="L268" s="18">
        <v>3</v>
      </c>
      <c r="M268" s="17">
        <v>5.000000074505806E-2</v>
      </c>
      <c r="N268" s="17"/>
    </row>
    <row r="269" spans="1:14" x14ac:dyDescent="0.2">
      <c r="A269" t="s">
        <v>722</v>
      </c>
      <c r="B269" t="s">
        <v>435</v>
      </c>
      <c r="C269" t="s">
        <v>436</v>
      </c>
      <c r="D269" s="44">
        <v>5</v>
      </c>
      <c r="E269" s="18" t="s">
        <v>445</v>
      </c>
      <c r="F269" s="18">
        <v>9</v>
      </c>
      <c r="G269" s="16" t="s">
        <v>441</v>
      </c>
      <c r="H269" s="2">
        <v>37191</v>
      </c>
      <c r="I269" s="57">
        <f t="shared" si="4"/>
        <v>10</v>
      </c>
      <c r="J269" s="17">
        <v>24.49</v>
      </c>
      <c r="K269" s="17">
        <v>38</v>
      </c>
      <c r="L269" s="18">
        <v>18</v>
      </c>
      <c r="M269" s="17">
        <v>0.25</v>
      </c>
      <c r="N269" s="17"/>
    </row>
    <row r="270" spans="1:14" x14ac:dyDescent="0.2">
      <c r="A270" t="s">
        <v>722</v>
      </c>
      <c r="B270" t="s">
        <v>435</v>
      </c>
      <c r="C270" t="s">
        <v>436</v>
      </c>
      <c r="D270" s="44">
        <v>6</v>
      </c>
      <c r="E270" s="18" t="s">
        <v>429</v>
      </c>
      <c r="F270" s="18">
        <v>9</v>
      </c>
      <c r="G270" s="16" t="s">
        <v>441</v>
      </c>
      <c r="H270" s="2">
        <v>37191</v>
      </c>
      <c r="I270" s="57">
        <f t="shared" si="4"/>
        <v>10</v>
      </c>
      <c r="J270" s="17">
        <v>24.49</v>
      </c>
      <c r="K270" s="17">
        <v>39</v>
      </c>
      <c r="L270" s="18">
        <v>27</v>
      </c>
      <c r="M270" s="17">
        <v>0.25</v>
      </c>
      <c r="N270" s="17"/>
    </row>
    <row r="271" spans="1:14" x14ac:dyDescent="0.2">
      <c r="A271" t="s">
        <v>723</v>
      </c>
      <c r="B271" t="s">
        <v>526</v>
      </c>
      <c r="C271" t="s">
        <v>467</v>
      </c>
      <c r="D271" s="44">
        <v>4</v>
      </c>
      <c r="E271" s="18" t="s">
        <v>427</v>
      </c>
      <c r="F271" s="18">
        <v>8</v>
      </c>
      <c r="G271" s="16" t="s">
        <v>433</v>
      </c>
      <c r="H271" s="2">
        <v>37193</v>
      </c>
      <c r="I271" s="57">
        <f t="shared" si="4"/>
        <v>10</v>
      </c>
      <c r="J271" s="17">
        <v>63.2</v>
      </c>
      <c r="K271" s="17">
        <v>21.5</v>
      </c>
      <c r="L271" s="18">
        <v>30</v>
      </c>
      <c r="M271" s="17">
        <v>0</v>
      </c>
      <c r="N271" s="17"/>
    </row>
    <row r="272" spans="1:14" x14ac:dyDescent="0.2">
      <c r="A272" t="s">
        <v>724</v>
      </c>
      <c r="B272" t="s">
        <v>443</v>
      </c>
      <c r="C272" t="s">
        <v>444</v>
      </c>
      <c r="D272" s="44">
        <v>4</v>
      </c>
      <c r="E272" s="18" t="s">
        <v>427</v>
      </c>
      <c r="F272" s="18">
        <v>8</v>
      </c>
      <c r="G272" s="16" t="s">
        <v>433</v>
      </c>
      <c r="H272" s="2">
        <v>37193</v>
      </c>
      <c r="I272" s="57">
        <f t="shared" si="4"/>
        <v>10</v>
      </c>
      <c r="J272" s="17">
        <v>59.25</v>
      </c>
      <c r="K272" s="17">
        <v>36</v>
      </c>
      <c r="L272" s="18">
        <v>25</v>
      </c>
      <c r="M272" s="17">
        <v>5.000000074505806E-2</v>
      </c>
      <c r="N272" s="17"/>
    </row>
    <row r="273" spans="1:14" x14ac:dyDescent="0.2">
      <c r="A273" t="s">
        <v>724</v>
      </c>
      <c r="B273" t="s">
        <v>443</v>
      </c>
      <c r="C273" t="s">
        <v>444</v>
      </c>
      <c r="D273" s="44">
        <v>6</v>
      </c>
      <c r="E273" s="18" t="s">
        <v>429</v>
      </c>
      <c r="F273" s="18">
        <v>8</v>
      </c>
      <c r="G273" s="16" t="s">
        <v>433</v>
      </c>
      <c r="H273" s="2">
        <v>37193</v>
      </c>
      <c r="I273" s="57">
        <f t="shared" si="4"/>
        <v>10</v>
      </c>
      <c r="J273" s="17">
        <v>59.25</v>
      </c>
      <c r="K273" s="17">
        <v>7.45</v>
      </c>
      <c r="L273" s="18">
        <v>15</v>
      </c>
      <c r="M273" s="17">
        <v>0</v>
      </c>
      <c r="N273" s="17"/>
    </row>
    <row r="274" spans="1:14" x14ac:dyDescent="0.2">
      <c r="A274" t="s">
        <v>716</v>
      </c>
      <c r="B274" t="s">
        <v>439</v>
      </c>
      <c r="C274" t="s">
        <v>440</v>
      </c>
      <c r="D274" s="44">
        <v>4</v>
      </c>
      <c r="E274" s="18" t="s">
        <v>427</v>
      </c>
      <c r="F274" s="18">
        <v>7</v>
      </c>
      <c r="G274" s="16" t="s">
        <v>475</v>
      </c>
      <c r="H274" s="2">
        <v>37213</v>
      </c>
      <c r="I274" s="57">
        <f t="shared" si="4"/>
        <v>11</v>
      </c>
      <c r="J274" s="17">
        <v>3.52</v>
      </c>
      <c r="K274" s="17">
        <v>32</v>
      </c>
      <c r="L274" s="18">
        <v>4</v>
      </c>
      <c r="M274" s="17">
        <v>0</v>
      </c>
      <c r="N274" s="17"/>
    </row>
    <row r="275" spans="1:14" x14ac:dyDescent="0.2">
      <c r="A275" t="s">
        <v>719</v>
      </c>
      <c r="B275" t="s">
        <v>491</v>
      </c>
      <c r="C275" t="s">
        <v>462</v>
      </c>
      <c r="D275" s="44">
        <v>4</v>
      </c>
      <c r="E275" s="18" t="s">
        <v>427</v>
      </c>
      <c r="F275" s="18">
        <v>8</v>
      </c>
      <c r="G275" s="16" t="s">
        <v>433</v>
      </c>
      <c r="H275" s="2">
        <v>37215</v>
      </c>
      <c r="I275" s="57">
        <f t="shared" si="4"/>
        <v>11</v>
      </c>
      <c r="J275" s="17">
        <v>210.8</v>
      </c>
      <c r="K275" s="17">
        <v>34</v>
      </c>
      <c r="L275" s="18">
        <v>10</v>
      </c>
      <c r="M275" s="17">
        <v>0</v>
      </c>
      <c r="N275" s="17"/>
    </row>
    <row r="276" spans="1:14" x14ac:dyDescent="0.2">
      <c r="A276" t="s">
        <v>725</v>
      </c>
      <c r="B276" t="s">
        <v>726</v>
      </c>
      <c r="C276" t="s">
        <v>436</v>
      </c>
      <c r="D276" s="44">
        <v>6</v>
      </c>
      <c r="E276" s="18" t="s">
        <v>429</v>
      </c>
      <c r="F276" s="18">
        <v>6</v>
      </c>
      <c r="G276" s="16" t="s">
        <v>428</v>
      </c>
      <c r="H276" s="2">
        <v>37200</v>
      </c>
      <c r="I276" s="57">
        <f t="shared" si="4"/>
        <v>11</v>
      </c>
      <c r="J276" s="17">
        <v>51.44</v>
      </c>
      <c r="K276" s="17">
        <v>7.45</v>
      </c>
      <c r="L276" s="18">
        <v>40</v>
      </c>
      <c r="M276" s="17">
        <v>0.25</v>
      </c>
      <c r="N276" s="17"/>
    </row>
    <row r="277" spans="1:14" x14ac:dyDescent="0.2">
      <c r="A277" t="s">
        <v>727</v>
      </c>
      <c r="B277" t="s">
        <v>490</v>
      </c>
      <c r="C277" t="s">
        <v>462</v>
      </c>
      <c r="D277" s="44">
        <v>4</v>
      </c>
      <c r="E277" s="18" t="s">
        <v>427</v>
      </c>
      <c r="F277" s="18">
        <v>6</v>
      </c>
      <c r="G277" s="16" t="s">
        <v>428</v>
      </c>
      <c r="H277" s="2">
        <v>37200</v>
      </c>
      <c r="I277" s="57">
        <f t="shared" si="4"/>
        <v>11</v>
      </c>
      <c r="J277" s="17">
        <v>9.5299999999999994</v>
      </c>
      <c r="K277" s="17">
        <v>21.5</v>
      </c>
      <c r="L277" s="18">
        <v>8</v>
      </c>
      <c r="M277" s="17">
        <v>0</v>
      </c>
      <c r="N277" s="17"/>
    </row>
    <row r="278" spans="1:14" x14ac:dyDescent="0.2">
      <c r="A278" t="s">
        <v>728</v>
      </c>
      <c r="B278" t="s">
        <v>480</v>
      </c>
      <c r="C278" t="s">
        <v>462</v>
      </c>
      <c r="D278" s="44">
        <v>5</v>
      </c>
      <c r="E278" s="18" t="s">
        <v>445</v>
      </c>
      <c r="F278" s="18">
        <v>9</v>
      </c>
      <c r="G278" s="16" t="s">
        <v>441</v>
      </c>
      <c r="H278" s="2">
        <v>37200</v>
      </c>
      <c r="I278" s="57">
        <f t="shared" si="4"/>
        <v>11</v>
      </c>
      <c r="J278" s="17">
        <v>10.83</v>
      </c>
      <c r="K278" s="17">
        <v>7</v>
      </c>
      <c r="L278" s="18">
        <v>4</v>
      </c>
      <c r="M278" s="17">
        <v>0</v>
      </c>
      <c r="N278" s="17"/>
    </row>
    <row r="279" spans="1:14" x14ac:dyDescent="0.2">
      <c r="A279" t="s">
        <v>728</v>
      </c>
      <c r="B279" t="s">
        <v>480</v>
      </c>
      <c r="C279" t="s">
        <v>462</v>
      </c>
      <c r="D279" s="44">
        <v>6</v>
      </c>
      <c r="E279" s="18" t="s">
        <v>429</v>
      </c>
      <c r="F279" s="18">
        <v>9</v>
      </c>
      <c r="G279" s="16" t="s">
        <v>441</v>
      </c>
      <c r="H279" s="2">
        <v>37200</v>
      </c>
      <c r="I279" s="57">
        <f t="shared" si="4"/>
        <v>11</v>
      </c>
      <c r="J279" s="17">
        <v>10.83</v>
      </c>
      <c r="K279" s="17">
        <v>24</v>
      </c>
      <c r="L279" s="18">
        <v>6</v>
      </c>
      <c r="M279" s="17">
        <v>0</v>
      </c>
      <c r="N279" s="17"/>
    </row>
    <row r="280" spans="1:14" x14ac:dyDescent="0.2">
      <c r="A280" t="s">
        <v>730</v>
      </c>
      <c r="B280" t="s">
        <v>461</v>
      </c>
      <c r="C280" t="s">
        <v>462</v>
      </c>
      <c r="D280" s="44">
        <v>4</v>
      </c>
      <c r="E280" s="18" t="s">
        <v>427</v>
      </c>
      <c r="F280" s="18">
        <v>9</v>
      </c>
      <c r="G280" s="16" t="s">
        <v>441</v>
      </c>
      <c r="H280" s="2">
        <v>37206</v>
      </c>
      <c r="I280" s="57">
        <f t="shared" si="4"/>
        <v>11</v>
      </c>
      <c r="J280" s="17">
        <v>58.33</v>
      </c>
      <c r="K280" s="17">
        <v>34</v>
      </c>
      <c r="L280" s="18">
        <v>15</v>
      </c>
      <c r="M280" s="17">
        <v>0</v>
      </c>
      <c r="N280" s="17"/>
    </row>
    <row r="281" spans="1:14" x14ac:dyDescent="0.2">
      <c r="A281" t="s">
        <v>730</v>
      </c>
      <c r="B281" t="s">
        <v>461</v>
      </c>
      <c r="C281" t="s">
        <v>462</v>
      </c>
      <c r="D281" s="44">
        <v>6</v>
      </c>
      <c r="E281" s="18" t="s">
        <v>429</v>
      </c>
      <c r="F281" s="18">
        <v>9</v>
      </c>
      <c r="G281" s="16" t="s">
        <v>441</v>
      </c>
      <c r="H281" s="2">
        <v>37206</v>
      </c>
      <c r="I281" s="57">
        <f t="shared" si="4"/>
        <v>11</v>
      </c>
      <c r="J281" s="17">
        <v>58.33</v>
      </c>
      <c r="K281" s="17">
        <v>24</v>
      </c>
      <c r="L281" s="18">
        <v>12</v>
      </c>
      <c r="M281" s="17">
        <v>0</v>
      </c>
      <c r="N281" s="17"/>
    </row>
    <row r="282" spans="1:14" x14ac:dyDescent="0.2">
      <c r="A282" t="s">
        <v>731</v>
      </c>
      <c r="B282" t="s">
        <v>504</v>
      </c>
      <c r="C282" t="s">
        <v>505</v>
      </c>
      <c r="D282" s="44">
        <v>5</v>
      </c>
      <c r="E282" s="18" t="s">
        <v>445</v>
      </c>
      <c r="F282" s="18">
        <v>8</v>
      </c>
      <c r="G282" s="16" t="s">
        <v>433</v>
      </c>
      <c r="H282" s="2">
        <v>37205</v>
      </c>
      <c r="I282" s="57">
        <f t="shared" si="4"/>
        <v>11</v>
      </c>
      <c r="J282" s="17">
        <v>110.11</v>
      </c>
      <c r="K282" s="17">
        <v>7</v>
      </c>
      <c r="L282" s="18">
        <v>25</v>
      </c>
      <c r="M282" s="17">
        <v>0</v>
      </c>
      <c r="N282" s="17"/>
    </row>
    <row r="283" spans="1:14" x14ac:dyDescent="0.2">
      <c r="A283" t="s">
        <v>731</v>
      </c>
      <c r="B283" t="s">
        <v>504</v>
      </c>
      <c r="C283" t="s">
        <v>505</v>
      </c>
      <c r="D283" s="44">
        <v>7</v>
      </c>
      <c r="E283" s="18" t="s">
        <v>437</v>
      </c>
      <c r="F283" s="18">
        <v>8</v>
      </c>
      <c r="G283" s="16" t="s">
        <v>433</v>
      </c>
      <c r="H283" s="2">
        <v>37205</v>
      </c>
      <c r="I283" s="57">
        <f t="shared" si="4"/>
        <v>11</v>
      </c>
      <c r="J283" s="17">
        <v>110.11</v>
      </c>
      <c r="K283" s="17">
        <v>23.25</v>
      </c>
      <c r="L283" s="18">
        <v>16</v>
      </c>
      <c r="M283" s="17">
        <v>0</v>
      </c>
      <c r="N283" s="17"/>
    </row>
    <row r="284" spans="1:14" x14ac:dyDescent="0.2">
      <c r="A284" t="s">
        <v>732</v>
      </c>
      <c r="B284" t="s">
        <v>733</v>
      </c>
      <c r="C284" t="s">
        <v>467</v>
      </c>
      <c r="D284" s="44">
        <v>5</v>
      </c>
      <c r="E284" s="18" t="s">
        <v>445</v>
      </c>
      <c r="F284" s="18">
        <v>8</v>
      </c>
      <c r="G284" s="16" t="s">
        <v>433</v>
      </c>
      <c r="H284" s="2">
        <v>37212</v>
      </c>
      <c r="I284" s="57">
        <f t="shared" si="4"/>
        <v>11</v>
      </c>
      <c r="J284" s="17">
        <v>11.08</v>
      </c>
      <c r="K284" s="17">
        <v>7</v>
      </c>
      <c r="L284" s="18">
        <v>18</v>
      </c>
      <c r="M284" s="17">
        <v>0</v>
      </c>
      <c r="N284" s="17"/>
    </row>
    <row r="285" spans="1:14" x14ac:dyDescent="0.2">
      <c r="A285" t="s">
        <v>734</v>
      </c>
      <c r="B285" t="s">
        <v>559</v>
      </c>
      <c r="C285" t="s">
        <v>436</v>
      </c>
      <c r="D285" s="44">
        <v>5</v>
      </c>
      <c r="E285" s="18" t="s">
        <v>445</v>
      </c>
      <c r="F285" s="18">
        <v>9</v>
      </c>
      <c r="G285" s="16" t="s">
        <v>441</v>
      </c>
      <c r="H285" s="2">
        <v>37220</v>
      </c>
      <c r="I285" s="57">
        <f t="shared" si="4"/>
        <v>11</v>
      </c>
      <c r="J285" s="17">
        <v>81.88</v>
      </c>
      <c r="K285" s="17">
        <v>38</v>
      </c>
      <c r="L285" s="18">
        <v>14</v>
      </c>
      <c r="M285" s="17">
        <v>0.20000000298023224</v>
      </c>
      <c r="N285" s="17"/>
    </row>
    <row r="286" spans="1:14" x14ac:dyDescent="0.2">
      <c r="A286" t="s">
        <v>735</v>
      </c>
      <c r="B286" t="s">
        <v>472</v>
      </c>
      <c r="C286" t="s">
        <v>473</v>
      </c>
      <c r="D286" s="44">
        <v>4</v>
      </c>
      <c r="E286" s="18" t="s">
        <v>427</v>
      </c>
      <c r="F286" s="18">
        <v>8</v>
      </c>
      <c r="G286" s="16" t="s">
        <v>433</v>
      </c>
      <c r="H286" s="2">
        <v>37213</v>
      </c>
      <c r="I286" s="57">
        <f t="shared" si="4"/>
        <v>11</v>
      </c>
      <c r="J286" s="17">
        <v>243.73</v>
      </c>
      <c r="K286" s="17">
        <v>34</v>
      </c>
      <c r="L286" s="18">
        <v>50</v>
      </c>
      <c r="M286" s="17">
        <v>0</v>
      </c>
      <c r="N286" s="17"/>
    </row>
    <row r="287" spans="1:14" x14ac:dyDescent="0.2">
      <c r="A287" t="s">
        <v>735</v>
      </c>
      <c r="B287" t="s">
        <v>472</v>
      </c>
      <c r="C287" t="s">
        <v>473</v>
      </c>
      <c r="D287" s="44">
        <v>4</v>
      </c>
      <c r="E287" s="18" t="s">
        <v>427</v>
      </c>
      <c r="F287" s="18">
        <v>8</v>
      </c>
      <c r="G287" s="16" t="s">
        <v>433</v>
      </c>
      <c r="H287" s="2">
        <v>37213</v>
      </c>
      <c r="I287" s="57">
        <f t="shared" si="4"/>
        <v>11</v>
      </c>
      <c r="J287" s="17">
        <v>243.73</v>
      </c>
      <c r="K287" s="17">
        <v>34.799999999999997</v>
      </c>
      <c r="L287" s="18">
        <v>35</v>
      </c>
      <c r="M287" s="17">
        <v>0</v>
      </c>
      <c r="N287" s="17"/>
    </row>
    <row r="288" spans="1:14" x14ac:dyDescent="0.2">
      <c r="A288" t="s">
        <v>736</v>
      </c>
      <c r="B288" t="s">
        <v>511</v>
      </c>
      <c r="C288" t="s">
        <v>444</v>
      </c>
      <c r="D288" s="44">
        <v>4</v>
      </c>
      <c r="E288" s="18" t="s">
        <v>427</v>
      </c>
      <c r="F288" s="18">
        <v>7</v>
      </c>
      <c r="G288" s="16" t="s">
        <v>475</v>
      </c>
      <c r="H288" s="2">
        <v>37222</v>
      </c>
      <c r="I288" s="57">
        <f t="shared" si="4"/>
        <v>11</v>
      </c>
      <c r="J288" s="17">
        <v>3.52</v>
      </c>
      <c r="K288" s="17">
        <v>55</v>
      </c>
      <c r="L288" s="18">
        <v>45</v>
      </c>
      <c r="M288" s="17">
        <v>0</v>
      </c>
      <c r="N288" s="17"/>
    </row>
    <row r="289" spans="1:14" x14ac:dyDescent="0.2">
      <c r="A289" t="s">
        <v>736</v>
      </c>
      <c r="B289" t="s">
        <v>511</v>
      </c>
      <c r="C289" t="s">
        <v>444</v>
      </c>
      <c r="D289" s="44">
        <v>4</v>
      </c>
      <c r="E289" s="18" t="s">
        <v>427</v>
      </c>
      <c r="F289" s="18">
        <v>7</v>
      </c>
      <c r="G289" s="16" t="s">
        <v>475</v>
      </c>
      <c r="H289" s="2">
        <v>37222</v>
      </c>
      <c r="I289" s="57">
        <f t="shared" si="4"/>
        <v>11</v>
      </c>
      <c r="J289" s="17">
        <v>3.52</v>
      </c>
      <c r="K289" s="17">
        <v>34.799999999999997</v>
      </c>
      <c r="L289" s="18">
        <v>7</v>
      </c>
      <c r="M289" s="17">
        <v>0</v>
      </c>
      <c r="N289" s="17"/>
    </row>
    <row r="290" spans="1:14" x14ac:dyDescent="0.2">
      <c r="A290" t="s">
        <v>737</v>
      </c>
      <c r="B290" t="s">
        <v>571</v>
      </c>
      <c r="C290" t="s">
        <v>486</v>
      </c>
      <c r="D290" s="44">
        <v>4</v>
      </c>
      <c r="E290" s="18" t="s">
        <v>427</v>
      </c>
      <c r="F290" s="18">
        <v>8</v>
      </c>
      <c r="G290" s="16" t="s">
        <v>433</v>
      </c>
      <c r="H290" s="2">
        <v>37216</v>
      </c>
      <c r="I290" s="57">
        <f t="shared" si="4"/>
        <v>11</v>
      </c>
      <c r="J290" s="17">
        <v>31.43</v>
      </c>
      <c r="K290" s="17">
        <v>36</v>
      </c>
      <c r="L290" s="18">
        <v>40</v>
      </c>
      <c r="M290" s="17">
        <v>0</v>
      </c>
      <c r="N290" s="17"/>
    </row>
    <row r="291" spans="1:14" x14ac:dyDescent="0.2">
      <c r="A291" t="s">
        <v>737</v>
      </c>
      <c r="B291" t="s">
        <v>571</v>
      </c>
      <c r="C291" t="s">
        <v>486</v>
      </c>
      <c r="D291" s="44">
        <v>5</v>
      </c>
      <c r="E291" s="18" t="s">
        <v>445</v>
      </c>
      <c r="F291" s="18">
        <v>8</v>
      </c>
      <c r="G291" s="16" t="s">
        <v>433</v>
      </c>
      <c r="H291" s="2">
        <v>37216</v>
      </c>
      <c r="I291" s="57">
        <f t="shared" si="4"/>
        <v>11</v>
      </c>
      <c r="J291" s="17">
        <v>31.43</v>
      </c>
      <c r="K291" s="17">
        <v>14</v>
      </c>
      <c r="L291" s="18">
        <v>28</v>
      </c>
      <c r="M291" s="17">
        <v>0</v>
      </c>
      <c r="N291" s="17"/>
    </row>
    <row r="292" spans="1:14" x14ac:dyDescent="0.2">
      <c r="A292" t="s">
        <v>738</v>
      </c>
      <c r="B292" t="s">
        <v>431</v>
      </c>
      <c r="C292" t="s">
        <v>432</v>
      </c>
      <c r="D292" s="44">
        <v>4</v>
      </c>
      <c r="E292" s="18" t="s">
        <v>427</v>
      </c>
      <c r="F292" s="18">
        <v>9</v>
      </c>
      <c r="G292" s="16" t="s">
        <v>441</v>
      </c>
      <c r="H292" s="2">
        <v>37221</v>
      </c>
      <c r="I292" s="57">
        <f t="shared" si="4"/>
        <v>11</v>
      </c>
      <c r="J292" s="17">
        <v>117.33</v>
      </c>
      <c r="K292" s="17">
        <v>36</v>
      </c>
      <c r="L292" s="18">
        <v>30</v>
      </c>
      <c r="M292" s="17">
        <v>0</v>
      </c>
      <c r="N292" s="17"/>
    </row>
    <row r="293" spans="1:14" x14ac:dyDescent="0.2">
      <c r="A293" t="s">
        <v>739</v>
      </c>
      <c r="B293" t="s">
        <v>435</v>
      </c>
      <c r="C293" t="s">
        <v>436</v>
      </c>
      <c r="D293" s="44">
        <v>5</v>
      </c>
      <c r="E293" s="18" t="s">
        <v>445</v>
      </c>
      <c r="F293" s="18">
        <v>8</v>
      </c>
      <c r="G293" s="16" t="s">
        <v>433</v>
      </c>
      <c r="H293" s="2">
        <v>37223</v>
      </c>
      <c r="I293" s="57">
        <f t="shared" si="4"/>
        <v>11</v>
      </c>
      <c r="J293" s="17">
        <v>232.55</v>
      </c>
      <c r="K293" s="17">
        <v>9</v>
      </c>
      <c r="L293" s="18">
        <v>44</v>
      </c>
      <c r="M293" s="17">
        <v>0</v>
      </c>
      <c r="N293" s="17"/>
    </row>
    <row r="294" spans="1:14" x14ac:dyDescent="0.2">
      <c r="A294" t="s">
        <v>739</v>
      </c>
      <c r="B294" t="s">
        <v>435</v>
      </c>
      <c r="C294" t="s">
        <v>436</v>
      </c>
      <c r="D294" s="44">
        <v>5</v>
      </c>
      <c r="E294" s="18" t="s">
        <v>445</v>
      </c>
      <c r="F294" s="18">
        <v>8</v>
      </c>
      <c r="G294" s="16" t="s">
        <v>433</v>
      </c>
      <c r="H294" s="2">
        <v>37223</v>
      </c>
      <c r="I294" s="57">
        <f t="shared" si="4"/>
        <v>11</v>
      </c>
      <c r="J294" s="17">
        <v>232.55</v>
      </c>
      <c r="K294" s="17">
        <v>38</v>
      </c>
      <c r="L294" s="18">
        <v>28</v>
      </c>
      <c r="M294" s="17">
        <v>0</v>
      </c>
      <c r="N294" s="17"/>
    </row>
    <row r="295" spans="1:14" x14ac:dyDescent="0.2">
      <c r="A295" t="s">
        <v>741</v>
      </c>
      <c r="B295" t="s">
        <v>477</v>
      </c>
      <c r="C295" t="s">
        <v>478</v>
      </c>
      <c r="D295" s="44">
        <v>4</v>
      </c>
      <c r="E295" s="18" t="s">
        <v>427</v>
      </c>
      <c r="F295" s="18">
        <v>7</v>
      </c>
      <c r="G295" s="16" t="s">
        <v>475</v>
      </c>
      <c r="H295" s="2">
        <v>37219</v>
      </c>
      <c r="I295" s="57">
        <f t="shared" si="4"/>
        <v>11</v>
      </c>
      <c r="J295" s="17">
        <v>79.3</v>
      </c>
      <c r="K295" s="17">
        <v>55</v>
      </c>
      <c r="L295" s="18">
        <v>25</v>
      </c>
      <c r="M295" s="17">
        <v>0.15000000596046448</v>
      </c>
      <c r="N295" s="17"/>
    </row>
    <row r="296" spans="1:14" x14ac:dyDescent="0.2">
      <c r="A296" t="s">
        <v>741</v>
      </c>
      <c r="B296" t="s">
        <v>477</v>
      </c>
      <c r="C296" t="s">
        <v>478</v>
      </c>
      <c r="D296" s="44">
        <v>7</v>
      </c>
      <c r="E296" s="18" t="s">
        <v>437</v>
      </c>
      <c r="F296" s="18">
        <v>7</v>
      </c>
      <c r="G296" s="16" t="s">
        <v>475</v>
      </c>
      <c r="H296" s="2">
        <v>37219</v>
      </c>
      <c r="I296" s="57">
        <f t="shared" si="4"/>
        <v>11</v>
      </c>
      <c r="J296" s="17">
        <v>79.3</v>
      </c>
      <c r="K296" s="17">
        <v>23.25</v>
      </c>
      <c r="L296" s="18">
        <v>5</v>
      </c>
      <c r="M296" s="17">
        <v>0.15000000596046448</v>
      </c>
      <c r="N296" s="17"/>
    </row>
    <row r="297" spans="1:14" x14ac:dyDescent="0.2">
      <c r="A297" t="s">
        <v>742</v>
      </c>
      <c r="B297" t="s">
        <v>569</v>
      </c>
      <c r="C297" t="s">
        <v>452</v>
      </c>
      <c r="D297" s="44">
        <v>4</v>
      </c>
      <c r="E297" s="18" t="s">
        <v>427</v>
      </c>
      <c r="F297" s="18">
        <v>8</v>
      </c>
      <c r="G297" s="16" t="s">
        <v>433</v>
      </c>
      <c r="H297" s="2">
        <v>37223</v>
      </c>
      <c r="I297" s="57">
        <f t="shared" si="4"/>
        <v>11</v>
      </c>
      <c r="J297" s="17">
        <v>1.39</v>
      </c>
      <c r="K297" s="17">
        <v>36</v>
      </c>
      <c r="L297" s="18">
        <v>3</v>
      </c>
      <c r="M297" s="17">
        <v>0</v>
      </c>
      <c r="N297" s="17"/>
    </row>
    <row r="298" spans="1:14" x14ac:dyDescent="0.2">
      <c r="A298" t="s">
        <v>743</v>
      </c>
      <c r="B298" t="s">
        <v>526</v>
      </c>
      <c r="C298" t="s">
        <v>467</v>
      </c>
      <c r="D298" s="44">
        <v>4</v>
      </c>
      <c r="E298" s="18" t="s">
        <v>427</v>
      </c>
      <c r="F298" s="18">
        <v>9</v>
      </c>
      <c r="G298" s="16" t="s">
        <v>441</v>
      </c>
      <c r="H298" s="2">
        <v>37223</v>
      </c>
      <c r="I298" s="57">
        <f t="shared" si="4"/>
        <v>11</v>
      </c>
      <c r="J298" s="17">
        <v>16.71</v>
      </c>
      <c r="K298" s="17">
        <v>36</v>
      </c>
      <c r="L298" s="18">
        <v>25</v>
      </c>
      <c r="M298" s="17">
        <v>0.25</v>
      </c>
      <c r="N298" s="17"/>
    </row>
    <row r="299" spans="1:14" x14ac:dyDescent="0.2">
      <c r="A299" t="s">
        <v>743</v>
      </c>
      <c r="B299" t="s">
        <v>526</v>
      </c>
      <c r="C299" t="s">
        <v>467</v>
      </c>
      <c r="D299" s="44">
        <v>5</v>
      </c>
      <c r="E299" s="18" t="s">
        <v>445</v>
      </c>
      <c r="F299" s="18">
        <v>9</v>
      </c>
      <c r="G299" s="16" t="s">
        <v>441</v>
      </c>
      <c r="H299" s="2">
        <v>37223</v>
      </c>
      <c r="I299" s="57">
        <f t="shared" si="4"/>
        <v>11</v>
      </c>
      <c r="J299" s="17">
        <v>16.71</v>
      </c>
      <c r="K299" s="17">
        <v>38</v>
      </c>
      <c r="L299" s="18">
        <v>30</v>
      </c>
      <c r="M299" s="17">
        <v>0.25</v>
      </c>
      <c r="N299" s="17"/>
    </row>
    <row r="300" spans="1:14" x14ac:dyDescent="0.2">
      <c r="A300" t="s">
        <v>743</v>
      </c>
      <c r="B300" t="s">
        <v>526</v>
      </c>
      <c r="C300" t="s">
        <v>467</v>
      </c>
      <c r="D300" s="44">
        <v>5</v>
      </c>
      <c r="E300" s="18" t="s">
        <v>445</v>
      </c>
      <c r="F300" s="18">
        <v>9</v>
      </c>
      <c r="G300" s="16" t="s">
        <v>441</v>
      </c>
      <c r="H300" s="2">
        <v>37223</v>
      </c>
      <c r="I300" s="57">
        <f t="shared" si="4"/>
        <v>11</v>
      </c>
      <c r="J300" s="17">
        <v>16.71</v>
      </c>
      <c r="K300" s="17">
        <v>19.5</v>
      </c>
      <c r="L300" s="18">
        <v>14</v>
      </c>
      <c r="M300" s="17">
        <v>0.25</v>
      </c>
      <c r="N300" s="17"/>
    </row>
    <row r="301" spans="1:14" x14ac:dyDescent="0.2">
      <c r="A301" t="s">
        <v>729</v>
      </c>
      <c r="B301" t="s">
        <v>503</v>
      </c>
      <c r="C301" t="s">
        <v>459</v>
      </c>
      <c r="D301" s="44">
        <v>4</v>
      </c>
      <c r="E301" s="18" t="s">
        <v>427</v>
      </c>
      <c r="F301" s="18">
        <v>8</v>
      </c>
      <c r="G301" s="16" t="s">
        <v>433</v>
      </c>
      <c r="H301" s="2">
        <v>37230</v>
      </c>
      <c r="I301" s="57">
        <f t="shared" si="4"/>
        <v>12</v>
      </c>
      <c r="J301" s="17">
        <v>89.9</v>
      </c>
      <c r="K301" s="17">
        <v>55</v>
      </c>
      <c r="L301" s="18">
        <v>10</v>
      </c>
      <c r="M301" s="17">
        <v>5.000000074505806E-2</v>
      </c>
      <c r="N301" s="17"/>
    </row>
    <row r="302" spans="1:14" x14ac:dyDescent="0.2">
      <c r="A302" t="s">
        <v>729</v>
      </c>
      <c r="B302" t="s">
        <v>503</v>
      </c>
      <c r="C302" t="s">
        <v>459</v>
      </c>
      <c r="D302" s="44">
        <v>5</v>
      </c>
      <c r="E302" s="18" t="s">
        <v>445</v>
      </c>
      <c r="F302" s="18">
        <v>8</v>
      </c>
      <c r="G302" s="16" t="s">
        <v>433</v>
      </c>
      <c r="H302" s="2">
        <v>37230</v>
      </c>
      <c r="I302" s="57">
        <f t="shared" si="4"/>
        <v>12</v>
      </c>
      <c r="J302" s="17">
        <v>89.9</v>
      </c>
      <c r="K302" s="17">
        <v>38</v>
      </c>
      <c r="L302" s="18">
        <v>10</v>
      </c>
      <c r="M302" s="17">
        <v>5.000000074505806E-2</v>
      </c>
      <c r="N302" s="17"/>
    </row>
    <row r="303" spans="1:14" x14ac:dyDescent="0.2">
      <c r="A303" t="s">
        <v>729</v>
      </c>
      <c r="B303" t="s">
        <v>503</v>
      </c>
      <c r="C303" t="s">
        <v>459</v>
      </c>
      <c r="D303" s="44">
        <v>6</v>
      </c>
      <c r="E303" s="18" t="s">
        <v>429</v>
      </c>
      <c r="F303" s="18">
        <v>8</v>
      </c>
      <c r="G303" s="16" t="s">
        <v>433</v>
      </c>
      <c r="H303" s="2">
        <v>37230</v>
      </c>
      <c r="I303" s="57">
        <f t="shared" si="4"/>
        <v>12</v>
      </c>
      <c r="J303" s="17">
        <v>89.9</v>
      </c>
      <c r="K303" s="17">
        <v>39</v>
      </c>
      <c r="L303" s="18">
        <v>20</v>
      </c>
      <c r="M303" s="17">
        <v>5.000000074505806E-2</v>
      </c>
      <c r="N303" s="17"/>
    </row>
    <row r="304" spans="1:14" x14ac:dyDescent="0.2">
      <c r="A304" t="s">
        <v>740</v>
      </c>
      <c r="B304" t="s">
        <v>530</v>
      </c>
      <c r="C304" t="s">
        <v>452</v>
      </c>
      <c r="D304" s="44">
        <v>4</v>
      </c>
      <c r="E304" s="18" t="s">
        <v>427</v>
      </c>
      <c r="F304" s="18">
        <v>9</v>
      </c>
      <c r="G304" s="16" t="s">
        <v>441</v>
      </c>
      <c r="H304" s="2">
        <v>37244</v>
      </c>
      <c r="I304" s="57">
        <f t="shared" si="4"/>
        <v>12</v>
      </c>
      <c r="J304" s="17">
        <v>61.53</v>
      </c>
      <c r="K304" s="17">
        <v>55</v>
      </c>
      <c r="L304" s="18">
        <v>6</v>
      </c>
      <c r="M304" s="17">
        <v>0</v>
      </c>
      <c r="N304" s="17"/>
    </row>
    <row r="305" spans="1:14" x14ac:dyDescent="0.2">
      <c r="A305" t="s">
        <v>740</v>
      </c>
      <c r="B305" t="s">
        <v>530</v>
      </c>
      <c r="C305" t="s">
        <v>452</v>
      </c>
      <c r="D305" s="44">
        <v>5</v>
      </c>
      <c r="E305" s="18" t="s">
        <v>445</v>
      </c>
      <c r="F305" s="18">
        <v>9</v>
      </c>
      <c r="G305" s="16" t="s">
        <v>441</v>
      </c>
      <c r="H305" s="2">
        <v>37244</v>
      </c>
      <c r="I305" s="57">
        <f t="shared" si="4"/>
        <v>12</v>
      </c>
      <c r="J305" s="17">
        <v>61.53</v>
      </c>
      <c r="K305" s="17">
        <v>38</v>
      </c>
      <c r="L305" s="18">
        <v>15</v>
      </c>
      <c r="M305" s="17">
        <v>0</v>
      </c>
      <c r="N305" s="17"/>
    </row>
    <row r="306" spans="1:14" x14ac:dyDescent="0.2">
      <c r="A306" t="s">
        <v>744</v>
      </c>
      <c r="B306" t="s">
        <v>495</v>
      </c>
      <c r="C306" t="s">
        <v>436</v>
      </c>
      <c r="D306" s="44">
        <v>4</v>
      </c>
      <c r="E306" s="18" t="s">
        <v>427</v>
      </c>
      <c r="F306" s="18">
        <v>6</v>
      </c>
      <c r="G306" s="16" t="s">
        <v>428</v>
      </c>
      <c r="H306" s="2">
        <v>37227</v>
      </c>
      <c r="I306" s="57">
        <f t="shared" si="4"/>
        <v>12</v>
      </c>
      <c r="J306" s="17">
        <v>73.209999999999994</v>
      </c>
      <c r="K306" s="17">
        <v>36</v>
      </c>
      <c r="L306" s="18">
        <v>20</v>
      </c>
      <c r="M306" s="17">
        <v>0.20000000298023224</v>
      </c>
      <c r="N306" s="17"/>
    </row>
    <row r="307" spans="1:14" x14ac:dyDescent="0.2">
      <c r="A307" t="s">
        <v>745</v>
      </c>
      <c r="B307" t="s">
        <v>435</v>
      </c>
      <c r="C307" t="s">
        <v>436</v>
      </c>
      <c r="D307" s="44">
        <v>4</v>
      </c>
      <c r="E307" s="18" t="s">
        <v>427</v>
      </c>
      <c r="F307" s="18">
        <v>9</v>
      </c>
      <c r="G307" s="16" t="s">
        <v>441</v>
      </c>
      <c r="H307" s="2">
        <v>37240</v>
      </c>
      <c r="I307" s="57">
        <f t="shared" si="4"/>
        <v>12</v>
      </c>
      <c r="J307" s="17">
        <v>8.19</v>
      </c>
      <c r="K307" s="17">
        <v>55</v>
      </c>
      <c r="L307" s="18">
        <v>7</v>
      </c>
      <c r="M307" s="17">
        <v>0</v>
      </c>
      <c r="N307" s="17"/>
    </row>
    <row r="308" spans="1:14" x14ac:dyDescent="0.2">
      <c r="A308" t="s">
        <v>745</v>
      </c>
      <c r="B308" t="s">
        <v>435</v>
      </c>
      <c r="C308" t="s">
        <v>436</v>
      </c>
      <c r="D308" s="44">
        <v>5</v>
      </c>
      <c r="E308" s="18" t="s">
        <v>445</v>
      </c>
      <c r="F308" s="18">
        <v>9</v>
      </c>
      <c r="G308" s="16" t="s">
        <v>441</v>
      </c>
      <c r="H308" s="2">
        <v>37240</v>
      </c>
      <c r="I308" s="57">
        <f t="shared" si="4"/>
        <v>12</v>
      </c>
      <c r="J308" s="17">
        <v>8.19</v>
      </c>
      <c r="K308" s="17">
        <v>33.25</v>
      </c>
      <c r="L308" s="18">
        <v>24</v>
      </c>
      <c r="M308" s="17">
        <v>0</v>
      </c>
      <c r="N308" s="17"/>
    </row>
    <row r="309" spans="1:14" x14ac:dyDescent="0.2">
      <c r="A309" t="s">
        <v>746</v>
      </c>
      <c r="B309" t="s">
        <v>485</v>
      </c>
      <c r="C309" t="s">
        <v>486</v>
      </c>
      <c r="D309" s="44">
        <v>5</v>
      </c>
      <c r="E309" s="18" t="s">
        <v>445</v>
      </c>
      <c r="F309" s="18">
        <v>8</v>
      </c>
      <c r="G309" s="16" t="s">
        <v>433</v>
      </c>
      <c r="H309" s="2">
        <v>37229</v>
      </c>
      <c r="I309" s="57">
        <f t="shared" si="4"/>
        <v>12</v>
      </c>
      <c r="J309" s="17">
        <v>138.16999999999999</v>
      </c>
      <c r="K309" s="17">
        <v>7</v>
      </c>
      <c r="L309" s="18">
        <v>60</v>
      </c>
      <c r="M309" s="17">
        <v>0</v>
      </c>
      <c r="N309" s="17"/>
    </row>
    <row r="310" spans="1:14" x14ac:dyDescent="0.2">
      <c r="A310" t="s">
        <v>747</v>
      </c>
      <c r="B310" t="s">
        <v>663</v>
      </c>
      <c r="C310" t="s">
        <v>533</v>
      </c>
      <c r="D310" s="44">
        <v>4</v>
      </c>
      <c r="E310" s="18" t="s">
        <v>427</v>
      </c>
      <c r="F310" s="18">
        <v>8</v>
      </c>
      <c r="G310" s="16" t="s">
        <v>433</v>
      </c>
      <c r="H310" s="2">
        <v>37237</v>
      </c>
      <c r="I310" s="57">
        <f t="shared" si="4"/>
        <v>12</v>
      </c>
      <c r="J310" s="17">
        <v>11.99</v>
      </c>
      <c r="K310" s="17">
        <v>32</v>
      </c>
      <c r="L310" s="18">
        <v>10</v>
      </c>
      <c r="M310" s="17">
        <v>0</v>
      </c>
      <c r="N310" s="17"/>
    </row>
    <row r="311" spans="1:14" x14ac:dyDescent="0.2">
      <c r="A311" t="s">
        <v>748</v>
      </c>
      <c r="B311" t="s">
        <v>586</v>
      </c>
      <c r="C311" t="s">
        <v>505</v>
      </c>
      <c r="D311" s="44">
        <v>5</v>
      </c>
      <c r="E311" s="18" t="s">
        <v>445</v>
      </c>
      <c r="F311" s="18">
        <v>8</v>
      </c>
      <c r="G311" s="16" t="s">
        <v>433</v>
      </c>
      <c r="H311" s="2">
        <v>37234</v>
      </c>
      <c r="I311" s="57">
        <f t="shared" si="4"/>
        <v>12</v>
      </c>
      <c r="J311" s="17">
        <v>328.74</v>
      </c>
      <c r="K311" s="17">
        <v>38</v>
      </c>
      <c r="L311" s="18">
        <v>60</v>
      </c>
      <c r="M311" s="17">
        <v>0</v>
      </c>
      <c r="N311" s="17"/>
    </row>
    <row r="312" spans="1:14" x14ac:dyDescent="0.2">
      <c r="A312" t="s">
        <v>749</v>
      </c>
      <c r="B312" t="s">
        <v>466</v>
      </c>
      <c r="C312" t="s">
        <v>467</v>
      </c>
      <c r="D312" s="44">
        <v>5</v>
      </c>
      <c r="E312" s="18" t="s">
        <v>445</v>
      </c>
      <c r="F312" s="18">
        <v>8</v>
      </c>
      <c r="G312" s="16" t="s">
        <v>433</v>
      </c>
      <c r="H312" s="2">
        <v>37233</v>
      </c>
      <c r="I312" s="57">
        <f t="shared" si="4"/>
        <v>12</v>
      </c>
      <c r="J312" s="17">
        <v>37.35</v>
      </c>
      <c r="K312" s="17">
        <v>21</v>
      </c>
      <c r="L312" s="18">
        <v>6</v>
      </c>
      <c r="M312" s="17">
        <v>0</v>
      </c>
      <c r="N312" s="17"/>
    </row>
    <row r="313" spans="1:14" x14ac:dyDescent="0.2">
      <c r="A313" t="s">
        <v>750</v>
      </c>
      <c r="B313" t="s">
        <v>464</v>
      </c>
      <c r="C313" t="s">
        <v>444</v>
      </c>
      <c r="D313" s="44">
        <v>7</v>
      </c>
      <c r="E313" s="18" t="s">
        <v>437</v>
      </c>
      <c r="F313" s="18">
        <v>9</v>
      </c>
      <c r="G313" s="16" t="s">
        <v>441</v>
      </c>
      <c r="H313" s="2">
        <v>37234</v>
      </c>
      <c r="I313" s="57">
        <f t="shared" si="4"/>
        <v>12</v>
      </c>
      <c r="J313" s="17">
        <v>157.55000000000001</v>
      </c>
      <c r="K313" s="17">
        <v>30</v>
      </c>
      <c r="L313" s="18">
        <v>35</v>
      </c>
      <c r="M313" s="17">
        <v>0</v>
      </c>
      <c r="N313" s="17"/>
    </row>
    <row r="314" spans="1:14" x14ac:dyDescent="0.2">
      <c r="A314" t="s">
        <v>751</v>
      </c>
      <c r="B314" t="s">
        <v>516</v>
      </c>
      <c r="C314" t="s">
        <v>517</v>
      </c>
      <c r="D314" s="44">
        <v>5</v>
      </c>
      <c r="E314" s="18" t="s">
        <v>445</v>
      </c>
      <c r="F314" s="18">
        <v>9</v>
      </c>
      <c r="G314" s="16" t="s">
        <v>441</v>
      </c>
      <c r="H314" s="2">
        <v>37240</v>
      </c>
      <c r="I314" s="57">
        <f t="shared" si="4"/>
        <v>12</v>
      </c>
      <c r="J314" s="17">
        <v>1.59</v>
      </c>
      <c r="K314" s="17">
        <v>14</v>
      </c>
      <c r="L314" s="18">
        <v>2</v>
      </c>
      <c r="M314" s="17">
        <v>0</v>
      </c>
      <c r="N314" s="17"/>
    </row>
    <row r="315" spans="1:14" x14ac:dyDescent="0.2">
      <c r="A315" t="s">
        <v>752</v>
      </c>
      <c r="B315" t="s">
        <v>610</v>
      </c>
      <c r="C315" t="s">
        <v>452</v>
      </c>
      <c r="D315" s="44">
        <v>4</v>
      </c>
      <c r="E315" s="18" t="s">
        <v>427</v>
      </c>
      <c r="F315" s="18">
        <v>8</v>
      </c>
      <c r="G315" s="16" t="s">
        <v>433</v>
      </c>
      <c r="H315" s="2">
        <v>37240</v>
      </c>
      <c r="I315" s="57">
        <f t="shared" si="4"/>
        <v>12</v>
      </c>
      <c r="J315" s="17">
        <v>146.32</v>
      </c>
      <c r="K315" s="17">
        <v>34</v>
      </c>
      <c r="L315" s="18">
        <v>15</v>
      </c>
      <c r="M315" s="17">
        <v>0</v>
      </c>
      <c r="N315" s="17"/>
    </row>
    <row r="316" spans="1:14" x14ac:dyDescent="0.2">
      <c r="A316" t="s">
        <v>752</v>
      </c>
      <c r="B316" t="s">
        <v>610</v>
      </c>
      <c r="C316" t="s">
        <v>452</v>
      </c>
      <c r="D316" s="44">
        <v>4</v>
      </c>
      <c r="E316" s="18" t="s">
        <v>427</v>
      </c>
      <c r="F316" s="18">
        <v>8</v>
      </c>
      <c r="G316" s="16" t="s">
        <v>433</v>
      </c>
      <c r="H316" s="2">
        <v>37240</v>
      </c>
      <c r="I316" s="57">
        <f t="shared" si="4"/>
        <v>12</v>
      </c>
      <c r="J316" s="17">
        <v>146.32</v>
      </c>
      <c r="K316" s="17">
        <v>21.5</v>
      </c>
      <c r="L316" s="18">
        <v>12</v>
      </c>
      <c r="M316" s="17">
        <v>0</v>
      </c>
      <c r="N316" s="17"/>
    </row>
    <row r="317" spans="1:14" x14ac:dyDescent="0.2">
      <c r="A317" t="s">
        <v>752</v>
      </c>
      <c r="B317" t="s">
        <v>610</v>
      </c>
      <c r="C317" t="s">
        <v>452</v>
      </c>
      <c r="D317" s="44">
        <v>5</v>
      </c>
      <c r="E317" s="18" t="s">
        <v>445</v>
      </c>
      <c r="F317" s="18">
        <v>8</v>
      </c>
      <c r="G317" s="16" t="s">
        <v>433</v>
      </c>
      <c r="H317" s="2">
        <v>37240</v>
      </c>
      <c r="I317" s="57">
        <f t="shared" si="4"/>
        <v>12</v>
      </c>
      <c r="J317" s="17">
        <v>146.32</v>
      </c>
      <c r="K317" s="17">
        <v>21</v>
      </c>
      <c r="L317" s="18">
        <v>4</v>
      </c>
      <c r="M317" s="17">
        <v>0</v>
      </c>
      <c r="N317" s="17"/>
    </row>
    <row r="318" spans="1:14" x14ac:dyDescent="0.2">
      <c r="A318" t="s">
        <v>753</v>
      </c>
      <c r="B318" t="s">
        <v>448</v>
      </c>
      <c r="C318" t="s">
        <v>449</v>
      </c>
      <c r="D318" s="44">
        <v>5</v>
      </c>
      <c r="E318" s="18" t="s">
        <v>445</v>
      </c>
      <c r="F318" s="18">
        <v>8</v>
      </c>
      <c r="G318" s="16" t="s">
        <v>433</v>
      </c>
      <c r="H318" s="2">
        <v>37237</v>
      </c>
      <c r="I318" s="57">
        <f t="shared" si="4"/>
        <v>12</v>
      </c>
      <c r="J318" s="17">
        <v>65.06</v>
      </c>
      <c r="K318" s="17">
        <v>7</v>
      </c>
      <c r="L318" s="18">
        <v>15</v>
      </c>
      <c r="M318" s="17">
        <v>5.000000074505806E-2</v>
      </c>
      <c r="N318" s="17"/>
    </row>
    <row r="319" spans="1:14" x14ac:dyDescent="0.2">
      <c r="A319" t="s">
        <v>754</v>
      </c>
      <c r="B319" t="s">
        <v>550</v>
      </c>
      <c r="C319" t="s">
        <v>444</v>
      </c>
      <c r="D319" s="44">
        <v>4</v>
      </c>
      <c r="E319" s="18" t="s">
        <v>427</v>
      </c>
      <c r="F319" s="18">
        <v>8</v>
      </c>
      <c r="G319" s="16" t="s">
        <v>433</v>
      </c>
      <c r="H319" s="2">
        <v>37244</v>
      </c>
      <c r="I319" s="57">
        <f t="shared" si="4"/>
        <v>12</v>
      </c>
      <c r="J319" s="17">
        <v>91.28</v>
      </c>
      <c r="K319" s="17">
        <v>55</v>
      </c>
      <c r="L319" s="18">
        <v>25</v>
      </c>
      <c r="M319" s="17">
        <v>0</v>
      </c>
      <c r="N319" s="17"/>
    </row>
    <row r="320" spans="1:14" x14ac:dyDescent="0.2">
      <c r="A320" t="s">
        <v>754</v>
      </c>
      <c r="B320" t="s">
        <v>550</v>
      </c>
      <c r="C320" t="s">
        <v>444</v>
      </c>
      <c r="D320" s="44">
        <v>6</v>
      </c>
      <c r="E320" s="18" t="s">
        <v>429</v>
      </c>
      <c r="F320" s="18">
        <v>8</v>
      </c>
      <c r="G320" s="16" t="s">
        <v>433</v>
      </c>
      <c r="H320" s="2">
        <v>37244</v>
      </c>
      <c r="I320" s="57">
        <f t="shared" si="4"/>
        <v>12</v>
      </c>
      <c r="J320" s="17">
        <v>91.28</v>
      </c>
      <c r="K320" s="17">
        <v>123.79</v>
      </c>
      <c r="L320" s="18">
        <v>18</v>
      </c>
      <c r="M320" s="17">
        <v>0</v>
      </c>
      <c r="N320" s="17"/>
    </row>
    <row r="321" spans="1:14" x14ac:dyDescent="0.2">
      <c r="A321" t="s">
        <v>755</v>
      </c>
      <c r="B321" t="s">
        <v>456</v>
      </c>
      <c r="C321" t="s">
        <v>432</v>
      </c>
      <c r="D321" s="44">
        <v>6</v>
      </c>
      <c r="E321" s="18" t="s">
        <v>429</v>
      </c>
      <c r="F321" s="18">
        <v>8</v>
      </c>
      <c r="G321" s="16" t="s">
        <v>433</v>
      </c>
      <c r="H321" s="2">
        <v>37241</v>
      </c>
      <c r="I321" s="57">
        <f t="shared" si="4"/>
        <v>12</v>
      </c>
      <c r="J321" s="17">
        <v>96.43</v>
      </c>
      <c r="K321" s="17">
        <v>39</v>
      </c>
      <c r="L321" s="18">
        <v>33</v>
      </c>
      <c r="M321" s="17">
        <v>0</v>
      </c>
      <c r="N321" s="17"/>
    </row>
    <row r="322" spans="1:14" x14ac:dyDescent="0.2">
      <c r="A322" t="s">
        <v>756</v>
      </c>
      <c r="B322" t="s">
        <v>456</v>
      </c>
      <c r="C322" t="s">
        <v>432</v>
      </c>
      <c r="D322" s="44">
        <v>5</v>
      </c>
      <c r="E322" s="18" t="s">
        <v>445</v>
      </c>
      <c r="F322" s="18">
        <v>8</v>
      </c>
      <c r="G322" s="16" t="s">
        <v>433</v>
      </c>
      <c r="H322" s="2">
        <v>37243</v>
      </c>
      <c r="I322" s="57">
        <f t="shared" si="4"/>
        <v>12</v>
      </c>
      <c r="J322" s="17">
        <v>351.53</v>
      </c>
      <c r="K322" s="17">
        <v>14</v>
      </c>
      <c r="L322" s="18">
        <v>12</v>
      </c>
      <c r="M322" s="17">
        <v>5.000000074505806E-2</v>
      </c>
      <c r="N322" s="17"/>
    </row>
    <row r="323" spans="1:14" x14ac:dyDescent="0.2">
      <c r="A323" t="s">
        <v>757</v>
      </c>
      <c r="B323" t="s">
        <v>477</v>
      </c>
      <c r="C323" t="s">
        <v>478</v>
      </c>
      <c r="D323" s="44">
        <v>5</v>
      </c>
      <c r="E323" s="18" t="s">
        <v>445</v>
      </c>
      <c r="F323" s="18">
        <v>8</v>
      </c>
      <c r="G323" s="16" t="s">
        <v>433</v>
      </c>
      <c r="H323" s="2">
        <v>37244</v>
      </c>
      <c r="I323" s="57">
        <f t="shared" si="4"/>
        <v>12</v>
      </c>
      <c r="J323" s="17">
        <v>73.16</v>
      </c>
      <c r="K323" s="17">
        <v>38</v>
      </c>
      <c r="L323" s="18">
        <v>20</v>
      </c>
      <c r="M323" s="17">
        <v>0.20000000298023224</v>
      </c>
      <c r="N323" s="17"/>
    </row>
    <row r="324" spans="1:14" x14ac:dyDescent="0.2">
      <c r="A324" t="s">
        <v>757</v>
      </c>
      <c r="B324" t="s">
        <v>477</v>
      </c>
      <c r="C324" t="s">
        <v>478</v>
      </c>
      <c r="D324" s="44">
        <v>6</v>
      </c>
      <c r="E324" s="18" t="s">
        <v>429</v>
      </c>
      <c r="F324" s="18">
        <v>8</v>
      </c>
      <c r="G324" s="16" t="s">
        <v>433</v>
      </c>
      <c r="H324" s="2">
        <v>37244</v>
      </c>
      <c r="I324" s="57">
        <f t="shared" si="4"/>
        <v>12</v>
      </c>
      <c r="J324" s="17">
        <v>73.16</v>
      </c>
      <c r="K324" s="17">
        <v>7.45</v>
      </c>
      <c r="L324" s="18">
        <v>3</v>
      </c>
      <c r="M324" s="17">
        <v>0.20000000298023224</v>
      </c>
      <c r="N324" s="17"/>
    </row>
    <row r="325" spans="1:14" x14ac:dyDescent="0.2">
      <c r="A325" t="s">
        <v>758</v>
      </c>
      <c r="B325" t="s">
        <v>458</v>
      </c>
      <c r="C325" t="s">
        <v>459</v>
      </c>
      <c r="D325" s="44">
        <v>4</v>
      </c>
      <c r="E325" s="18" t="s">
        <v>427</v>
      </c>
      <c r="F325" s="18">
        <v>9</v>
      </c>
      <c r="G325" s="16" t="s">
        <v>441</v>
      </c>
      <c r="H325" s="2">
        <v>37247</v>
      </c>
      <c r="I325" s="57">
        <f t="shared" ref="I325:I331" si="5">MONTH(H325)</f>
        <v>12</v>
      </c>
      <c r="J325" s="17">
        <v>70.09</v>
      </c>
      <c r="K325" s="17">
        <v>34.799999999999997</v>
      </c>
      <c r="L325" s="18">
        <v>30</v>
      </c>
      <c r="M325" s="17">
        <v>0.15000000596046448</v>
      </c>
      <c r="N325" s="17"/>
    </row>
    <row r="326" spans="1:14" x14ac:dyDescent="0.2">
      <c r="A326" t="s">
        <v>759</v>
      </c>
      <c r="B326" t="s">
        <v>492</v>
      </c>
      <c r="C326" t="s">
        <v>467</v>
      </c>
      <c r="D326" s="44">
        <v>6</v>
      </c>
      <c r="E326" s="18" t="s">
        <v>429</v>
      </c>
      <c r="F326" s="18">
        <v>8</v>
      </c>
      <c r="G326" s="16" t="s">
        <v>433</v>
      </c>
      <c r="H326" s="2">
        <v>37251</v>
      </c>
      <c r="I326" s="57">
        <f t="shared" si="5"/>
        <v>12</v>
      </c>
      <c r="J326" s="17">
        <v>249.93</v>
      </c>
      <c r="K326" s="17">
        <v>123.79</v>
      </c>
      <c r="L326" s="18">
        <v>20</v>
      </c>
      <c r="M326" s="17">
        <v>5.000000074505806E-2</v>
      </c>
      <c r="N326" s="17"/>
    </row>
    <row r="327" spans="1:14" x14ac:dyDescent="0.2">
      <c r="A327" t="s">
        <v>760</v>
      </c>
      <c r="B327" t="s">
        <v>491</v>
      </c>
      <c r="C327" t="s">
        <v>462</v>
      </c>
      <c r="D327" s="44">
        <v>5</v>
      </c>
      <c r="E327" s="18" t="s">
        <v>445</v>
      </c>
      <c r="F327" s="18">
        <v>9</v>
      </c>
      <c r="G327" s="16" t="s">
        <v>441</v>
      </c>
      <c r="H327" s="2">
        <v>37251</v>
      </c>
      <c r="I327" s="57">
        <f t="shared" si="5"/>
        <v>12</v>
      </c>
      <c r="J327" s="17">
        <v>28.23</v>
      </c>
      <c r="K327" s="17">
        <v>38</v>
      </c>
      <c r="L327" s="18">
        <v>20</v>
      </c>
      <c r="M327" s="17">
        <v>0.15000000596046448</v>
      </c>
      <c r="N327" s="17"/>
    </row>
    <row r="328" spans="1:14" x14ac:dyDescent="0.2">
      <c r="A328" t="s">
        <v>760</v>
      </c>
      <c r="B328" t="s">
        <v>491</v>
      </c>
      <c r="C328" t="s">
        <v>462</v>
      </c>
      <c r="D328" s="44">
        <v>7</v>
      </c>
      <c r="E328" s="18" t="s">
        <v>437</v>
      </c>
      <c r="F328" s="18">
        <v>9</v>
      </c>
      <c r="G328" s="16" t="s">
        <v>441</v>
      </c>
      <c r="H328" s="2">
        <v>37251</v>
      </c>
      <c r="I328" s="57">
        <f t="shared" si="5"/>
        <v>12</v>
      </c>
      <c r="J328" s="17">
        <v>28.23</v>
      </c>
      <c r="K328" s="17">
        <v>30</v>
      </c>
      <c r="L328" s="18">
        <v>3</v>
      </c>
      <c r="M328" s="17">
        <v>0.15000000596046448</v>
      </c>
      <c r="N328" s="17"/>
    </row>
    <row r="329" spans="1:14" x14ac:dyDescent="0.2">
      <c r="A329" t="s">
        <v>761</v>
      </c>
      <c r="B329" t="s">
        <v>648</v>
      </c>
      <c r="C329" t="s">
        <v>649</v>
      </c>
      <c r="D329" s="44">
        <v>6</v>
      </c>
      <c r="E329" s="18" t="s">
        <v>429</v>
      </c>
      <c r="F329" s="18">
        <v>8</v>
      </c>
      <c r="G329" s="16" t="s">
        <v>433</v>
      </c>
      <c r="H329" s="2">
        <v>37256</v>
      </c>
      <c r="I329" s="57">
        <f t="shared" si="5"/>
        <v>12</v>
      </c>
      <c r="J329" s="17">
        <v>23.79</v>
      </c>
      <c r="K329" s="17">
        <v>7.45</v>
      </c>
      <c r="L329" s="18">
        <v>3</v>
      </c>
      <c r="M329" s="17">
        <v>0</v>
      </c>
      <c r="N329" s="17"/>
    </row>
    <row r="330" spans="1:14" x14ac:dyDescent="0.2">
      <c r="A330" t="s">
        <v>762</v>
      </c>
      <c r="B330" t="s">
        <v>763</v>
      </c>
      <c r="C330" t="s">
        <v>493</v>
      </c>
      <c r="D330" s="44">
        <v>6</v>
      </c>
      <c r="E330" s="18" t="s">
        <v>429</v>
      </c>
      <c r="F330" s="18">
        <v>9</v>
      </c>
      <c r="G330" s="16" t="s">
        <v>441</v>
      </c>
      <c r="H330" s="2">
        <v>37256</v>
      </c>
      <c r="I330" s="57">
        <f t="shared" si="5"/>
        <v>12</v>
      </c>
      <c r="J330" s="17">
        <v>97.09</v>
      </c>
      <c r="K330" s="17">
        <v>39</v>
      </c>
      <c r="L330" s="18">
        <v>40</v>
      </c>
      <c r="M330" s="17">
        <v>0.25</v>
      </c>
      <c r="N330" s="17"/>
    </row>
    <row r="331" spans="1:14" x14ac:dyDescent="0.2">
      <c r="A331" t="s">
        <v>762</v>
      </c>
      <c r="B331" t="s">
        <v>763</v>
      </c>
      <c r="C331" t="s">
        <v>493</v>
      </c>
      <c r="D331" s="44">
        <v>6</v>
      </c>
      <c r="E331" s="18" t="s">
        <v>429</v>
      </c>
      <c r="F331" s="18">
        <v>9</v>
      </c>
      <c r="G331" s="16" t="s">
        <v>441</v>
      </c>
      <c r="H331" s="2">
        <v>37256</v>
      </c>
      <c r="I331" s="57">
        <f t="shared" si="5"/>
        <v>12</v>
      </c>
      <c r="J331" s="17">
        <v>97.09</v>
      </c>
      <c r="K331" s="17">
        <v>123.79</v>
      </c>
      <c r="L331" s="18">
        <v>20</v>
      </c>
      <c r="M331" s="17">
        <v>0.25</v>
      </c>
      <c r="N331" s="17"/>
    </row>
    <row r="332" spans="1:14" x14ac:dyDescent="0.2">
      <c r="A332" s="45"/>
      <c r="D332" s="44"/>
      <c r="E332" s="18"/>
      <c r="F332" s="18"/>
      <c r="H332" s="2"/>
      <c r="I332" s="2"/>
      <c r="J332" s="17"/>
      <c r="K332" s="17"/>
      <c r="L332" s="18"/>
      <c r="M332" s="17"/>
      <c r="N332" s="17"/>
    </row>
    <row r="333" spans="1:14" x14ac:dyDescent="0.2">
      <c r="A333" s="45"/>
      <c r="D333" s="44"/>
      <c r="E333" s="18"/>
      <c r="F333" s="18"/>
      <c r="H333" s="2"/>
      <c r="I333" s="2"/>
      <c r="J333" s="17"/>
      <c r="K333" s="17"/>
      <c r="L333" s="18"/>
      <c r="M333" s="17"/>
      <c r="N333" s="17"/>
    </row>
    <row r="334" spans="1:14" x14ac:dyDescent="0.2">
      <c r="A334" s="45"/>
      <c r="D334" s="44"/>
      <c r="E334" s="18"/>
      <c r="F334" s="18"/>
      <c r="H334" s="2"/>
      <c r="I334" s="2"/>
      <c r="J334" s="17"/>
      <c r="K334" s="17"/>
      <c r="L334" s="18"/>
      <c r="M334" s="17"/>
      <c r="N334" s="17"/>
    </row>
    <row r="335" spans="1:14" x14ac:dyDescent="0.2">
      <c r="A335" s="45"/>
      <c r="D335" s="44"/>
      <c r="E335" s="18"/>
      <c r="F335" s="18"/>
      <c r="H335" s="2"/>
      <c r="I335" s="2"/>
      <c r="J335" s="17"/>
      <c r="K335" s="17"/>
      <c r="L335" s="18"/>
      <c r="M335" s="17"/>
      <c r="N335" s="17"/>
    </row>
    <row r="336" spans="1:14" x14ac:dyDescent="0.2">
      <c r="A336" s="45"/>
      <c r="D336" s="44"/>
      <c r="E336" s="18"/>
      <c r="F336" s="18"/>
      <c r="H336" s="2"/>
      <c r="I336" s="2"/>
      <c r="J336" s="17"/>
      <c r="K336" s="17"/>
      <c r="L336" s="18"/>
      <c r="M336" s="17"/>
      <c r="N336" s="17"/>
    </row>
    <row r="337" spans="1:14" x14ac:dyDescent="0.2">
      <c r="A337" s="45"/>
      <c r="D337" s="44"/>
      <c r="E337" s="18"/>
      <c r="F337" s="18"/>
      <c r="H337" s="2"/>
      <c r="I337" s="2"/>
      <c r="J337" s="17"/>
      <c r="K337" s="17"/>
      <c r="L337" s="18"/>
      <c r="M337" s="17"/>
      <c r="N337" s="17"/>
    </row>
    <row r="338" spans="1:14" x14ac:dyDescent="0.2">
      <c r="A338" s="45"/>
      <c r="D338" s="44"/>
      <c r="E338" s="18"/>
      <c r="F338" s="18"/>
      <c r="H338" s="2"/>
      <c r="I338" s="2"/>
      <c r="J338" s="17"/>
      <c r="K338" s="17"/>
      <c r="L338" s="18"/>
      <c r="M338" s="17"/>
      <c r="N338" s="17"/>
    </row>
    <row r="339" spans="1:14" x14ac:dyDescent="0.2">
      <c r="A339" s="45"/>
      <c r="D339" s="44"/>
      <c r="E339" s="18"/>
      <c r="F339" s="18"/>
      <c r="H339" s="2"/>
      <c r="I339" s="2"/>
      <c r="J339" s="17"/>
      <c r="K339" s="17"/>
      <c r="L339" s="18"/>
      <c r="M339" s="17"/>
      <c r="N339" s="17"/>
    </row>
    <row r="340" spans="1:14" x14ac:dyDescent="0.2">
      <c r="A340" s="45"/>
      <c r="D340" s="44"/>
      <c r="E340" s="18"/>
      <c r="F340" s="18"/>
      <c r="H340" s="2"/>
      <c r="I340" s="2"/>
      <c r="J340" s="17"/>
      <c r="K340" s="17"/>
      <c r="L340" s="18"/>
      <c r="M340" s="17"/>
      <c r="N340" s="17"/>
    </row>
    <row r="341" spans="1:14" x14ac:dyDescent="0.2">
      <c r="A341" s="45"/>
      <c r="D341" s="44"/>
      <c r="E341" s="18"/>
      <c r="F341" s="18"/>
      <c r="H341" s="2"/>
      <c r="I341" s="2"/>
      <c r="J341" s="17"/>
      <c r="K341" s="17"/>
      <c r="L341" s="18"/>
      <c r="M341" s="17"/>
      <c r="N341" s="17"/>
    </row>
    <row r="342" spans="1:14" x14ac:dyDescent="0.2">
      <c r="A342" s="45"/>
      <c r="D342" s="44"/>
      <c r="E342" s="18"/>
      <c r="F342" s="18"/>
      <c r="H342" s="2"/>
      <c r="I342" s="2"/>
      <c r="J342" s="17"/>
      <c r="K342" s="17"/>
      <c r="L342" s="18"/>
      <c r="M342" s="17"/>
      <c r="N342" s="17"/>
    </row>
    <row r="343" spans="1:14" x14ac:dyDescent="0.2">
      <c r="A343" s="45"/>
      <c r="D343" s="44"/>
      <c r="E343" s="18"/>
      <c r="F343" s="18"/>
      <c r="H343" s="2"/>
      <c r="I343" s="2"/>
      <c r="J343" s="17"/>
      <c r="K343" s="17"/>
      <c r="L343" s="18"/>
      <c r="M343" s="17"/>
      <c r="N343" s="17"/>
    </row>
    <row r="344" spans="1:14" x14ac:dyDescent="0.2">
      <c r="A344" s="45"/>
      <c r="D344" s="44"/>
      <c r="E344" s="18"/>
      <c r="F344" s="18"/>
      <c r="H344" s="2"/>
      <c r="I344" s="2"/>
      <c r="J344" s="17"/>
      <c r="K344" s="17"/>
      <c r="L344" s="18"/>
      <c r="M344" s="17"/>
      <c r="N344" s="17"/>
    </row>
    <row r="345" spans="1:14" x14ac:dyDescent="0.2">
      <c r="A345" s="45"/>
      <c r="D345" s="44"/>
      <c r="E345" s="18"/>
      <c r="F345" s="18"/>
      <c r="H345" s="2"/>
      <c r="I345" s="2"/>
      <c r="J345" s="17"/>
      <c r="K345" s="17"/>
      <c r="L345" s="18"/>
      <c r="M345" s="17"/>
      <c r="N345" s="17"/>
    </row>
    <row r="346" spans="1:14" x14ac:dyDescent="0.2">
      <c r="A346" s="45"/>
      <c r="D346" s="44"/>
      <c r="E346" s="18"/>
      <c r="F346" s="18"/>
      <c r="H346" s="2"/>
      <c r="I346" s="2"/>
      <c r="J346" s="17"/>
      <c r="K346" s="17"/>
      <c r="L346" s="18"/>
      <c r="M346" s="17"/>
      <c r="N346" s="17"/>
    </row>
    <row r="347" spans="1:14" x14ac:dyDescent="0.2">
      <c r="A347" s="45"/>
      <c r="D347" s="44"/>
      <c r="E347" s="18"/>
      <c r="F347" s="18"/>
      <c r="H347" s="2"/>
      <c r="I347" s="2"/>
      <c r="J347" s="17"/>
      <c r="K347" s="17"/>
      <c r="L347" s="18"/>
      <c r="M347" s="17"/>
      <c r="N347" s="17"/>
    </row>
    <row r="348" spans="1:14" x14ac:dyDescent="0.2">
      <c r="A348" s="45"/>
      <c r="D348" s="44"/>
      <c r="E348" s="18"/>
      <c r="F348" s="18"/>
      <c r="H348" s="2"/>
      <c r="I348" s="2"/>
      <c r="J348" s="17"/>
      <c r="K348" s="17"/>
      <c r="L348" s="18"/>
      <c r="M348" s="17"/>
      <c r="N348" s="17"/>
    </row>
    <row r="349" spans="1:14" x14ac:dyDescent="0.2">
      <c r="A349" s="45"/>
      <c r="D349" s="44"/>
      <c r="E349" s="18"/>
      <c r="F349" s="18"/>
      <c r="H349" s="2"/>
      <c r="I349" s="2"/>
      <c r="J349" s="17"/>
      <c r="K349" s="17"/>
      <c r="L349" s="18"/>
      <c r="M349" s="17"/>
      <c r="N349" s="17"/>
    </row>
    <row r="350" spans="1:14" x14ac:dyDescent="0.2">
      <c r="A350" s="45"/>
      <c r="D350" s="44"/>
      <c r="E350" s="18"/>
      <c r="F350" s="18"/>
      <c r="H350" s="2"/>
      <c r="I350" s="2"/>
      <c r="J350" s="17"/>
      <c r="K350" s="17"/>
      <c r="L350" s="18"/>
      <c r="M350" s="17"/>
      <c r="N350" s="17"/>
    </row>
    <row r="351" spans="1:14" x14ac:dyDescent="0.2">
      <c r="A351" s="45"/>
      <c r="D351" s="44"/>
      <c r="E351" s="18"/>
      <c r="F351" s="18"/>
      <c r="H351" s="2"/>
      <c r="I351" s="2"/>
      <c r="J351" s="17"/>
      <c r="K351" s="17"/>
      <c r="L351" s="18"/>
      <c r="M351" s="17"/>
      <c r="N351" s="17"/>
    </row>
    <row r="352" spans="1:14" x14ac:dyDescent="0.2">
      <c r="A352" s="45"/>
      <c r="D352" s="44"/>
      <c r="E352" s="18"/>
      <c r="F352" s="18"/>
      <c r="H352" s="2"/>
      <c r="I352" s="2"/>
      <c r="J352" s="17"/>
      <c r="K352" s="17"/>
      <c r="L352" s="18"/>
      <c r="M352" s="17"/>
      <c r="N352" s="17"/>
    </row>
    <row r="353" spans="1:14" x14ac:dyDescent="0.2">
      <c r="A353" s="45"/>
      <c r="D353" s="44"/>
      <c r="E353" s="18"/>
      <c r="F353" s="18"/>
      <c r="H353" s="2"/>
      <c r="I353" s="2"/>
      <c r="J353" s="17"/>
      <c r="K353" s="17"/>
      <c r="L353" s="18"/>
      <c r="M353" s="17"/>
      <c r="N353" s="17"/>
    </row>
    <row r="354" spans="1:14" x14ac:dyDescent="0.2">
      <c r="A354" s="45"/>
      <c r="D354" s="44"/>
      <c r="E354" s="18"/>
      <c r="F354" s="18"/>
      <c r="H354" s="2"/>
      <c r="I354" s="2"/>
      <c r="J354" s="17"/>
      <c r="K354" s="17"/>
      <c r="L354" s="18"/>
      <c r="M354" s="17"/>
      <c r="N354" s="17"/>
    </row>
    <row r="355" spans="1:14" x14ac:dyDescent="0.2">
      <c r="A355" s="45"/>
      <c r="D355" s="44"/>
      <c r="E355" s="18"/>
      <c r="F355" s="18"/>
      <c r="H355" s="2"/>
      <c r="I355" s="2"/>
      <c r="J355" s="17"/>
      <c r="K355" s="17"/>
      <c r="L355" s="18"/>
      <c r="M355" s="17"/>
      <c r="N355" s="17"/>
    </row>
    <row r="356" spans="1:14" x14ac:dyDescent="0.2">
      <c r="A356" s="45"/>
      <c r="D356" s="44"/>
      <c r="E356" s="18"/>
      <c r="F356" s="18"/>
      <c r="H356" s="2"/>
      <c r="I356" s="2"/>
      <c r="J356" s="17"/>
      <c r="K356" s="17"/>
      <c r="L356" s="18"/>
      <c r="M356" s="17"/>
      <c r="N356" s="17"/>
    </row>
    <row r="357" spans="1:14" x14ac:dyDescent="0.2">
      <c r="A357" s="45"/>
      <c r="D357" s="44"/>
      <c r="E357" s="18"/>
      <c r="F357" s="18"/>
      <c r="H357" s="2"/>
      <c r="I357" s="2"/>
      <c r="J357" s="17"/>
      <c r="K357" s="17"/>
      <c r="L357" s="18"/>
      <c r="M357" s="17"/>
      <c r="N357" s="17"/>
    </row>
    <row r="358" spans="1:14" x14ac:dyDescent="0.2">
      <c r="A358" s="45"/>
      <c r="D358" s="44"/>
      <c r="E358" s="18"/>
      <c r="F358" s="18"/>
      <c r="H358" s="2"/>
      <c r="I358" s="2"/>
      <c r="J358" s="17"/>
      <c r="K358" s="17"/>
      <c r="L358" s="18"/>
      <c r="M358" s="17"/>
      <c r="N358" s="17"/>
    </row>
    <row r="359" spans="1:14" x14ac:dyDescent="0.2">
      <c r="A359" s="45"/>
      <c r="D359" s="44"/>
      <c r="E359" s="18"/>
      <c r="F359" s="18"/>
      <c r="H359" s="2"/>
      <c r="I359" s="2"/>
      <c r="J359" s="17"/>
      <c r="K359" s="17"/>
      <c r="L359" s="18"/>
      <c r="M359" s="17"/>
      <c r="N359" s="17"/>
    </row>
    <row r="360" spans="1:14" x14ac:dyDescent="0.2">
      <c r="A360" s="45"/>
      <c r="D360" s="44"/>
      <c r="E360" s="18"/>
      <c r="F360" s="18"/>
      <c r="H360" s="2"/>
      <c r="I360" s="2"/>
      <c r="J360" s="17"/>
      <c r="K360" s="17"/>
      <c r="L360" s="18"/>
      <c r="M360" s="17"/>
      <c r="N360" s="17"/>
    </row>
    <row r="361" spans="1:14" x14ac:dyDescent="0.2">
      <c r="A361" s="45"/>
      <c r="D361" s="44"/>
      <c r="E361" s="18"/>
      <c r="F361" s="18"/>
      <c r="H361" s="2"/>
      <c r="I361" s="2"/>
      <c r="J361" s="17"/>
      <c r="K361" s="17"/>
      <c r="L361" s="18"/>
      <c r="M361" s="17"/>
      <c r="N361" s="17"/>
    </row>
    <row r="362" spans="1:14" x14ac:dyDescent="0.2">
      <c r="A362" s="45"/>
      <c r="D362" s="44"/>
      <c r="E362" s="18"/>
      <c r="F362" s="18"/>
      <c r="H362" s="2"/>
      <c r="I362" s="2"/>
      <c r="J362" s="17"/>
      <c r="K362" s="17"/>
      <c r="L362" s="18"/>
      <c r="M362" s="17"/>
      <c r="N362" s="17"/>
    </row>
    <row r="363" spans="1:14" x14ac:dyDescent="0.2">
      <c r="A363" s="45"/>
      <c r="D363" s="44"/>
      <c r="E363" s="18"/>
      <c r="F363" s="18"/>
      <c r="H363" s="2"/>
      <c r="I363" s="2"/>
      <c r="J363" s="17"/>
      <c r="K363" s="17"/>
      <c r="L363" s="18"/>
      <c r="M363" s="17"/>
      <c r="N363" s="17"/>
    </row>
    <row r="364" spans="1:14" x14ac:dyDescent="0.2">
      <c r="A364" s="45"/>
      <c r="D364" s="44"/>
      <c r="E364" s="18"/>
      <c r="F364" s="18"/>
      <c r="H364" s="2"/>
      <c r="I364" s="2"/>
      <c r="J364" s="17"/>
      <c r="K364" s="17"/>
      <c r="L364" s="18"/>
      <c r="M364" s="17"/>
      <c r="N364" s="17"/>
    </row>
    <row r="365" spans="1:14" x14ac:dyDescent="0.2">
      <c r="A365" s="45"/>
      <c r="D365" s="44"/>
      <c r="E365" s="18"/>
      <c r="F365" s="18"/>
      <c r="H365" s="2"/>
      <c r="I365" s="2"/>
      <c r="J365" s="17"/>
      <c r="K365" s="17"/>
      <c r="L365" s="18"/>
      <c r="M365" s="17"/>
      <c r="N365" s="17"/>
    </row>
    <row r="366" spans="1:14" x14ac:dyDescent="0.2">
      <c r="A366" s="45"/>
      <c r="D366" s="44"/>
      <c r="E366" s="18"/>
      <c r="F366" s="18"/>
      <c r="H366" s="2"/>
      <c r="I366" s="2"/>
      <c r="J366" s="17"/>
      <c r="K366" s="17"/>
      <c r="L366" s="18"/>
      <c r="M366" s="17"/>
      <c r="N366" s="17"/>
    </row>
    <row r="367" spans="1:14" x14ac:dyDescent="0.2">
      <c r="A367" s="45"/>
      <c r="D367" s="44"/>
      <c r="E367" s="18"/>
      <c r="F367" s="18"/>
      <c r="H367" s="2"/>
      <c r="I367" s="2"/>
      <c r="J367" s="17"/>
      <c r="K367" s="17"/>
      <c r="L367" s="18"/>
      <c r="M367" s="17"/>
      <c r="N367" s="17"/>
    </row>
    <row r="368" spans="1:14" x14ac:dyDescent="0.2">
      <c r="A368" s="45"/>
      <c r="D368" s="44"/>
      <c r="E368" s="18"/>
      <c r="F368" s="18"/>
      <c r="H368" s="2"/>
      <c r="I368" s="2"/>
      <c r="J368" s="17"/>
      <c r="K368" s="17"/>
      <c r="L368" s="18"/>
      <c r="M368" s="17"/>
      <c r="N368" s="17"/>
    </row>
    <row r="369" spans="1:14" x14ac:dyDescent="0.2">
      <c r="A369" s="45"/>
      <c r="D369" s="44"/>
      <c r="E369" s="18"/>
      <c r="F369" s="18"/>
      <c r="H369" s="2"/>
      <c r="I369" s="2"/>
      <c r="J369" s="17"/>
      <c r="K369" s="17"/>
      <c r="L369" s="18"/>
      <c r="M369" s="17"/>
      <c r="N369" s="17"/>
    </row>
    <row r="370" spans="1:14" x14ac:dyDescent="0.2">
      <c r="A370" s="45"/>
      <c r="D370" s="44"/>
      <c r="E370" s="18"/>
      <c r="F370" s="18"/>
      <c r="H370" s="2"/>
      <c r="I370" s="2"/>
      <c r="J370" s="17"/>
      <c r="K370" s="17"/>
      <c r="L370" s="18"/>
      <c r="M370" s="17"/>
      <c r="N370" s="17"/>
    </row>
    <row r="371" spans="1:14" x14ac:dyDescent="0.2">
      <c r="A371" s="45"/>
      <c r="D371" s="44"/>
      <c r="E371" s="18"/>
      <c r="F371" s="18"/>
      <c r="H371" s="2"/>
      <c r="I371" s="2"/>
      <c r="J371" s="17"/>
      <c r="K371" s="17"/>
      <c r="L371" s="18"/>
      <c r="M371" s="17"/>
      <c r="N371" s="17"/>
    </row>
    <row r="372" spans="1:14" x14ac:dyDescent="0.2">
      <c r="A372" s="45"/>
      <c r="D372" s="44"/>
      <c r="E372" s="18"/>
      <c r="F372" s="18"/>
      <c r="H372" s="2"/>
      <c r="I372" s="2"/>
      <c r="J372" s="17"/>
      <c r="K372" s="17"/>
      <c r="L372" s="18"/>
      <c r="M372" s="17"/>
      <c r="N372" s="17"/>
    </row>
    <row r="373" spans="1:14" x14ac:dyDescent="0.2">
      <c r="A373" s="45"/>
      <c r="D373" s="44"/>
      <c r="E373" s="18"/>
      <c r="F373" s="18"/>
      <c r="H373" s="2"/>
      <c r="I373" s="2"/>
      <c r="J373" s="17"/>
      <c r="K373" s="17"/>
      <c r="L373" s="18"/>
      <c r="M373" s="17"/>
      <c r="N373" s="17"/>
    </row>
    <row r="374" spans="1:14" x14ac:dyDescent="0.2">
      <c r="A374" s="45"/>
      <c r="D374" s="44"/>
      <c r="E374" s="18"/>
      <c r="F374" s="18"/>
      <c r="H374" s="2"/>
      <c r="I374" s="2"/>
      <c r="J374" s="17"/>
      <c r="K374" s="17"/>
      <c r="L374" s="18"/>
      <c r="M374" s="17"/>
      <c r="N374" s="17"/>
    </row>
    <row r="375" spans="1:14" x14ac:dyDescent="0.2">
      <c r="A375" s="45"/>
      <c r="D375" s="44"/>
      <c r="E375" s="18"/>
      <c r="F375" s="18"/>
      <c r="H375" s="2"/>
      <c r="I375" s="2"/>
      <c r="J375" s="17"/>
      <c r="K375" s="17"/>
      <c r="L375" s="18"/>
      <c r="M375" s="17"/>
      <c r="N375" s="17"/>
    </row>
    <row r="376" spans="1:14" x14ac:dyDescent="0.2">
      <c r="A376" s="45"/>
      <c r="D376" s="44"/>
      <c r="E376" s="18"/>
      <c r="F376" s="18"/>
      <c r="H376" s="2"/>
      <c r="I376" s="2"/>
      <c r="J376" s="17"/>
      <c r="K376" s="17"/>
      <c r="L376" s="18"/>
      <c r="M376" s="17"/>
      <c r="N376" s="17"/>
    </row>
    <row r="377" spans="1:14" x14ac:dyDescent="0.2">
      <c r="A377" s="45"/>
      <c r="D377" s="44"/>
      <c r="E377" s="18"/>
      <c r="F377" s="18"/>
      <c r="H377" s="2"/>
      <c r="I377" s="2"/>
      <c r="J377" s="17"/>
      <c r="K377" s="17"/>
      <c r="L377" s="18"/>
      <c r="M377" s="17"/>
      <c r="N377" s="17"/>
    </row>
    <row r="378" spans="1:14" x14ac:dyDescent="0.2">
      <c r="A378" s="45"/>
      <c r="D378" s="44"/>
      <c r="E378" s="18"/>
      <c r="F378" s="18"/>
      <c r="H378" s="2"/>
      <c r="I378" s="2"/>
      <c r="J378" s="17"/>
      <c r="K378" s="17"/>
      <c r="L378" s="18"/>
      <c r="M378" s="17"/>
      <c r="N378" s="17"/>
    </row>
    <row r="379" spans="1:14" x14ac:dyDescent="0.2">
      <c r="A379" s="45"/>
      <c r="D379" s="44"/>
      <c r="E379" s="18"/>
      <c r="F379" s="18"/>
      <c r="H379" s="2"/>
      <c r="I379" s="2"/>
      <c r="J379" s="17"/>
      <c r="K379" s="17"/>
      <c r="L379" s="18"/>
      <c r="M379" s="17"/>
      <c r="N379" s="17"/>
    </row>
    <row r="380" spans="1:14" x14ac:dyDescent="0.2">
      <c r="A380" s="45"/>
      <c r="D380" s="44"/>
      <c r="E380" s="18"/>
      <c r="F380" s="18"/>
      <c r="H380" s="2"/>
      <c r="I380" s="2"/>
      <c r="J380" s="17"/>
      <c r="K380" s="17"/>
      <c r="L380" s="18"/>
      <c r="M380" s="17"/>
      <c r="N380" s="17"/>
    </row>
    <row r="381" spans="1:14" x14ac:dyDescent="0.2">
      <c r="A381" s="45"/>
      <c r="D381" s="44"/>
      <c r="E381" s="18"/>
      <c r="F381" s="18"/>
      <c r="H381" s="2"/>
      <c r="I381" s="2"/>
      <c r="J381" s="17"/>
      <c r="K381" s="17"/>
      <c r="L381" s="18"/>
      <c r="M381" s="17"/>
      <c r="N381" s="17"/>
    </row>
    <row r="382" spans="1:14" x14ac:dyDescent="0.2">
      <c r="A382" s="45"/>
      <c r="D382" s="44"/>
      <c r="E382" s="18"/>
      <c r="F382" s="18"/>
      <c r="H382" s="2"/>
      <c r="I382" s="2"/>
      <c r="J382" s="17"/>
      <c r="K382" s="17"/>
      <c r="L382" s="18"/>
      <c r="M382" s="17"/>
      <c r="N382" s="17"/>
    </row>
    <row r="383" spans="1:14" x14ac:dyDescent="0.2">
      <c r="A383" s="45"/>
      <c r="D383" s="44"/>
      <c r="E383" s="18"/>
      <c r="F383" s="18"/>
      <c r="H383" s="2"/>
      <c r="I383" s="2"/>
      <c r="J383" s="17"/>
      <c r="K383" s="17"/>
      <c r="L383" s="18"/>
      <c r="M383" s="17"/>
      <c r="N383" s="17"/>
    </row>
    <row r="384" spans="1:14" x14ac:dyDescent="0.2">
      <c r="A384" s="45"/>
      <c r="D384" s="44"/>
      <c r="E384" s="18"/>
      <c r="F384" s="18"/>
      <c r="H384" s="2"/>
      <c r="I384" s="2"/>
      <c r="J384" s="17"/>
      <c r="K384" s="17"/>
      <c r="L384" s="18"/>
      <c r="M384" s="17"/>
      <c r="N384" s="17"/>
    </row>
    <row r="385" spans="1:14" x14ac:dyDescent="0.2">
      <c r="A385" s="45"/>
      <c r="D385" s="44"/>
      <c r="E385" s="18"/>
      <c r="F385" s="18"/>
      <c r="H385" s="2"/>
      <c r="I385" s="2"/>
      <c r="J385" s="17"/>
      <c r="K385" s="17"/>
      <c r="L385" s="18"/>
      <c r="M385" s="17"/>
      <c r="N385" s="17"/>
    </row>
    <row r="386" spans="1:14" x14ac:dyDescent="0.2">
      <c r="A386" s="45"/>
      <c r="D386" s="44"/>
      <c r="E386" s="18"/>
      <c r="F386" s="18"/>
      <c r="H386" s="2"/>
      <c r="I386" s="2"/>
      <c r="J386" s="17"/>
      <c r="K386" s="17"/>
      <c r="L386" s="18"/>
      <c r="M386" s="17"/>
      <c r="N386" s="17"/>
    </row>
    <row r="387" spans="1:14" x14ac:dyDescent="0.2">
      <c r="A387" s="45"/>
      <c r="D387" s="44"/>
      <c r="E387" s="18"/>
      <c r="F387" s="18"/>
      <c r="H387" s="2"/>
      <c r="I387" s="2"/>
      <c r="J387" s="17"/>
      <c r="K387" s="17"/>
      <c r="L387" s="18"/>
      <c r="M387" s="17"/>
      <c r="N387" s="17"/>
    </row>
    <row r="388" spans="1:14" x14ac:dyDescent="0.2">
      <c r="A388" s="45"/>
      <c r="D388" s="44"/>
      <c r="E388" s="18"/>
      <c r="F388" s="18"/>
      <c r="H388" s="2"/>
      <c r="I388" s="2"/>
      <c r="J388" s="17"/>
      <c r="K388" s="17"/>
      <c r="L388" s="18"/>
      <c r="M388" s="17"/>
      <c r="N388" s="17"/>
    </row>
    <row r="389" spans="1:14" x14ac:dyDescent="0.2">
      <c r="A389" s="45"/>
      <c r="D389" s="44"/>
      <c r="E389" s="18"/>
      <c r="F389" s="18"/>
      <c r="H389" s="2"/>
      <c r="I389" s="2"/>
      <c r="J389" s="17"/>
      <c r="K389" s="17"/>
      <c r="L389" s="18"/>
      <c r="M389" s="17"/>
      <c r="N389" s="17"/>
    </row>
    <row r="390" spans="1:14" x14ac:dyDescent="0.2">
      <c r="A390" s="45"/>
      <c r="D390" s="44"/>
      <c r="E390" s="18"/>
      <c r="F390" s="18"/>
      <c r="H390" s="2"/>
      <c r="I390" s="2"/>
      <c r="J390" s="17"/>
      <c r="K390" s="17"/>
      <c r="L390" s="18"/>
      <c r="M390" s="17"/>
      <c r="N390" s="17"/>
    </row>
    <row r="391" spans="1:14" x14ac:dyDescent="0.2">
      <c r="A391" s="45"/>
      <c r="D391" s="44"/>
      <c r="E391" s="18"/>
      <c r="F391" s="18"/>
      <c r="H391" s="2"/>
      <c r="I391" s="2"/>
      <c r="J391" s="17"/>
      <c r="K391" s="17"/>
      <c r="L391" s="18"/>
      <c r="M391" s="17"/>
      <c r="N391" s="17"/>
    </row>
    <row r="392" spans="1:14" x14ac:dyDescent="0.2">
      <c r="A392" s="45"/>
      <c r="D392" s="44"/>
      <c r="E392" s="18"/>
      <c r="F392" s="18"/>
      <c r="H392" s="2"/>
      <c r="I392" s="2"/>
      <c r="J392" s="17"/>
      <c r="K392" s="17"/>
      <c r="L392" s="18"/>
      <c r="M392" s="17"/>
      <c r="N392" s="17"/>
    </row>
    <row r="393" spans="1:14" x14ac:dyDescent="0.2">
      <c r="A393" s="45"/>
      <c r="D393" s="44"/>
      <c r="E393" s="18"/>
      <c r="F393" s="18"/>
      <c r="H393" s="2"/>
      <c r="I393" s="2"/>
      <c r="J393" s="17"/>
      <c r="K393" s="17"/>
      <c r="L393" s="18"/>
      <c r="M393" s="17"/>
      <c r="N393" s="17"/>
    </row>
    <row r="394" spans="1:14" x14ac:dyDescent="0.2">
      <c r="A394" s="45"/>
      <c r="D394" s="44"/>
      <c r="E394" s="18"/>
      <c r="F394" s="18"/>
      <c r="H394" s="2"/>
      <c r="I394" s="2"/>
      <c r="J394" s="17"/>
      <c r="K394" s="17"/>
      <c r="L394" s="18"/>
      <c r="M394" s="17"/>
      <c r="N394" s="17"/>
    </row>
    <row r="395" spans="1:14" x14ac:dyDescent="0.2">
      <c r="A395" s="45"/>
      <c r="D395" s="44"/>
      <c r="E395" s="18"/>
      <c r="F395" s="18"/>
      <c r="H395" s="2"/>
      <c r="I395" s="2"/>
      <c r="J395" s="17"/>
      <c r="K395" s="17"/>
      <c r="L395" s="18"/>
      <c r="M395" s="17"/>
      <c r="N395" s="17"/>
    </row>
    <row r="396" spans="1:14" x14ac:dyDescent="0.2">
      <c r="A396" s="45"/>
      <c r="D396" s="44"/>
      <c r="E396" s="18"/>
      <c r="F396" s="18"/>
      <c r="H396" s="2"/>
      <c r="I396" s="2"/>
      <c r="J396" s="17"/>
      <c r="K396" s="17"/>
      <c r="L396" s="18"/>
      <c r="M396" s="17"/>
      <c r="N396" s="17"/>
    </row>
    <row r="397" spans="1:14" x14ac:dyDescent="0.2">
      <c r="A397" s="45"/>
      <c r="D397" s="44"/>
      <c r="E397" s="18"/>
      <c r="F397" s="18"/>
      <c r="H397" s="2"/>
      <c r="I397" s="2"/>
      <c r="J397" s="17"/>
      <c r="K397" s="17"/>
      <c r="L397" s="18"/>
      <c r="M397" s="17"/>
      <c r="N397" s="17"/>
    </row>
    <row r="398" spans="1:14" x14ac:dyDescent="0.2">
      <c r="A398" s="45"/>
      <c r="D398" s="44"/>
      <c r="E398" s="18"/>
      <c r="F398" s="18"/>
      <c r="H398" s="2"/>
      <c r="I398" s="2"/>
      <c r="J398" s="17"/>
      <c r="K398" s="17"/>
      <c r="L398" s="18"/>
      <c r="M398" s="17"/>
      <c r="N398" s="17"/>
    </row>
    <row r="399" spans="1:14" x14ac:dyDescent="0.2">
      <c r="A399" s="45"/>
      <c r="D399" s="44"/>
      <c r="E399" s="18"/>
      <c r="F399" s="18"/>
      <c r="H399" s="2"/>
      <c r="I399" s="2"/>
      <c r="J399" s="17"/>
      <c r="K399" s="17"/>
      <c r="L399" s="18"/>
      <c r="M399" s="17"/>
      <c r="N399" s="17"/>
    </row>
    <row r="400" spans="1:14" x14ac:dyDescent="0.2">
      <c r="A400" s="45"/>
      <c r="D400" s="44"/>
      <c r="E400" s="18"/>
      <c r="F400" s="18"/>
      <c r="H400" s="2"/>
      <c r="I400" s="2"/>
      <c r="J400" s="17"/>
      <c r="K400" s="17"/>
      <c r="L400" s="18"/>
      <c r="M400" s="17"/>
      <c r="N400" s="17"/>
    </row>
    <row r="401" spans="1:14" x14ac:dyDescent="0.2">
      <c r="A401" s="45"/>
      <c r="D401" s="44"/>
      <c r="E401" s="18"/>
      <c r="F401" s="18"/>
      <c r="H401" s="2"/>
      <c r="I401" s="2"/>
      <c r="J401" s="17"/>
      <c r="K401" s="17"/>
      <c r="L401" s="18"/>
      <c r="M401" s="17"/>
      <c r="N401" s="17"/>
    </row>
    <row r="402" spans="1:14" x14ac:dyDescent="0.2">
      <c r="A402" s="45"/>
      <c r="D402" s="44"/>
      <c r="E402" s="18"/>
      <c r="F402" s="18"/>
      <c r="H402" s="2"/>
      <c r="I402" s="2"/>
      <c r="J402" s="17"/>
      <c r="K402" s="17"/>
      <c r="L402" s="18"/>
      <c r="M402" s="17"/>
      <c r="N402" s="17"/>
    </row>
    <row r="403" spans="1:14" x14ac:dyDescent="0.2">
      <c r="A403" s="45"/>
      <c r="D403" s="44"/>
      <c r="E403" s="18"/>
      <c r="F403" s="18"/>
      <c r="H403" s="2"/>
      <c r="I403" s="2"/>
      <c r="J403" s="17"/>
      <c r="K403" s="17"/>
      <c r="L403" s="18"/>
      <c r="M403" s="17"/>
      <c r="N403" s="17"/>
    </row>
    <row r="404" spans="1:14" x14ac:dyDescent="0.2">
      <c r="A404" s="45"/>
      <c r="D404" s="44"/>
      <c r="E404" s="18"/>
      <c r="F404" s="18"/>
      <c r="H404" s="2"/>
      <c r="I404" s="2"/>
      <c r="J404" s="17"/>
      <c r="K404" s="17"/>
      <c r="L404" s="18"/>
      <c r="M404" s="17"/>
      <c r="N404" s="17"/>
    </row>
    <row r="405" spans="1:14" x14ac:dyDescent="0.2">
      <c r="A405" s="45"/>
      <c r="D405" s="44"/>
      <c r="E405" s="18"/>
      <c r="F405" s="18"/>
      <c r="H405" s="2"/>
      <c r="I405" s="2"/>
      <c r="J405" s="17"/>
      <c r="K405" s="17"/>
      <c r="L405" s="18"/>
      <c r="M405" s="17"/>
      <c r="N405" s="17"/>
    </row>
    <row r="406" spans="1:14" x14ac:dyDescent="0.2">
      <c r="A406" s="45"/>
      <c r="D406" s="44"/>
      <c r="E406" s="18"/>
      <c r="F406" s="18"/>
      <c r="H406" s="2"/>
      <c r="I406" s="2"/>
      <c r="J406" s="17"/>
      <c r="K406" s="17"/>
      <c r="L406" s="18"/>
      <c r="M406" s="17"/>
      <c r="N406" s="17"/>
    </row>
    <row r="407" spans="1:14" x14ac:dyDescent="0.2">
      <c r="A407" s="45"/>
      <c r="D407" s="44"/>
      <c r="E407" s="18"/>
      <c r="F407" s="18"/>
      <c r="H407" s="2"/>
      <c r="I407" s="2"/>
      <c r="J407" s="17"/>
      <c r="K407" s="17"/>
      <c r="L407" s="18"/>
      <c r="M407" s="17"/>
      <c r="N407" s="17"/>
    </row>
    <row r="408" spans="1:14" x14ac:dyDescent="0.2">
      <c r="A408" s="45"/>
      <c r="D408" s="44"/>
      <c r="E408" s="18"/>
      <c r="F408" s="18"/>
      <c r="H408" s="2"/>
      <c r="I408" s="2"/>
      <c r="J408" s="17"/>
      <c r="K408" s="17"/>
      <c r="L408" s="18"/>
      <c r="M408" s="17"/>
      <c r="N408" s="17"/>
    </row>
    <row r="409" spans="1:14" x14ac:dyDescent="0.2">
      <c r="A409" s="45"/>
      <c r="D409" s="44"/>
      <c r="E409" s="18"/>
      <c r="F409" s="18"/>
      <c r="H409" s="2"/>
      <c r="I409" s="2"/>
      <c r="J409" s="17"/>
      <c r="K409" s="17"/>
      <c r="L409" s="18"/>
      <c r="M409" s="17"/>
      <c r="N409" s="17"/>
    </row>
    <row r="410" spans="1:14" x14ac:dyDescent="0.2">
      <c r="A410" s="45"/>
      <c r="D410" s="44"/>
      <c r="E410" s="18"/>
      <c r="F410" s="18"/>
      <c r="H410" s="2"/>
      <c r="I410" s="2"/>
      <c r="J410" s="17"/>
      <c r="K410" s="17"/>
      <c r="L410" s="18"/>
      <c r="M410" s="17"/>
      <c r="N410" s="17"/>
    </row>
    <row r="411" spans="1:14" x14ac:dyDescent="0.2">
      <c r="A411" s="45"/>
      <c r="D411" s="44"/>
      <c r="E411" s="18"/>
      <c r="F411" s="18"/>
      <c r="H411" s="2"/>
      <c r="I411" s="2"/>
      <c r="J411" s="17"/>
      <c r="K411" s="17"/>
      <c r="L411" s="18"/>
      <c r="M411" s="17"/>
      <c r="N411" s="17"/>
    </row>
    <row r="412" spans="1:14" x14ac:dyDescent="0.2">
      <c r="A412" s="45"/>
      <c r="D412" s="44"/>
      <c r="E412" s="18"/>
      <c r="F412" s="18"/>
      <c r="H412" s="2"/>
      <c r="I412" s="2"/>
      <c r="J412" s="17"/>
      <c r="K412" s="17"/>
      <c r="L412" s="18"/>
      <c r="M412" s="17"/>
      <c r="N412" s="17"/>
    </row>
    <row r="413" spans="1:14" x14ac:dyDescent="0.2">
      <c r="A413" s="45"/>
      <c r="D413" s="44"/>
      <c r="E413" s="18"/>
      <c r="F413" s="18"/>
      <c r="H413" s="2"/>
      <c r="I413" s="2"/>
      <c r="J413" s="17"/>
      <c r="K413" s="17"/>
      <c r="L413" s="18"/>
      <c r="M413" s="17"/>
      <c r="N413" s="17"/>
    </row>
    <row r="414" spans="1:14" x14ac:dyDescent="0.2">
      <c r="A414" s="45"/>
      <c r="D414" s="44"/>
      <c r="E414" s="18"/>
      <c r="F414" s="18"/>
      <c r="H414" s="2"/>
      <c r="I414" s="2"/>
      <c r="J414" s="17"/>
      <c r="K414" s="17"/>
      <c r="L414" s="18"/>
      <c r="M414" s="17"/>
      <c r="N414" s="17"/>
    </row>
    <row r="415" spans="1:14" x14ac:dyDescent="0.2">
      <c r="A415" s="45"/>
      <c r="D415" s="44"/>
      <c r="E415" s="18"/>
      <c r="F415" s="18"/>
      <c r="H415" s="2"/>
      <c r="I415" s="2"/>
      <c r="J415" s="17"/>
      <c r="K415" s="17"/>
      <c r="L415" s="18"/>
      <c r="M415" s="17"/>
      <c r="N415" s="17"/>
    </row>
    <row r="416" spans="1:14" x14ac:dyDescent="0.2">
      <c r="A416" s="45"/>
      <c r="D416" s="44"/>
      <c r="E416" s="18"/>
      <c r="F416" s="18"/>
      <c r="H416" s="2"/>
      <c r="I416" s="2"/>
      <c r="J416" s="17"/>
      <c r="K416" s="17"/>
      <c r="L416" s="18"/>
      <c r="M416" s="17"/>
      <c r="N416" s="17"/>
    </row>
    <row r="417" spans="1:14" x14ac:dyDescent="0.2">
      <c r="A417" s="45"/>
      <c r="D417" s="44"/>
      <c r="E417" s="18"/>
      <c r="F417" s="18"/>
      <c r="H417" s="2"/>
      <c r="I417" s="2"/>
      <c r="J417" s="17"/>
      <c r="K417" s="17"/>
      <c r="L417" s="18"/>
      <c r="M417" s="17"/>
      <c r="N417" s="17"/>
    </row>
    <row r="418" spans="1:14" x14ac:dyDescent="0.2">
      <c r="A418" s="45"/>
      <c r="D418" s="44"/>
      <c r="E418" s="18"/>
      <c r="F418" s="18"/>
      <c r="H418" s="2"/>
      <c r="I418" s="2"/>
      <c r="J418" s="17"/>
      <c r="K418" s="17"/>
      <c r="L418" s="18"/>
      <c r="M418" s="17"/>
      <c r="N418" s="17"/>
    </row>
    <row r="419" spans="1:14" x14ac:dyDescent="0.2">
      <c r="A419" s="45"/>
      <c r="D419" s="44"/>
      <c r="E419" s="18"/>
      <c r="F419" s="18"/>
      <c r="H419" s="2"/>
      <c r="I419" s="2"/>
      <c r="J419" s="17"/>
      <c r="K419" s="17"/>
      <c r="L419" s="18"/>
      <c r="M419" s="17"/>
      <c r="N419" s="17"/>
    </row>
    <row r="420" spans="1:14" x14ac:dyDescent="0.2">
      <c r="A420" s="45"/>
      <c r="D420" s="44"/>
      <c r="E420" s="18"/>
      <c r="F420" s="18"/>
      <c r="H420" s="2"/>
      <c r="I420" s="2"/>
      <c r="J420" s="17"/>
      <c r="K420" s="17"/>
      <c r="L420" s="18"/>
      <c r="M420" s="17"/>
      <c r="N420" s="17"/>
    </row>
    <row r="421" spans="1:14" x14ac:dyDescent="0.2">
      <c r="A421" s="45"/>
      <c r="D421" s="44"/>
      <c r="E421" s="18"/>
      <c r="F421" s="18"/>
      <c r="H421" s="2"/>
      <c r="I421" s="2"/>
      <c r="J421" s="17"/>
      <c r="K421" s="17"/>
      <c r="L421" s="18"/>
      <c r="M421" s="17"/>
      <c r="N421" s="17"/>
    </row>
    <row r="422" spans="1:14" x14ac:dyDescent="0.2">
      <c r="A422" s="45"/>
      <c r="D422" s="44"/>
      <c r="E422" s="18"/>
      <c r="F422" s="18"/>
      <c r="H422" s="2"/>
      <c r="I422" s="2"/>
      <c r="J422" s="17"/>
      <c r="K422" s="17"/>
      <c r="L422" s="18"/>
      <c r="M422" s="17"/>
      <c r="N422" s="17"/>
    </row>
    <row r="423" spans="1:14" x14ac:dyDescent="0.2">
      <c r="A423" s="45"/>
      <c r="D423" s="44"/>
      <c r="E423" s="18"/>
      <c r="F423" s="18"/>
      <c r="H423" s="2"/>
      <c r="I423" s="2"/>
      <c r="J423" s="17"/>
      <c r="K423" s="17"/>
      <c r="L423" s="18"/>
      <c r="M423" s="17"/>
      <c r="N423" s="17"/>
    </row>
    <row r="424" spans="1:14" x14ac:dyDescent="0.2">
      <c r="A424" s="45"/>
      <c r="D424" s="44"/>
      <c r="E424" s="18"/>
      <c r="F424" s="18"/>
      <c r="H424" s="2"/>
      <c r="I424" s="2"/>
      <c r="J424" s="17"/>
      <c r="K424" s="17"/>
      <c r="L424" s="18"/>
      <c r="M424" s="17"/>
      <c r="N424" s="17"/>
    </row>
    <row r="425" spans="1:14" x14ac:dyDescent="0.2">
      <c r="A425" s="45"/>
      <c r="D425" s="44"/>
      <c r="E425" s="18"/>
      <c r="F425" s="18"/>
      <c r="H425" s="2"/>
      <c r="I425" s="2"/>
      <c r="J425" s="17"/>
      <c r="K425" s="17"/>
      <c r="L425" s="18"/>
      <c r="M425" s="17"/>
      <c r="N425" s="17"/>
    </row>
    <row r="426" spans="1:14" x14ac:dyDescent="0.2">
      <c r="A426" s="45"/>
      <c r="D426" s="44"/>
      <c r="E426" s="18"/>
      <c r="F426" s="18"/>
      <c r="H426" s="2"/>
      <c r="I426" s="2"/>
      <c r="J426" s="17"/>
      <c r="K426" s="17"/>
      <c r="L426" s="18"/>
      <c r="M426" s="17"/>
      <c r="N426" s="17"/>
    </row>
    <row r="427" spans="1:14" x14ac:dyDescent="0.2">
      <c r="A427" s="45"/>
      <c r="D427" s="44"/>
      <c r="E427" s="18"/>
      <c r="F427" s="18"/>
      <c r="H427" s="2"/>
      <c r="I427" s="2"/>
      <c r="J427" s="17"/>
      <c r="K427" s="17"/>
      <c r="L427" s="18"/>
      <c r="M427" s="17"/>
      <c r="N427" s="17"/>
    </row>
    <row r="428" spans="1:14" x14ac:dyDescent="0.2">
      <c r="A428" s="45"/>
      <c r="D428" s="44"/>
      <c r="E428" s="18"/>
      <c r="F428" s="18"/>
      <c r="H428" s="2"/>
      <c r="I428" s="2"/>
      <c r="J428" s="17"/>
      <c r="K428" s="17"/>
      <c r="L428" s="18"/>
      <c r="M428" s="17"/>
      <c r="N428" s="17"/>
    </row>
    <row r="429" spans="1:14" x14ac:dyDescent="0.2">
      <c r="A429" s="45"/>
      <c r="D429" s="44"/>
      <c r="E429" s="18"/>
      <c r="F429" s="18"/>
      <c r="H429" s="2"/>
      <c r="I429" s="2"/>
      <c r="J429" s="17"/>
      <c r="K429" s="17"/>
      <c r="L429" s="18"/>
      <c r="M429" s="17"/>
      <c r="N429" s="17"/>
    </row>
    <row r="430" spans="1:14" x14ac:dyDescent="0.2">
      <c r="A430" s="45"/>
      <c r="D430" s="44"/>
      <c r="E430" s="18"/>
      <c r="F430" s="18"/>
      <c r="H430" s="2"/>
      <c r="I430" s="2"/>
      <c r="J430" s="17"/>
      <c r="K430" s="17"/>
      <c r="L430" s="18"/>
      <c r="M430" s="17"/>
      <c r="N430" s="17"/>
    </row>
    <row r="431" spans="1:14" x14ac:dyDescent="0.2">
      <c r="A431" s="45"/>
      <c r="D431" s="44"/>
      <c r="E431" s="18"/>
      <c r="F431" s="18"/>
      <c r="H431" s="2"/>
      <c r="I431" s="2"/>
      <c r="J431" s="17"/>
      <c r="K431" s="17"/>
      <c r="L431" s="18"/>
      <c r="M431" s="17"/>
      <c r="N431" s="17"/>
    </row>
    <row r="432" spans="1:14" x14ac:dyDescent="0.2">
      <c r="A432" s="45"/>
      <c r="D432" s="44"/>
      <c r="E432" s="18"/>
      <c r="F432" s="18"/>
      <c r="H432" s="2"/>
      <c r="I432" s="2"/>
      <c r="J432" s="17"/>
      <c r="K432" s="17"/>
      <c r="L432" s="18"/>
      <c r="M432" s="17"/>
      <c r="N432" s="17"/>
    </row>
    <row r="433" spans="1:14" x14ac:dyDescent="0.2">
      <c r="A433" s="45"/>
      <c r="D433" s="44"/>
      <c r="E433" s="18"/>
      <c r="F433" s="18"/>
      <c r="H433" s="2"/>
      <c r="I433" s="2"/>
      <c r="J433" s="17"/>
      <c r="K433" s="17"/>
      <c r="L433" s="18"/>
      <c r="M433" s="17"/>
      <c r="N433" s="17"/>
    </row>
    <row r="434" spans="1:14" x14ac:dyDescent="0.2">
      <c r="A434" s="45"/>
      <c r="D434" s="44"/>
      <c r="E434" s="18"/>
      <c r="F434" s="18"/>
      <c r="H434" s="2"/>
      <c r="I434" s="2"/>
      <c r="J434" s="17"/>
      <c r="K434" s="17"/>
      <c r="L434" s="18"/>
      <c r="M434" s="17"/>
      <c r="N434" s="17"/>
    </row>
    <row r="435" spans="1:14" x14ac:dyDescent="0.2">
      <c r="A435" s="45"/>
      <c r="D435" s="44"/>
      <c r="E435" s="18"/>
      <c r="F435" s="18"/>
      <c r="H435" s="2"/>
      <c r="I435" s="2"/>
      <c r="J435" s="17"/>
      <c r="K435" s="17"/>
      <c r="L435" s="18"/>
      <c r="M435" s="17"/>
      <c r="N435" s="17"/>
    </row>
    <row r="436" spans="1:14" x14ac:dyDescent="0.2">
      <c r="A436" s="45"/>
      <c r="D436" s="44"/>
      <c r="E436" s="18"/>
      <c r="F436" s="18"/>
      <c r="H436" s="2"/>
      <c r="I436" s="2"/>
      <c r="J436" s="17"/>
      <c r="K436" s="17"/>
      <c r="L436" s="18"/>
      <c r="M436" s="17"/>
      <c r="N436" s="17"/>
    </row>
    <row r="437" spans="1:14" x14ac:dyDescent="0.2">
      <c r="A437" s="45"/>
      <c r="D437" s="44"/>
      <c r="E437" s="18"/>
      <c r="F437" s="18"/>
      <c r="H437" s="2"/>
      <c r="I437" s="2"/>
      <c r="J437" s="17"/>
      <c r="K437" s="17"/>
      <c r="L437" s="18"/>
      <c r="M437" s="17"/>
      <c r="N437" s="17"/>
    </row>
    <row r="438" spans="1:14" x14ac:dyDescent="0.2">
      <c r="A438" s="45"/>
      <c r="D438" s="44"/>
      <c r="E438" s="18"/>
      <c r="F438" s="18"/>
      <c r="H438" s="2"/>
      <c r="I438" s="2"/>
      <c r="J438" s="17"/>
      <c r="K438" s="17"/>
      <c r="L438" s="18"/>
      <c r="M438" s="17"/>
      <c r="N438" s="17"/>
    </row>
    <row r="439" spans="1:14" x14ac:dyDescent="0.2">
      <c r="A439" s="45"/>
      <c r="D439" s="44"/>
      <c r="E439" s="18"/>
      <c r="F439" s="18"/>
      <c r="H439" s="2"/>
      <c r="I439" s="2"/>
      <c r="J439" s="17"/>
      <c r="K439" s="17"/>
      <c r="L439" s="18"/>
      <c r="M439" s="17"/>
      <c r="N439" s="17"/>
    </row>
    <row r="440" spans="1:14" x14ac:dyDescent="0.2">
      <c r="A440" s="45"/>
      <c r="D440" s="44"/>
      <c r="E440" s="18"/>
      <c r="F440" s="18"/>
      <c r="H440" s="2"/>
      <c r="I440" s="2"/>
      <c r="J440" s="17"/>
      <c r="K440" s="17"/>
      <c r="L440" s="18"/>
      <c r="M440" s="17"/>
      <c r="N440" s="17"/>
    </row>
    <row r="441" spans="1:14" x14ac:dyDescent="0.2">
      <c r="A441" s="45"/>
      <c r="D441" s="44"/>
      <c r="E441" s="18"/>
      <c r="F441" s="18"/>
      <c r="H441" s="2"/>
      <c r="I441" s="2"/>
      <c r="J441" s="17"/>
      <c r="K441" s="17"/>
      <c r="L441" s="18"/>
      <c r="M441" s="17"/>
      <c r="N441" s="17"/>
    </row>
    <row r="442" spans="1:14" x14ac:dyDescent="0.2">
      <c r="A442" s="45"/>
      <c r="D442" s="44"/>
      <c r="E442" s="18"/>
      <c r="F442" s="18"/>
      <c r="H442" s="2"/>
      <c r="I442" s="2"/>
      <c r="J442" s="17"/>
      <c r="K442" s="17"/>
      <c r="L442" s="18"/>
      <c r="M442" s="17"/>
      <c r="N442" s="17"/>
    </row>
    <row r="443" spans="1:14" x14ac:dyDescent="0.2">
      <c r="A443" s="45"/>
      <c r="D443" s="44"/>
      <c r="E443" s="18"/>
      <c r="F443" s="18"/>
      <c r="H443" s="2"/>
      <c r="I443" s="2"/>
      <c r="J443" s="17"/>
      <c r="K443" s="17"/>
      <c r="L443" s="18"/>
      <c r="M443" s="17"/>
      <c r="N443" s="17"/>
    </row>
    <row r="444" spans="1:14" x14ac:dyDescent="0.2">
      <c r="A444" s="45"/>
      <c r="D444" s="44"/>
      <c r="E444" s="18"/>
      <c r="F444" s="18"/>
      <c r="H444" s="2"/>
      <c r="I444" s="2"/>
      <c r="J444" s="17"/>
      <c r="K444" s="17"/>
      <c r="L444" s="18"/>
      <c r="M444" s="17"/>
      <c r="N444" s="17"/>
    </row>
    <row r="445" spans="1:14" x14ac:dyDescent="0.2">
      <c r="A445" s="45"/>
      <c r="D445" s="44"/>
      <c r="E445" s="18"/>
      <c r="F445" s="18"/>
      <c r="H445" s="2"/>
      <c r="I445" s="2"/>
      <c r="J445" s="17"/>
      <c r="K445" s="17"/>
      <c r="L445" s="18"/>
      <c r="M445" s="17"/>
      <c r="N445" s="17"/>
    </row>
    <row r="446" spans="1:14" x14ac:dyDescent="0.2">
      <c r="A446" s="45"/>
      <c r="D446" s="44"/>
      <c r="E446" s="18"/>
      <c r="F446" s="18"/>
      <c r="H446" s="2"/>
      <c r="I446" s="2"/>
      <c r="J446" s="17"/>
      <c r="K446" s="17"/>
      <c r="L446" s="18"/>
      <c r="M446" s="17"/>
      <c r="N446" s="17"/>
    </row>
    <row r="447" spans="1:14" x14ac:dyDescent="0.2">
      <c r="A447" s="45"/>
      <c r="D447" s="44"/>
      <c r="E447" s="18"/>
      <c r="F447" s="18"/>
      <c r="H447" s="2"/>
      <c r="I447" s="2"/>
      <c r="J447" s="17"/>
      <c r="K447" s="17"/>
      <c r="L447" s="18"/>
      <c r="M447" s="17"/>
      <c r="N447" s="17"/>
    </row>
    <row r="448" spans="1:14" x14ac:dyDescent="0.2">
      <c r="A448" s="45"/>
      <c r="D448" s="44"/>
      <c r="E448" s="18"/>
      <c r="F448" s="18"/>
      <c r="H448" s="2"/>
      <c r="I448" s="2"/>
      <c r="J448" s="17"/>
      <c r="K448" s="17"/>
      <c r="L448" s="18"/>
      <c r="M448" s="17"/>
      <c r="N448" s="17"/>
    </row>
    <row r="449" spans="1:14" x14ac:dyDescent="0.2">
      <c r="A449" s="45"/>
      <c r="D449" s="44"/>
      <c r="E449" s="18"/>
      <c r="F449" s="18"/>
      <c r="H449" s="2"/>
      <c r="I449" s="2"/>
      <c r="J449" s="17"/>
      <c r="K449" s="17"/>
      <c r="L449" s="18"/>
      <c r="M449" s="17"/>
      <c r="N449" s="17"/>
    </row>
    <row r="450" spans="1:14" x14ac:dyDescent="0.2">
      <c r="A450" s="45"/>
      <c r="D450" s="44"/>
      <c r="E450" s="18"/>
      <c r="F450" s="18"/>
      <c r="H450" s="2"/>
      <c r="I450" s="2"/>
      <c r="J450" s="17"/>
      <c r="K450" s="17"/>
      <c r="L450" s="18"/>
      <c r="M450" s="17"/>
      <c r="N450" s="17"/>
    </row>
    <row r="451" spans="1:14" x14ac:dyDescent="0.2">
      <c r="A451" s="45"/>
      <c r="D451" s="44"/>
      <c r="E451" s="18"/>
      <c r="F451" s="18"/>
      <c r="H451" s="2"/>
      <c r="I451" s="2"/>
      <c r="J451" s="17"/>
      <c r="K451" s="17"/>
      <c r="L451" s="18"/>
      <c r="M451" s="17"/>
      <c r="N451" s="17"/>
    </row>
    <row r="452" spans="1:14" x14ac:dyDescent="0.2">
      <c r="A452" s="45"/>
      <c r="D452" s="44"/>
      <c r="E452" s="18"/>
      <c r="F452" s="18"/>
      <c r="H452" s="2"/>
      <c r="I452" s="2"/>
      <c r="J452" s="17"/>
      <c r="K452" s="17"/>
      <c r="L452" s="18"/>
      <c r="M452" s="17"/>
      <c r="N452" s="17"/>
    </row>
    <row r="453" spans="1:14" x14ac:dyDescent="0.2">
      <c r="A453" s="45"/>
      <c r="D453" s="44"/>
      <c r="E453" s="18"/>
      <c r="F453" s="18"/>
      <c r="H453" s="2"/>
      <c r="I453" s="2"/>
      <c r="J453" s="17"/>
      <c r="K453" s="17"/>
      <c r="L453" s="18"/>
      <c r="M453" s="17"/>
      <c r="N453" s="17"/>
    </row>
    <row r="454" spans="1:14" x14ac:dyDescent="0.2">
      <c r="A454" s="45"/>
      <c r="D454" s="44"/>
      <c r="E454" s="18"/>
      <c r="F454" s="18"/>
      <c r="H454" s="2"/>
      <c r="I454" s="2"/>
      <c r="J454" s="17"/>
      <c r="K454" s="17"/>
      <c r="L454" s="18"/>
      <c r="M454" s="17"/>
      <c r="N454" s="17"/>
    </row>
    <row r="455" spans="1:14" x14ac:dyDescent="0.2">
      <c r="A455" s="45"/>
      <c r="D455" s="44"/>
      <c r="E455" s="18"/>
      <c r="F455" s="18"/>
      <c r="H455" s="2"/>
      <c r="I455" s="2"/>
      <c r="J455" s="17"/>
      <c r="K455" s="17"/>
      <c r="L455" s="18"/>
      <c r="M455" s="17"/>
      <c r="N455" s="17"/>
    </row>
    <row r="456" spans="1:14" x14ac:dyDescent="0.2">
      <c r="A456" s="45"/>
      <c r="D456" s="44"/>
      <c r="E456" s="18"/>
      <c r="F456" s="18"/>
      <c r="H456" s="2"/>
      <c r="I456" s="2"/>
      <c r="J456" s="17"/>
      <c r="K456" s="17"/>
      <c r="L456" s="18"/>
      <c r="M456" s="17"/>
      <c r="N456" s="17"/>
    </row>
    <row r="457" spans="1:14" x14ac:dyDescent="0.2">
      <c r="A457" s="45"/>
      <c r="D457" s="44"/>
      <c r="E457" s="18"/>
      <c r="F457" s="18"/>
      <c r="H457" s="2"/>
      <c r="I457" s="2"/>
      <c r="J457" s="17"/>
      <c r="K457" s="17"/>
      <c r="L457" s="18"/>
      <c r="M457" s="17"/>
      <c r="N457" s="17"/>
    </row>
    <row r="458" spans="1:14" x14ac:dyDescent="0.2">
      <c r="A458" s="45"/>
      <c r="D458" s="44"/>
      <c r="E458" s="18"/>
      <c r="F458" s="18"/>
      <c r="H458" s="2"/>
      <c r="I458" s="2"/>
      <c r="J458" s="17"/>
      <c r="K458" s="17"/>
      <c r="L458" s="18"/>
      <c r="M458" s="17"/>
      <c r="N458" s="17"/>
    </row>
    <row r="459" spans="1:14" x14ac:dyDescent="0.2">
      <c r="A459" s="45"/>
      <c r="D459" s="44"/>
      <c r="E459" s="18"/>
      <c r="F459" s="18"/>
      <c r="H459" s="2"/>
      <c r="I459" s="2"/>
      <c r="J459" s="17"/>
      <c r="K459" s="17"/>
      <c r="L459" s="18"/>
      <c r="M459" s="17"/>
      <c r="N459" s="17"/>
    </row>
    <row r="460" spans="1:14" x14ac:dyDescent="0.2">
      <c r="A460" s="45"/>
      <c r="D460" s="44"/>
      <c r="E460" s="18"/>
      <c r="F460" s="18"/>
      <c r="H460" s="2"/>
      <c r="I460" s="2"/>
      <c r="J460" s="17"/>
      <c r="K460" s="17"/>
      <c r="L460" s="18"/>
      <c r="M460" s="17"/>
      <c r="N460" s="17"/>
    </row>
    <row r="461" spans="1:14" x14ac:dyDescent="0.2">
      <c r="A461" s="45"/>
      <c r="D461" s="44"/>
      <c r="E461" s="18"/>
      <c r="F461" s="18"/>
      <c r="H461" s="2"/>
      <c r="I461" s="2"/>
      <c r="J461" s="17"/>
      <c r="K461" s="17"/>
      <c r="L461" s="18"/>
      <c r="M461" s="17"/>
      <c r="N461" s="17"/>
    </row>
    <row r="462" spans="1:14" x14ac:dyDescent="0.2">
      <c r="A462" s="45"/>
      <c r="D462" s="44"/>
      <c r="E462" s="18"/>
      <c r="F462" s="18"/>
      <c r="H462" s="2"/>
      <c r="I462" s="2"/>
      <c r="J462" s="17"/>
      <c r="K462" s="17"/>
      <c r="L462" s="18"/>
      <c r="M462" s="17"/>
      <c r="N462" s="17"/>
    </row>
    <row r="463" spans="1:14" x14ac:dyDescent="0.2">
      <c r="A463" s="45"/>
      <c r="D463" s="44"/>
      <c r="E463" s="18"/>
      <c r="F463" s="18"/>
      <c r="H463" s="2"/>
      <c r="I463" s="2"/>
      <c r="J463" s="17"/>
      <c r="K463" s="17"/>
      <c r="L463" s="18"/>
      <c r="M463" s="17"/>
      <c r="N463" s="17"/>
    </row>
    <row r="464" spans="1:14" x14ac:dyDescent="0.2">
      <c r="A464" s="45"/>
      <c r="D464" s="44"/>
      <c r="E464" s="18"/>
      <c r="F464" s="18"/>
      <c r="H464" s="2"/>
      <c r="I464" s="2"/>
      <c r="J464" s="17"/>
      <c r="K464" s="17"/>
      <c r="L464" s="18"/>
      <c r="M464" s="17"/>
      <c r="N464" s="17"/>
    </row>
    <row r="465" spans="1:14" x14ac:dyDescent="0.2">
      <c r="A465" s="45"/>
      <c r="D465" s="44"/>
      <c r="E465" s="18"/>
      <c r="F465" s="18"/>
      <c r="H465" s="2"/>
      <c r="I465" s="2"/>
      <c r="J465" s="17"/>
      <c r="K465" s="17"/>
      <c r="L465" s="18"/>
      <c r="M465" s="17"/>
      <c r="N465" s="17"/>
    </row>
    <row r="466" spans="1:14" x14ac:dyDescent="0.2">
      <c r="A466" s="45"/>
      <c r="D466" s="44"/>
      <c r="E466" s="18"/>
      <c r="F466" s="18"/>
      <c r="H466" s="2"/>
      <c r="I466" s="2"/>
      <c r="J466" s="17"/>
      <c r="K466" s="17"/>
      <c r="L466" s="18"/>
      <c r="M466" s="17"/>
      <c r="N466" s="17"/>
    </row>
    <row r="467" spans="1:14" x14ac:dyDescent="0.2">
      <c r="A467" s="45"/>
      <c r="D467" s="44"/>
      <c r="E467" s="18"/>
      <c r="F467" s="18"/>
      <c r="H467" s="2"/>
      <c r="I467" s="2"/>
      <c r="J467" s="17"/>
      <c r="K467" s="17"/>
      <c r="L467" s="18"/>
      <c r="M467" s="17"/>
      <c r="N467" s="17"/>
    </row>
    <row r="468" spans="1:14" x14ac:dyDescent="0.2">
      <c r="A468" s="45"/>
      <c r="D468" s="44"/>
      <c r="E468" s="18"/>
      <c r="F468" s="18"/>
      <c r="H468" s="2"/>
      <c r="I468" s="2"/>
      <c r="J468" s="17"/>
      <c r="K468" s="17"/>
      <c r="L468" s="18"/>
      <c r="M468" s="17"/>
      <c r="N468" s="17"/>
    </row>
    <row r="469" spans="1:14" x14ac:dyDescent="0.2">
      <c r="A469" s="45"/>
      <c r="D469" s="44"/>
      <c r="E469" s="18"/>
      <c r="F469" s="18"/>
      <c r="H469" s="2"/>
      <c r="I469" s="2"/>
      <c r="J469" s="17"/>
      <c r="K469" s="17"/>
      <c r="L469" s="18"/>
      <c r="M469" s="17"/>
      <c r="N469" s="17"/>
    </row>
    <row r="470" spans="1:14" x14ac:dyDescent="0.2">
      <c r="A470" s="45"/>
      <c r="D470" s="44"/>
      <c r="E470" s="18"/>
      <c r="F470" s="18"/>
      <c r="H470" s="2"/>
      <c r="I470" s="2"/>
      <c r="J470" s="17"/>
      <c r="K470" s="17"/>
      <c r="L470" s="18"/>
      <c r="M470" s="17"/>
      <c r="N470" s="17"/>
    </row>
    <row r="471" spans="1:14" x14ac:dyDescent="0.2">
      <c r="A471" s="45"/>
      <c r="D471" s="44"/>
      <c r="E471" s="18"/>
      <c r="F471" s="18"/>
      <c r="H471" s="2"/>
      <c r="I471" s="2"/>
      <c r="J471" s="17"/>
      <c r="K471" s="17"/>
      <c r="L471" s="18"/>
      <c r="M471" s="17"/>
      <c r="N471" s="17"/>
    </row>
    <row r="472" spans="1:14" x14ac:dyDescent="0.2">
      <c r="A472" s="45"/>
      <c r="D472" s="44"/>
      <c r="E472" s="18"/>
      <c r="F472" s="18"/>
      <c r="H472" s="2"/>
      <c r="I472" s="2"/>
      <c r="J472" s="17"/>
      <c r="K472" s="17"/>
      <c r="L472" s="18"/>
      <c r="M472" s="17"/>
      <c r="N472" s="17"/>
    </row>
    <row r="473" spans="1:14" x14ac:dyDescent="0.2">
      <c r="A473" s="45"/>
      <c r="D473" s="44"/>
      <c r="E473" s="18"/>
      <c r="F473" s="18"/>
      <c r="H473" s="2"/>
      <c r="I473" s="2"/>
      <c r="J473" s="17"/>
      <c r="K473" s="17"/>
      <c r="L473" s="18"/>
      <c r="M473" s="17"/>
      <c r="N473" s="17"/>
    </row>
    <row r="474" spans="1:14" x14ac:dyDescent="0.2">
      <c r="A474" s="45"/>
      <c r="D474" s="44"/>
      <c r="E474" s="18"/>
      <c r="F474" s="18"/>
      <c r="H474" s="2"/>
      <c r="I474" s="2"/>
      <c r="J474" s="17"/>
      <c r="K474" s="17"/>
      <c r="L474" s="18"/>
      <c r="M474" s="17"/>
      <c r="N474" s="17"/>
    </row>
    <row r="475" spans="1:14" x14ac:dyDescent="0.2">
      <c r="A475" s="45"/>
      <c r="D475" s="44"/>
      <c r="E475" s="18"/>
      <c r="F475" s="18"/>
      <c r="H475" s="2"/>
      <c r="I475" s="2"/>
      <c r="J475" s="17"/>
      <c r="K475" s="17"/>
      <c r="L475" s="18"/>
      <c r="M475" s="17"/>
      <c r="N475" s="17"/>
    </row>
    <row r="476" spans="1:14" x14ac:dyDescent="0.2">
      <c r="A476" s="45"/>
      <c r="D476" s="44"/>
      <c r="E476" s="18"/>
      <c r="F476" s="18"/>
      <c r="H476" s="2"/>
      <c r="I476" s="2"/>
      <c r="J476" s="17"/>
      <c r="K476" s="17"/>
      <c r="L476" s="18"/>
      <c r="M476" s="17"/>
      <c r="N476" s="17"/>
    </row>
    <row r="477" spans="1:14" x14ac:dyDescent="0.2">
      <c r="A477" s="45"/>
      <c r="D477" s="44"/>
      <c r="E477" s="18"/>
      <c r="F477" s="18"/>
      <c r="H477" s="2"/>
      <c r="I477" s="2"/>
      <c r="J477" s="17"/>
      <c r="K477" s="17"/>
      <c r="L477" s="18"/>
      <c r="M477" s="17"/>
      <c r="N477" s="17"/>
    </row>
    <row r="478" spans="1:14" x14ac:dyDescent="0.2">
      <c r="A478" s="45"/>
      <c r="D478" s="44"/>
      <c r="E478" s="18"/>
      <c r="F478" s="18"/>
      <c r="H478" s="2"/>
      <c r="I478" s="2"/>
      <c r="J478" s="17"/>
      <c r="K478" s="17"/>
      <c r="L478" s="18"/>
      <c r="M478" s="17"/>
      <c r="N478" s="17"/>
    </row>
    <row r="479" spans="1:14" x14ac:dyDescent="0.2">
      <c r="A479" s="45"/>
      <c r="D479" s="44"/>
      <c r="E479" s="18"/>
      <c r="F479" s="18"/>
      <c r="H479" s="2"/>
      <c r="I479" s="2"/>
      <c r="J479" s="17"/>
      <c r="K479" s="17"/>
      <c r="L479" s="18"/>
      <c r="M479" s="17"/>
      <c r="N479" s="17"/>
    </row>
    <row r="480" spans="1:14" x14ac:dyDescent="0.2">
      <c r="A480" s="45"/>
      <c r="D480" s="44"/>
      <c r="E480" s="18"/>
      <c r="F480" s="18"/>
      <c r="H480" s="2"/>
      <c r="I480" s="2"/>
      <c r="J480" s="17"/>
      <c r="K480" s="17"/>
      <c r="L480" s="18"/>
      <c r="M480" s="17"/>
      <c r="N480" s="17"/>
    </row>
    <row r="481" spans="1:14" x14ac:dyDescent="0.2">
      <c r="A481" s="45"/>
      <c r="D481" s="44"/>
      <c r="E481" s="18"/>
      <c r="F481" s="18"/>
      <c r="H481" s="2"/>
      <c r="I481" s="2"/>
      <c r="J481" s="17"/>
      <c r="K481" s="17"/>
      <c r="L481" s="18"/>
      <c r="M481" s="17"/>
      <c r="N481" s="17"/>
    </row>
    <row r="482" spans="1:14" x14ac:dyDescent="0.2">
      <c r="A482" s="45"/>
      <c r="D482" s="44"/>
      <c r="E482" s="18"/>
      <c r="F482" s="18"/>
      <c r="H482" s="2"/>
      <c r="I482" s="2"/>
      <c r="J482" s="17"/>
      <c r="K482" s="17"/>
      <c r="L482" s="18"/>
      <c r="M482" s="17"/>
      <c r="N482" s="17"/>
    </row>
    <row r="483" spans="1:14" x14ac:dyDescent="0.2">
      <c r="A483" s="45"/>
      <c r="D483" s="44"/>
      <c r="E483" s="18"/>
      <c r="F483" s="18"/>
      <c r="H483" s="2"/>
      <c r="I483" s="2"/>
      <c r="J483" s="17"/>
      <c r="K483" s="17"/>
      <c r="L483" s="18"/>
      <c r="M483" s="17"/>
      <c r="N483" s="17"/>
    </row>
    <row r="484" spans="1:14" x14ac:dyDescent="0.2">
      <c r="A484" s="45"/>
      <c r="D484" s="44"/>
      <c r="E484" s="18"/>
      <c r="F484" s="18"/>
      <c r="H484" s="2"/>
      <c r="I484" s="2"/>
      <c r="J484" s="17"/>
      <c r="K484" s="17"/>
      <c r="L484" s="18"/>
      <c r="M484" s="17"/>
      <c r="N484" s="17"/>
    </row>
    <row r="485" spans="1:14" x14ac:dyDescent="0.2">
      <c r="A485" s="45"/>
      <c r="D485" s="44"/>
      <c r="E485" s="18"/>
      <c r="F485" s="18"/>
      <c r="H485" s="2"/>
      <c r="I485" s="2"/>
      <c r="J485" s="17"/>
      <c r="K485" s="17"/>
      <c r="L485" s="18"/>
      <c r="M485" s="17"/>
      <c r="N485" s="17"/>
    </row>
    <row r="486" spans="1:14" x14ac:dyDescent="0.2">
      <c r="A486" s="45"/>
      <c r="D486" s="44"/>
      <c r="E486" s="18"/>
      <c r="F486" s="18"/>
      <c r="H486" s="2"/>
      <c r="I486" s="2"/>
      <c r="J486" s="17"/>
      <c r="K486" s="17"/>
      <c r="L486" s="18"/>
      <c r="M486" s="17"/>
      <c r="N486" s="17"/>
    </row>
    <row r="487" spans="1:14" x14ac:dyDescent="0.2">
      <c r="A487" s="45"/>
      <c r="D487" s="44"/>
      <c r="E487" s="18"/>
      <c r="F487" s="18"/>
      <c r="H487" s="2"/>
      <c r="I487" s="2"/>
      <c r="J487" s="17"/>
      <c r="K487" s="17"/>
      <c r="L487" s="18"/>
      <c r="M487" s="17"/>
      <c r="N487" s="17"/>
    </row>
    <row r="488" spans="1:14" x14ac:dyDescent="0.2">
      <c r="A488" s="45"/>
      <c r="D488" s="44"/>
      <c r="E488" s="18"/>
      <c r="F488" s="18"/>
      <c r="H488" s="2"/>
      <c r="I488" s="2"/>
      <c r="J488" s="17"/>
      <c r="K488" s="17"/>
      <c r="L488" s="18"/>
      <c r="M488" s="17"/>
      <c r="N488" s="17"/>
    </row>
    <row r="489" spans="1:14" x14ac:dyDescent="0.2">
      <c r="A489" s="45"/>
      <c r="D489" s="44"/>
      <c r="E489" s="18"/>
      <c r="F489" s="18"/>
      <c r="H489" s="2"/>
      <c r="I489" s="2"/>
      <c r="J489" s="17"/>
      <c r="K489" s="17"/>
      <c r="L489" s="18"/>
      <c r="M489" s="17"/>
      <c r="N489" s="17"/>
    </row>
    <row r="490" spans="1:14" x14ac:dyDescent="0.2">
      <c r="A490" s="45"/>
      <c r="D490" s="44"/>
      <c r="E490" s="18"/>
      <c r="F490" s="18"/>
      <c r="H490" s="2"/>
      <c r="I490" s="2"/>
      <c r="J490" s="17"/>
      <c r="K490" s="17"/>
      <c r="L490" s="18"/>
      <c r="M490" s="17"/>
      <c r="N490" s="17"/>
    </row>
    <row r="491" spans="1:14" x14ac:dyDescent="0.2">
      <c r="A491" s="45"/>
      <c r="D491" s="44"/>
      <c r="E491" s="18"/>
      <c r="F491" s="18"/>
      <c r="H491" s="2"/>
      <c r="I491" s="2"/>
      <c r="J491" s="17"/>
      <c r="K491" s="17"/>
      <c r="L491" s="18"/>
      <c r="M491" s="17"/>
      <c r="N491" s="17"/>
    </row>
    <row r="492" spans="1:14" x14ac:dyDescent="0.2">
      <c r="A492" s="45"/>
      <c r="D492" s="44"/>
      <c r="E492" s="18"/>
      <c r="F492" s="18"/>
      <c r="H492" s="2"/>
      <c r="I492" s="2"/>
      <c r="J492" s="17"/>
      <c r="K492" s="17"/>
      <c r="L492" s="18"/>
      <c r="M492" s="17"/>
      <c r="N492" s="17"/>
    </row>
    <row r="493" spans="1:14" x14ac:dyDescent="0.2">
      <c r="A493" s="45"/>
      <c r="D493" s="44"/>
      <c r="E493" s="18"/>
      <c r="F493" s="18"/>
      <c r="H493" s="2"/>
      <c r="I493" s="2"/>
      <c r="J493" s="17"/>
      <c r="K493" s="17"/>
      <c r="L493" s="18"/>
      <c r="M493" s="17"/>
      <c r="N493" s="17"/>
    </row>
    <row r="494" spans="1:14" x14ac:dyDescent="0.2">
      <c r="A494" s="45"/>
      <c r="D494" s="44"/>
      <c r="E494" s="18"/>
      <c r="F494" s="18"/>
      <c r="H494" s="2"/>
      <c r="I494" s="2"/>
      <c r="J494" s="17"/>
      <c r="K494" s="17"/>
      <c r="L494" s="18"/>
      <c r="M494" s="17"/>
      <c r="N494" s="17"/>
    </row>
    <row r="495" spans="1:14" x14ac:dyDescent="0.2">
      <c r="A495" s="45"/>
      <c r="D495" s="44"/>
      <c r="E495" s="18"/>
      <c r="F495" s="18"/>
      <c r="H495" s="2"/>
      <c r="I495" s="2"/>
      <c r="J495" s="17"/>
      <c r="K495" s="17"/>
      <c r="L495" s="18"/>
      <c r="M495" s="17"/>
      <c r="N495" s="17"/>
    </row>
    <row r="496" spans="1:14" x14ac:dyDescent="0.2">
      <c r="A496" s="45"/>
      <c r="D496" s="44"/>
      <c r="E496" s="18"/>
      <c r="F496" s="18"/>
      <c r="H496" s="2"/>
      <c r="I496" s="2"/>
      <c r="J496" s="17"/>
      <c r="K496" s="17"/>
      <c r="L496" s="18"/>
      <c r="M496" s="17"/>
      <c r="N496" s="17"/>
    </row>
    <row r="497" spans="1:14" x14ac:dyDescent="0.2">
      <c r="A497" s="45"/>
      <c r="D497" s="44"/>
      <c r="E497" s="18"/>
      <c r="F497" s="18"/>
      <c r="H497" s="2"/>
      <c r="I497" s="2"/>
      <c r="J497" s="17"/>
      <c r="K497" s="17"/>
      <c r="L497" s="18"/>
      <c r="M497" s="17"/>
      <c r="N497" s="17"/>
    </row>
    <row r="498" spans="1:14" x14ac:dyDescent="0.2">
      <c r="A498" s="45"/>
      <c r="D498" s="44"/>
      <c r="E498" s="18"/>
      <c r="F498" s="18"/>
      <c r="H498" s="2"/>
      <c r="I498" s="2"/>
      <c r="J498" s="17"/>
      <c r="K498" s="17"/>
      <c r="L498" s="18"/>
      <c r="M498" s="17"/>
      <c r="N498" s="17"/>
    </row>
    <row r="499" spans="1:14" x14ac:dyDescent="0.2">
      <c r="A499" s="45"/>
      <c r="D499" s="44"/>
      <c r="E499" s="18"/>
      <c r="F499" s="18"/>
      <c r="H499" s="2"/>
      <c r="I499" s="2"/>
      <c r="J499" s="17"/>
      <c r="K499" s="17"/>
      <c r="L499" s="18"/>
      <c r="M499" s="17"/>
      <c r="N499" s="17"/>
    </row>
    <row r="500" spans="1:14" x14ac:dyDescent="0.2">
      <c r="A500" s="45"/>
      <c r="D500" s="44"/>
      <c r="E500" s="18"/>
      <c r="F500" s="18"/>
      <c r="H500" s="2"/>
      <c r="I500" s="2"/>
      <c r="J500" s="17"/>
      <c r="K500" s="17"/>
      <c r="L500" s="18"/>
      <c r="M500" s="17"/>
      <c r="N500" s="17"/>
    </row>
    <row r="501" spans="1:14" x14ac:dyDescent="0.2">
      <c r="A501" s="45"/>
      <c r="D501" s="44"/>
      <c r="E501" s="18"/>
      <c r="F501" s="18"/>
      <c r="H501" s="2"/>
      <c r="I501" s="2"/>
      <c r="J501" s="17"/>
      <c r="K501" s="17"/>
      <c r="L501" s="18"/>
      <c r="M501" s="17"/>
      <c r="N501" s="17"/>
    </row>
    <row r="502" spans="1:14" x14ac:dyDescent="0.2">
      <c r="A502" s="45"/>
      <c r="D502" s="44"/>
      <c r="E502" s="18"/>
      <c r="F502" s="18"/>
      <c r="H502" s="2"/>
      <c r="I502" s="2"/>
      <c r="J502" s="17"/>
      <c r="K502" s="17"/>
      <c r="L502" s="18"/>
      <c r="M502" s="17"/>
      <c r="N502" s="17"/>
    </row>
    <row r="503" spans="1:14" x14ac:dyDescent="0.2">
      <c r="A503" s="45"/>
      <c r="D503" s="44"/>
      <c r="E503" s="18"/>
      <c r="F503" s="18"/>
      <c r="H503" s="2"/>
      <c r="I503" s="2"/>
      <c r="J503" s="17"/>
      <c r="K503" s="17"/>
      <c r="L503" s="18"/>
      <c r="M503" s="17"/>
      <c r="N503" s="17"/>
    </row>
    <row r="504" spans="1:14" x14ac:dyDescent="0.2">
      <c r="A504" s="45"/>
      <c r="D504" s="44"/>
      <c r="E504" s="18"/>
      <c r="F504" s="18"/>
      <c r="H504" s="2"/>
      <c r="I504" s="2"/>
      <c r="J504" s="17"/>
      <c r="K504" s="17"/>
      <c r="L504" s="18"/>
      <c r="M504" s="17"/>
      <c r="N504" s="17"/>
    </row>
    <row r="505" spans="1:14" x14ac:dyDescent="0.2">
      <c r="A505" s="45"/>
      <c r="D505" s="44"/>
      <c r="E505" s="18"/>
      <c r="F505" s="18"/>
      <c r="H505" s="2"/>
      <c r="I505" s="2"/>
      <c r="J505" s="17"/>
      <c r="K505" s="17"/>
      <c r="L505" s="18"/>
      <c r="M505" s="17"/>
      <c r="N505" s="17"/>
    </row>
    <row r="506" spans="1:14" x14ac:dyDescent="0.2">
      <c r="A506" s="45"/>
      <c r="D506" s="44"/>
      <c r="E506" s="18"/>
      <c r="F506" s="18"/>
      <c r="H506" s="2"/>
      <c r="I506" s="2"/>
      <c r="J506" s="17"/>
      <c r="K506" s="17"/>
      <c r="L506" s="18"/>
      <c r="M506" s="17"/>
      <c r="N506" s="17"/>
    </row>
    <row r="507" spans="1:14" x14ac:dyDescent="0.2">
      <c r="A507" s="45"/>
      <c r="D507" s="44"/>
      <c r="E507" s="18"/>
      <c r="F507" s="18"/>
      <c r="H507" s="2"/>
      <c r="I507" s="2"/>
      <c r="J507" s="17"/>
      <c r="K507" s="17"/>
      <c r="L507" s="18"/>
      <c r="M507" s="17"/>
      <c r="N507" s="17"/>
    </row>
    <row r="508" spans="1:14" x14ac:dyDescent="0.2">
      <c r="A508" s="45"/>
      <c r="D508" s="44"/>
      <c r="E508" s="18"/>
      <c r="F508" s="18"/>
      <c r="H508" s="2"/>
      <c r="I508" s="2"/>
      <c r="J508" s="17"/>
      <c r="K508" s="17"/>
      <c r="L508" s="18"/>
      <c r="M508" s="17"/>
      <c r="N508" s="17"/>
    </row>
    <row r="509" spans="1:14" x14ac:dyDescent="0.2">
      <c r="A509" s="45"/>
      <c r="D509" s="44"/>
      <c r="E509" s="18"/>
      <c r="F509" s="18"/>
      <c r="H509" s="2"/>
      <c r="I509" s="2"/>
      <c r="J509" s="17"/>
      <c r="K509" s="17"/>
      <c r="L509" s="18"/>
      <c r="M509" s="17"/>
      <c r="N509" s="17"/>
    </row>
    <row r="510" spans="1:14" x14ac:dyDescent="0.2">
      <c r="A510" s="45"/>
      <c r="D510" s="44"/>
      <c r="E510" s="18"/>
      <c r="F510" s="18"/>
      <c r="H510" s="2"/>
      <c r="I510" s="2"/>
      <c r="J510" s="17"/>
      <c r="K510" s="17"/>
      <c r="L510" s="18"/>
      <c r="M510" s="17"/>
      <c r="N510" s="17"/>
    </row>
    <row r="511" spans="1:14" x14ac:dyDescent="0.2">
      <c r="A511" s="45"/>
      <c r="D511" s="44"/>
      <c r="E511" s="18"/>
      <c r="F511" s="18"/>
      <c r="H511" s="2"/>
      <c r="I511" s="2"/>
      <c r="J511" s="17"/>
      <c r="K511" s="17"/>
      <c r="L511" s="18"/>
      <c r="M511" s="17"/>
      <c r="N511" s="17"/>
    </row>
    <row r="512" spans="1:14" x14ac:dyDescent="0.2">
      <c r="A512" s="45"/>
      <c r="D512" s="44"/>
      <c r="E512" s="18"/>
      <c r="F512" s="18"/>
      <c r="H512" s="2"/>
      <c r="I512" s="2"/>
      <c r="J512" s="17"/>
      <c r="K512" s="17"/>
      <c r="L512" s="18"/>
      <c r="M512" s="17"/>
      <c r="N512" s="17"/>
    </row>
    <row r="513" spans="1:14" x14ac:dyDescent="0.2">
      <c r="A513" s="45"/>
      <c r="D513" s="44"/>
      <c r="E513" s="18"/>
      <c r="F513" s="18"/>
      <c r="H513" s="2"/>
      <c r="I513" s="2"/>
      <c r="J513" s="17"/>
      <c r="K513" s="17"/>
      <c r="L513" s="18"/>
      <c r="M513" s="17"/>
      <c r="N513" s="17"/>
    </row>
    <row r="514" spans="1:14" x14ac:dyDescent="0.2">
      <c r="A514" s="45"/>
      <c r="D514" s="44"/>
      <c r="E514" s="18"/>
      <c r="F514" s="18"/>
      <c r="H514" s="2"/>
      <c r="I514" s="2"/>
      <c r="J514" s="17"/>
      <c r="K514" s="17"/>
      <c r="L514" s="18"/>
      <c r="M514" s="17"/>
      <c r="N514" s="17"/>
    </row>
    <row r="515" spans="1:14" x14ac:dyDescent="0.2">
      <c r="A515" s="45"/>
      <c r="D515" s="44"/>
      <c r="E515" s="18"/>
      <c r="F515" s="18"/>
      <c r="H515" s="2"/>
      <c r="I515" s="2"/>
      <c r="J515" s="17"/>
      <c r="K515" s="17"/>
      <c r="L515" s="18"/>
      <c r="M515" s="17"/>
      <c r="N515" s="17"/>
    </row>
    <row r="516" spans="1:14" x14ac:dyDescent="0.2">
      <c r="A516" s="45"/>
      <c r="D516" s="44"/>
      <c r="E516" s="18"/>
      <c r="F516" s="18"/>
      <c r="H516" s="2"/>
      <c r="I516" s="2"/>
      <c r="J516" s="17"/>
      <c r="K516" s="17"/>
      <c r="L516" s="18"/>
      <c r="M516" s="17"/>
      <c r="N516" s="17"/>
    </row>
    <row r="517" spans="1:14" x14ac:dyDescent="0.2">
      <c r="A517" s="45"/>
      <c r="D517" s="44"/>
      <c r="E517" s="18"/>
      <c r="F517" s="18"/>
      <c r="H517" s="2"/>
      <c r="I517" s="2"/>
      <c r="J517" s="17"/>
      <c r="K517" s="17"/>
      <c r="L517" s="18"/>
      <c r="M517" s="17"/>
      <c r="N517" s="17"/>
    </row>
    <row r="518" spans="1:14" x14ac:dyDescent="0.2">
      <c r="A518" s="45"/>
      <c r="D518" s="44"/>
      <c r="E518" s="18"/>
      <c r="F518" s="18"/>
      <c r="H518" s="2"/>
      <c r="I518" s="2"/>
      <c r="J518" s="17"/>
      <c r="K518" s="17"/>
      <c r="L518" s="18"/>
      <c r="M518" s="17"/>
      <c r="N518" s="17"/>
    </row>
    <row r="519" spans="1:14" x14ac:dyDescent="0.2">
      <c r="A519" s="45"/>
      <c r="D519" s="44"/>
      <c r="E519" s="18"/>
      <c r="F519" s="18"/>
      <c r="H519" s="2"/>
      <c r="I519" s="2"/>
      <c r="J519" s="17"/>
      <c r="K519" s="17"/>
      <c r="L519" s="18"/>
      <c r="M519" s="17"/>
      <c r="N519" s="17"/>
    </row>
    <row r="520" spans="1:14" x14ac:dyDescent="0.2">
      <c r="A520" s="45"/>
      <c r="D520" s="44"/>
      <c r="E520" s="18"/>
      <c r="F520" s="18"/>
      <c r="H520" s="2"/>
      <c r="I520" s="2"/>
      <c r="J520" s="17"/>
      <c r="K520" s="17"/>
      <c r="L520" s="18"/>
      <c r="M520" s="17"/>
      <c r="N520" s="17"/>
    </row>
    <row r="521" spans="1:14" x14ac:dyDescent="0.2">
      <c r="A521" s="45"/>
      <c r="D521" s="44"/>
      <c r="E521" s="18"/>
      <c r="F521" s="18"/>
      <c r="H521" s="2"/>
      <c r="I521" s="2"/>
      <c r="J521" s="17"/>
      <c r="K521" s="17"/>
      <c r="L521" s="18"/>
      <c r="M521" s="17"/>
      <c r="N521" s="17"/>
    </row>
    <row r="522" spans="1:14" x14ac:dyDescent="0.2">
      <c r="A522" s="45"/>
      <c r="D522" s="44"/>
      <c r="E522" s="18"/>
      <c r="F522" s="18"/>
      <c r="H522" s="2"/>
      <c r="I522" s="2"/>
      <c r="J522" s="17"/>
      <c r="K522" s="17"/>
      <c r="L522" s="18"/>
      <c r="M522" s="17"/>
      <c r="N522" s="17"/>
    </row>
    <row r="523" spans="1:14" x14ac:dyDescent="0.2">
      <c r="A523" s="45"/>
      <c r="D523" s="44"/>
      <c r="E523" s="18"/>
      <c r="F523" s="18"/>
      <c r="H523" s="2"/>
      <c r="I523" s="2"/>
      <c r="J523" s="17"/>
      <c r="K523" s="17"/>
      <c r="L523" s="18"/>
      <c r="M523" s="17"/>
      <c r="N523" s="17"/>
    </row>
    <row r="524" spans="1:14" x14ac:dyDescent="0.2">
      <c r="A524" s="45"/>
      <c r="D524" s="44"/>
      <c r="E524" s="18"/>
      <c r="F524" s="18"/>
      <c r="H524" s="2"/>
      <c r="I524" s="2"/>
      <c r="J524" s="17"/>
      <c r="K524" s="17"/>
      <c r="L524" s="18"/>
      <c r="M524" s="17"/>
      <c r="N524" s="17"/>
    </row>
    <row r="525" spans="1:14" x14ac:dyDescent="0.2">
      <c r="A525" s="45"/>
      <c r="D525" s="44"/>
      <c r="E525" s="18"/>
      <c r="F525" s="18"/>
      <c r="H525" s="2"/>
      <c r="I525" s="2"/>
      <c r="J525" s="17"/>
      <c r="K525" s="17"/>
      <c r="L525" s="18"/>
      <c r="M525" s="17"/>
      <c r="N525" s="17"/>
    </row>
    <row r="526" spans="1:14" x14ac:dyDescent="0.2">
      <c r="A526" s="45"/>
      <c r="D526" s="44"/>
      <c r="E526" s="18"/>
      <c r="F526" s="18"/>
      <c r="H526" s="2"/>
      <c r="I526" s="2"/>
      <c r="J526" s="17"/>
      <c r="K526" s="17"/>
      <c r="L526" s="18"/>
      <c r="M526" s="17"/>
      <c r="N526" s="17"/>
    </row>
    <row r="527" spans="1:14" x14ac:dyDescent="0.2">
      <c r="A527" s="45"/>
      <c r="D527" s="44"/>
      <c r="E527" s="18"/>
      <c r="F527" s="18"/>
      <c r="H527" s="2"/>
      <c r="I527" s="2"/>
      <c r="J527" s="17"/>
      <c r="K527" s="17"/>
      <c r="L527" s="18"/>
      <c r="M527" s="17"/>
      <c r="N527" s="17"/>
    </row>
    <row r="528" spans="1:14" x14ac:dyDescent="0.2">
      <c r="A528" s="45"/>
      <c r="D528" s="44"/>
      <c r="E528" s="18"/>
      <c r="F528" s="18"/>
      <c r="H528" s="2"/>
      <c r="I528" s="2"/>
      <c r="J528" s="17"/>
      <c r="K528" s="17"/>
      <c r="L528" s="18"/>
      <c r="M528" s="17"/>
      <c r="N528" s="17"/>
    </row>
    <row r="529" spans="1:14" x14ac:dyDescent="0.2">
      <c r="A529" s="45"/>
      <c r="D529" s="44"/>
      <c r="E529" s="18"/>
      <c r="F529" s="18"/>
      <c r="H529" s="2"/>
      <c r="I529" s="2"/>
      <c r="J529" s="17"/>
      <c r="K529" s="17"/>
      <c r="L529" s="18"/>
      <c r="M529" s="17"/>
      <c r="N529" s="17"/>
    </row>
    <row r="530" spans="1:14" x14ac:dyDescent="0.2">
      <c r="A530" s="45"/>
      <c r="D530" s="44"/>
      <c r="E530" s="18"/>
      <c r="F530" s="18"/>
      <c r="H530" s="2"/>
      <c r="I530" s="2"/>
      <c r="J530" s="17"/>
      <c r="K530" s="17"/>
      <c r="L530" s="18"/>
      <c r="M530" s="17"/>
      <c r="N530" s="17"/>
    </row>
    <row r="531" spans="1:14" x14ac:dyDescent="0.2">
      <c r="A531" s="45"/>
      <c r="D531" s="44"/>
      <c r="E531" s="18"/>
      <c r="F531" s="18"/>
      <c r="H531" s="2"/>
      <c r="I531" s="2"/>
      <c r="J531" s="17"/>
      <c r="K531" s="17"/>
      <c r="L531" s="18"/>
      <c r="M531" s="17"/>
      <c r="N531" s="17"/>
    </row>
    <row r="532" spans="1:14" x14ac:dyDescent="0.2">
      <c r="A532" s="45"/>
      <c r="D532" s="44"/>
      <c r="E532" s="18"/>
      <c r="F532" s="18"/>
      <c r="H532" s="2"/>
      <c r="I532" s="2"/>
      <c r="J532" s="17"/>
      <c r="K532" s="17"/>
      <c r="L532" s="18"/>
      <c r="M532" s="17"/>
      <c r="N532" s="17"/>
    </row>
    <row r="533" spans="1:14" x14ac:dyDescent="0.2">
      <c r="A533" s="45"/>
      <c r="D533" s="44"/>
      <c r="E533" s="18"/>
      <c r="F533" s="18"/>
      <c r="H533" s="2"/>
      <c r="I533" s="2"/>
      <c r="J533" s="17"/>
      <c r="K533" s="17"/>
      <c r="L533" s="18"/>
      <c r="M533" s="17"/>
      <c r="N533" s="17"/>
    </row>
    <row r="534" spans="1:14" x14ac:dyDescent="0.2">
      <c r="A534" s="45"/>
      <c r="D534" s="44"/>
      <c r="E534" s="18"/>
      <c r="F534" s="18"/>
      <c r="H534" s="2"/>
      <c r="I534" s="2"/>
      <c r="J534" s="17"/>
      <c r="K534" s="17"/>
      <c r="L534" s="18"/>
      <c r="M534" s="17"/>
      <c r="N534" s="17"/>
    </row>
    <row r="535" spans="1:14" x14ac:dyDescent="0.2">
      <c r="A535" s="45"/>
      <c r="D535" s="44"/>
      <c r="E535" s="18"/>
      <c r="F535" s="18"/>
      <c r="H535" s="2"/>
      <c r="I535" s="2"/>
      <c r="J535" s="17"/>
      <c r="K535" s="17"/>
      <c r="L535" s="18"/>
      <c r="M535" s="17"/>
      <c r="N535" s="17"/>
    </row>
    <row r="536" spans="1:14" x14ac:dyDescent="0.2">
      <c r="A536" s="45"/>
      <c r="D536" s="44"/>
      <c r="E536" s="18"/>
      <c r="F536" s="18"/>
      <c r="H536" s="2"/>
      <c r="I536" s="2"/>
      <c r="J536" s="17"/>
      <c r="K536" s="17"/>
      <c r="L536" s="18"/>
      <c r="M536" s="17"/>
      <c r="N536" s="17"/>
    </row>
    <row r="537" spans="1:14" x14ac:dyDescent="0.2">
      <c r="A537" s="45"/>
      <c r="D537" s="44"/>
      <c r="E537" s="18"/>
      <c r="F537" s="18"/>
      <c r="H537" s="2"/>
      <c r="I537" s="2"/>
      <c r="J537" s="17"/>
      <c r="K537" s="17"/>
      <c r="L537" s="18"/>
      <c r="M537" s="17"/>
      <c r="N537" s="17"/>
    </row>
    <row r="538" spans="1:14" x14ac:dyDescent="0.2">
      <c r="A538" s="45"/>
      <c r="D538" s="44"/>
      <c r="E538" s="18"/>
      <c r="F538" s="18"/>
      <c r="H538" s="2"/>
      <c r="I538" s="2"/>
      <c r="J538" s="17"/>
      <c r="K538" s="17"/>
      <c r="L538" s="18"/>
      <c r="M538" s="17"/>
      <c r="N538" s="17"/>
    </row>
    <row r="539" spans="1:14" x14ac:dyDescent="0.2">
      <c r="A539" s="45"/>
      <c r="D539" s="44"/>
      <c r="E539" s="18"/>
      <c r="F539" s="18"/>
      <c r="H539" s="2"/>
      <c r="I539" s="2"/>
      <c r="J539" s="17"/>
      <c r="K539" s="17"/>
      <c r="L539" s="18"/>
      <c r="M539" s="17"/>
      <c r="N539" s="17"/>
    </row>
    <row r="540" spans="1:14" x14ac:dyDescent="0.2">
      <c r="A540" s="45"/>
      <c r="D540" s="44"/>
      <c r="E540" s="18"/>
      <c r="F540" s="18"/>
      <c r="H540" s="2"/>
      <c r="I540" s="2"/>
      <c r="J540" s="17"/>
      <c r="K540" s="17"/>
      <c r="L540" s="18"/>
      <c r="M540" s="17"/>
      <c r="N540" s="17"/>
    </row>
    <row r="541" spans="1:14" x14ac:dyDescent="0.2">
      <c r="A541" s="45"/>
      <c r="D541" s="44"/>
      <c r="E541" s="18"/>
      <c r="F541" s="18"/>
      <c r="H541" s="2"/>
      <c r="I541" s="2"/>
      <c r="J541" s="17"/>
      <c r="K541" s="17"/>
      <c r="L541" s="18"/>
      <c r="M541" s="17"/>
      <c r="N541" s="17"/>
    </row>
    <row r="542" spans="1:14" x14ac:dyDescent="0.2">
      <c r="A542" s="45"/>
      <c r="D542" s="44"/>
      <c r="E542" s="18"/>
      <c r="F542" s="18"/>
      <c r="H542" s="2"/>
      <c r="I542" s="2"/>
      <c r="J542" s="17"/>
      <c r="K542" s="17"/>
      <c r="L542" s="18"/>
      <c r="M542" s="17"/>
      <c r="N542" s="17"/>
    </row>
    <row r="543" spans="1:14" x14ac:dyDescent="0.2">
      <c r="A543" s="45"/>
      <c r="D543" s="44"/>
      <c r="E543" s="18"/>
      <c r="F543" s="18"/>
      <c r="H543" s="2"/>
      <c r="I543" s="2"/>
      <c r="J543" s="17"/>
      <c r="K543" s="17"/>
      <c r="L543" s="18"/>
      <c r="M543" s="17"/>
      <c r="N543" s="17"/>
    </row>
    <row r="544" spans="1:14" x14ac:dyDescent="0.2">
      <c r="A544" s="45"/>
      <c r="D544" s="44"/>
      <c r="E544" s="18"/>
      <c r="F544" s="18"/>
      <c r="H544" s="2"/>
      <c r="I544" s="2"/>
      <c r="J544" s="17"/>
      <c r="K544" s="17"/>
      <c r="L544" s="18"/>
      <c r="M544" s="17"/>
      <c r="N544" s="17"/>
    </row>
    <row r="545" spans="1:14" x14ac:dyDescent="0.2">
      <c r="A545" s="45"/>
      <c r="D545" s="44"/>
      <c r="E545" s="18"/>
      <c r="F545" s="18"/>
      <c r="H545" s="2"/>
      <c r="I545" s="2"/>
      <c r="J545" s="17"/>
      <c r="K545" s="17"/>
      <c r="L545" s="18"/>
      <c r="M545" s="17"/>
      <c r="N545" s="17"/>
    </row>
    <row r="546" spans="1:14" x14ac:dyDescent="0.2">
      <c r="A546" s="45"/>
      <c r="D546" s="44"/>
      <c r="E546" s="18"/>
      <c r="F546" s="18"/>
      <c r="H546" s="2"/>
      <c r="I546" s="2"/>
      <c r="J546" s="17"/>
      <c r="K546" s="17"/>
      <c r="L546" s="18"/>
      <c r="M546" s="17"/>
      <c r="N546" s="17"/>
    </row>
    <row r="547" spans="1:14" x14ac:dyDescent="0.2">
      <c r="A547" s="45"/>
      <c r="D547" s="44"/>
      <c r="E547" s="18"/>
      <c r="F547" s="18"/>
      <c r="H547" s="2"/>
      <c r="I547" s="2"/>
      <c r="J547" s="17"/>
      <c r="K547" s="17"/>
      <c r="L547" s="18"/>
      <c r="M547" s="17"/>
      <c r="N547" s="17"/>
    </row>
    <row r="548" spans="1:14" x14ac:dyDescent="0.2">
      <c r="A548" s="45"/>
      <c r="D548" s="44"/>
      <c r="E548" s="18"/>
      <c r="F548" s="18"/>
      <c r="H548" s="2"/>
      <c r="I548" s="2"/>
      <c r="J548" s="17"/>
      <c r="K548" s="17"/>
      <c r="L548" s="18"/>
      <c r="M548" s="17"/>
      <c r="N548" s="17"/>
    </row>
    <row r="549" spans="1:14" x14ac:dyDescent="0.2">
      <c r="A549" s="45"/>
      <c r="D549" s="44"/>
      <c r="E549" s="18"/>
      <c r="F549" s="18"/>
      <c r="H549" s="2"/>
      <c r="I549" s="2"/>
      <c r="J549" s="17"/>
      <c r="K549" s="17"/>
      <c r="L549" s="18"/>
      <c r="M549" s="17"/>
      <c r="N549" s="17"/>
    </row>
    <row r="550" spans="1:14" x14ac:dyDescent="0.2">
      <c r="A550" s="45"/>
      <c r="D550" s="44"/>
      <c r="E550" s="18"/>
      <c r="F550" s="18"/>
      <c r="H550" s="2"/>
      <c r="I550" s="2"/>
      <c r="J550" s="17"/>
      <c r="K550" s="17"/>
      <c r="L550" s="18"/>
      <c r="M550" s="17"/>
      <c r="N550" s="17"/>
    </row>
    <row r="551" spans="1:14" x14ac:dyDescent="0.2">
      <c r="A551" s="45"/>
      <c r="D551" s="44"/>
      <c r="E551" s="18"/>
      <c r="F551" s="18"/>
      <c r="H551" s="2"/>
      <c r="I551" s="2"/>
      <c r="J551" s="17"/>
      <c r="K551" s="17"/>
      <c r="L551" s="18"/>
      <c r="M551" s="17"/>
      <c r="N551" s="17"/>
    </row>
    <row r="552" spans="1:14" x14ac:dyDescent="0.2">
      <c r="A552" s="45"/>
      <c r="D552" s="44"/>
      <c r="E552" s="18"/>
      <c r="F552" s="18"/>
      <c r="H552" s="2"/>
      <c r="I552" s="2"/>
      <c r="J552" s="17"/>
      <c r="K552" s="17"/>
      <c r="L552" s="18"/>
      <c r="M552" s="17"/>
      <c r="N552" s="17"/>
    </row>
    <row r="553" spans="1:14" x14ac:dyDescent="0.2">
      <c r="A553" s="45"/>
      <c r="D553" s="44"/>
      <c r="E553" s="18"/>
      <c r="F553" s="18"/>
      <c r="H553" s="2"/>
      <c r="I553" s="2"/>
      <c r="J553" s="17"/>
      <c r="K553" s="17"/>
      <c r="L553" s="18"/>
      <c r="M553" s="17"/>
      <c r="N553" s="17"/>
    </row>
    <row r="554" spans="1:14" x14ac:dyDescent="0.2">
      <c r="A554" s="45"/>
      <c r="D554" s="44"/>
      <c r="E554" s="18"/>
      <c r="F554" s="18"/>
      <c r="H554" s="2"/>
      <c r="I554" s="2"/>
      <c r="J554" s="17"/>
      <c r="K554" s="17"/>
      <c r="L554" s="18"/>
      <c r="M554" s="17"/>
      <c r="N554" s="17"/>
    </row>
    <row r="555" spans="1:14" x14ac:dyDescent="0.2">
      <c r="A555" s="45"/>
      <c r="D555" s="44"/>
      <c r="E555" s="18"/>
      <c r="F555" s="18"/>
      <c r="H555" s="2"/>
      <c r="I555" s="2"/>
      <c r="J555" s="17"/>
      <c r="K555" s="17"/>
      <c r="L555" s="18"/>
      <c r="M555" s="17"/>
      <c r="N555" s="17"/>
    </row>
    <row r="556" spans="1:14" x14ac:dyDescent="0.2">
      <c r="A556" s="45"/>
      <c r="D556" s="44"/>
      <c r="E556" s="18"/>
      <c r="F556" s="18"/>
      <c r="H556" s="2"/>
      <c r="I556" s="2"/>
      <c r="J556" s="17"/>
      <c r="K556" s="17"/>
      <c r="L556" s="18"/>
      <c r="M556" s="17"/>
      <c r="N556" s="17"/>
    </row>
    <row r="557" spans="1:14" x14ac:dyDescent="0.2">
      <c r="A557" s="45"/>
      <c r="D557" s="44"/>
      <c r="E557" s="18"/>
      <c r="F557" s="18"/>
      <c r="H557" s="2"/>
      <c r="I557" s="2"/>
      <c r="J557" s="17"/>
      <c r="K557" s="17"/>
      <c r="L557" s="18"/>
      <c r="M557" s="17"/>
      <c r="N557" s="17"/>
    </row>
    <row r="558" spans="1:14" x14ac:dyDescent="0.2">
      <c r="A558" s="45"/>
      <c r="D558" s="44"/>
      <c r="E558" s="18"/>
      <c r="F558" s="18"/>
      <c r="H558" s="2"/>
      <c r="I558" s="2"/>
      <c r="J558" s="17"/>
      <c r="K558" s="17"/>
      <c r="L558" s="18"/>
      <c r="M558" s="17"/>
      <c r="N558" s="17"/>
    </row>
    <row r="559" spans="1:14" x14ac:dyDescent="0.2">
      <c r="A559" s="45"/>
      <c r="D559" s="44"/>
      <c r="E559" s="18"/>
      <c r="F559" s="18"/>
      <c r="H559" s="2"/>
      <c r="I559" s="2"/>
      <c r="J559" s="17"/>
      <c r="K559" s="17"/>
      <c r="L559" s="18"/>
      <c r="M559" s="17"/>
      <c r="N559" s="17"/>
    </row>
    <row r="560" spans="1:14" x14ac:dyDescent="0.2">
      <c r="A560" s="45"/>
      <c r="D560" s="44"/>
      <c r="E560" s="18"/>
      <c r="F560" s="18"/>
      <c r="H560" s="2"/>
      <c r="I560" s="2"/>
      <c r="J560" s="17"/>
      <c r="K560" s="17"/>
      <c r="L560" s="18"/>
      <c r="M560" s="17"/>
      <c r="N560" s="17"/>
    </row>
    <row r="561" spans="1:14" x14ac:dyDescent="0.2">
      <c r="A561" s="45"/>
      <c r="D561" s="44"/>
      <c r="E561" s="18"/>
      <c r="F561" s="18"/>
      <c r="H561" s="2"/>
      <c r="I561" s="2"/>
      <c r="J561" s="17"/>
      <c r="K561" s="17"/>
      <c r="L561" s="18"/>
      <c r="M561" s="17"/>
      <c r="N561" s="17"/>
    </row>
    <row r="562" spans="1:14" x14ac:dyDescent="0.2">
      <c r="A562" s="45"/>
      <c r="D562" s="44"/>
      <c r="E562" s="18"/>
      <c r="F562" s="18"/>
      <c r="H562" s="2"/>
      <c r="I562" s="2"/>
      <c r="J562" s="17"/>
      <c r="K562" s="17"/>
      <c r="L562" s="18"/>
      <c r="M562" s="17"/>
      <c r="N562" s="17"/>
    </row>
    <row r="563" spans="1:14" x14ac:dyDescent="0.2">
      <c r="A563" s="45"/>
      <c r="D563" s="44"/>
      <c r="E563" s="18"/>
      <c r="F563" s="18"/>
      <c r="H563" s="2"/>
      <c r="I563" s="2"/>
      <c r="J563" s="17"/>
      <c r="K563" s="17"/>
      <c r="L563" s="18"/>
      <c r="M563" s="17"/>
      <c r="N563" s="17"/>
    </row>
    <row r="564" spans="1:14" x14ac:dyDescent="0.2">
      <c r="A564" s="45"/>
      <c r="D564" s="44"/>
      <c r="E564" s="18"/>
      <c r="F564" s="18"/>
      <c r="H564" s="2"/>
      <c r="I564" s="2"/>
      <c r="J564" s="17"/>
      <c r="K564" s="17"/>
      <c r="L564" s="18"/>
      <c r="M564" s="17"/>
      <c r="N564" s="17"/>
    </row>
    <row r="565" spans="1:14" x14ac:dyDescent="0.2">
      <c r="A565" s="45"/>
      <c r="D565" s="44"/>
      <c r="E565" s="18"/>
      <c r="F565" s="18"/>
      <c r="H565" s="2"/>
      <c r="I565" s="2"/>
      <c r="J565" s="17"/>
      <c r="K565" s="17"/>
      <c r="L565" s="18"/>
      <c r="M565" s="17"/>
      <c r="N565" s="17"/>
    </row>
    <row r="566" spans="1:14" x14ac:dyDescent="0.2">
      <c r="A566" s="45"/>
      <c r="D566" s="44"/>
      <c r="E566" s="18"/>
      <c r="F566" s="18"/>
      <c r="H566" s="2"/>
      <c r="I566" s="2"/>
      <c r="J566" s="17"/>
      <c r="K566" s="17"/>
      <c r="L566" s="18"/>
      <c r="M566" s="17"/>
      <c r="N566" s="17"/>
    </row>
    <row r="567" spans="1:14" x14ac:dyDescent="0.2">
      <c r="A567" s="45"/>
      <c r="D567" s="44"/>
      <c r="E567" s="18"/>
      <c r="F567" s="18"/>
      <c r="H567" s="2"/>
      <c r="I567" s="2"/>
      <c r="J567" s="17"/>
      <c r="K567" s="17"/>
      <c r="L567" s="18"/>
      <c r="M567" s="17"/>
      <c r="N567" s="17"/>
    </row>
    <row r="568" spans="1:14" x14ac:dyDescent="0.2">
      <c r="A568" s="45"/>
      <c r="D568" s="44"/>
      <c r="E568" s="18"/>
      <c r="F568" s="18"/>
      <c r="H568" s="2"/>
      <c r="I568" s="2"/>
      <c r="J568" s="17"/>
      <c r="K568" s="17"/>
      <c r="L568" s="18"/>
      <c r="M568" s="17"/>
      <c r="N568" s="17"/>
    </row>
    <row r="569" spans="1:14" x14ac:dyDescent="0.2">
      <c r="A569" s="45"/>
      <c r="D569" s="44"/>
      <c r="E569" s="18"/>
      <c r="F569" s="18"/>
      <c r="H569" s="2"/>
      <c r="I569" s="2"/>
      <c r="J569" s="17"/>
      <c r="K569" s="17"/>
      <c r="L569" s="18"/>
      <c r="M569" s="17"/>
      <c r="N569" s="17"/>
    </row>
    <row r="570" spans="1:14" x14ac:dyDescent="0.2">
      <c r="A570" s="45"/>
      <c r="D570" s="44"/>
      <c r="E570" s="18"/>
      <c r="F570" s="18"/>
      <c r="H570" s="2"/>
      <c r="I570" s="2"/>
      <c r="J570" s="17"/>
      <c r="K570" s="17"/>
      <c r="L570" s="18"/>
      <c r="M570" s="17"/>
      <c r="N570" s="17"/>
    </row>
    <row r="571" spans="1:14" x14ac:dyDescent="0.2">
      <c r="A571" s="45"/>
      <c r="D571" s="44"/>
      <c r="E571" s="18"/>
      <c r="F571" s="18"/>
      <c r="H571" s="2"/>
      <c r="I571" s="2"/>
      <c r="J571" s="17"/>
      <c r="K571" s="17"/>
      <c r="L571" s="18"/>
      <c r="M571" s="17"/>
      <c r="N571" s="17"/>
    </row>
    <row r="572" spans="1:14" x14ac:dyDescent="0.2">
      <c r="A572" s="45"/>
      <c r="D572" s="44"/>
      <c r="E572" s="18"/>
      <c r="F572" s="18"/>
      <c r="H572" s="2"/>
      <c r="I572" s="2"/>
      <c r="J572" s="17"/>
      <c r="K572" s="17"/>
      <c r="L572" s="18"/>
      <c r="M572" s="17"/>
      <c r="N572" s="17"/>
    </row>
    <row r="573" spans="1:14" x14ac:dyDescent="0.2">
      <c r="A573" s="45"/>
      <c r="D573" s="44"/>
      <c r="E573" s="18"/>
      <c r="F573" s="18"/>
      <c r="H573" s="2"/>
      <c r="I573" s="2"/>
      <c r="J573" s="17"/>
      <c r="K573" s="17"/>
      <c r="L573" s="18"/>
      <c r="M573" s="17"/>
      <c r="N573" s="17"/>
    </row>
    <row r="574" spans="1:14" x14ac:dyDescent="0.2">
      <c r="A574" s="45"/>
      <c r="D574" s="44"/>
      <c r="E574" s="18"/>
      <c r="F574" s="18"/>
      <c r="H574" s="2"/>
      <c r="I574" s="2"/>
      <c r="J574" s="17"/>
      <c r="K574" s="17"/>
      <c r="L574" s="18"/>
      <c r="M574" s="17"/>
      <c r="N574" s="17"/>
    </row>
    <row r="575" spans="1:14" x14ac:dyDescent="0.2">
      <c r="A575" s="45"/>
      <c r="D575" s="44"/>
      <c r="E575" s="18"/>
      <c r="F575" s="18"/>
      <c r="H575" s="2"/>
      <c r="I575" s="2"/>
      <c r="J575" s="17"/>
      <c r="K575" s="17"/>
      <c r="L575" s="18"/>
      <c r="M575" s="17"/>
      <c r="N575" s="17"/>
    </row>
    <row r="576" spans="1:14" x14ac:dyDescent="0.2">
      <c r="A576" s="45"/>
      <c r="D576" s="44"/>
      <c r="E576" s="18"/>
      <c r="F576" s="18"/>
      <c r="H576" s="2"/>
      <c r="I576" s="2"/>
      <c r="J576" s="17"/>
      <c r="K576" s="17"/>
      <c r="L576" s="18"/>
      <c r="M576" s="17"/>
      <c r="N576" s="17"/>
    </row>
    <row r="577" spans="1:14" x14ac:dyDescent="0.2">
      <c r="A577" s="45"/>
      <c r="D577" s="44"/>
      <c r="E577" s="18"/>
      <c r="F577" s="18"/>
      <c r="H577" s="2"/>
      <c r="I577" s="2"/>
      <c r="J577" s="17"/>
      <c r="K577" s="17"/>
      <c r="L577" s="18"/>
      <c r="M577" s="17"/>
      <c r="N577" s="17"/>
    </row>
    <row r="578" spans="1:14" x14ac:dyDescent="0.2">
      <c r="A578" s="45"/>
      <c r="D578" s="44"/>
      <c r="E578" s="18"/>
      <c r="F578" s="18"/>
      <c r="H578" s="2"/>
      <c r="I578" s="2"/>
      <c r="J578" s="17"/>
      <c r="K578" s="17"/>
      <c r="L578" s="18"/>
      <c r="M578" s="17"/>
      <c r="N578" s="17"/>
    </row>
    <row r="579" spans="1:14" x14ac:dyDescent="0.2">
      <c r="A579" s="45"/>
      <c r="D579" s="44"/>
      <c r="E579" s="18"/>
      <c r="F579" s="18"/>
      <c r="H579" s="2"/>
      <c r="I579" s="2"/>
      <c r="J579" s="17"/>
      <c r="K579" s="17"/>
      <c r="L579" s="18"/>
      <c r="M579" s="17"/>
      <c r="N579" s="17"/>
    </row>
    <row r="580" spans="1:14" x14ac:dyDescent="0.2">
      <c r="A580" s="45"/>
      <c r="D580" s="44"/>
      <c r="E580" s="18"/>
      <c r="F580" s="18"/>
      <c r="H580" s="2"/>
      <c r="I580" s="2"/>
      <c r="J580" s="17"/>
      <c r="K580" s="17"/>
      <c r="L580" s="18"/>
      <c r="M580" s="17"/>
      <c r="N580" s="17"/>
    </row>
    <row r="581" spans="1:14" x14ac:dyDescent="0.2">
      <c r="A581" s="45"/>
      <c r="D581" s="44"/>
      <c r="E581" s="18"/>
      <c r="F581" s="18"/>
      <c r="H581" s="2"/>
      <c r="I581" s="2"/>
      <c r="J581" s="17"/>
      <c r="K581" s="17"/>
      <c r="L581" s="18"/>
      <c r="M581" s="17"/>
      <c r="N581" s="17"/>
    </row>
    <row r="582" spans="1:14" x14ac:dyDescent="0.2">
      <c r="A582" s="45"/>
      <c r="D582" s="44"/>
      <c r="E582" s="18"/>
      <c r="F582" s="18"/>
      <c r="H582" s="2"/>
      <c r="I582" s="2"/>
      <c r="J582" s="17"/>
      <c r="K582" s="17"/>
      <c r="L582" s="18"/>
      <c r="M582" s="17"/>
      <c r="N582" s="17"/>
    </row>
    <row r="583" spans="1:14" x14ac:dyDescent="0.2">
      <c r="A583" s="45"/>
      <c r="D583" s="44"/>
      <c r="E583" s="18"/>
      <c r="F583" s="18"/>
      <c r="H583" s="2"/>
      <c r="I583" s="2"/>
      <c r="J583" s="17"/>
      <c r="K583" s="17"/>
      <c r="L583" s="18"/>
      <c r="M583" s="17"/>
      <c r="N583" s="17"/>
    </row>
    <row r="584" spans="1:14" x14ac:dyDescent="0.2">
      <c r="A584" s="45"/>
      <c r="D584" s="44"/>
      <c r="E584" s="18"/>
      <c r="F584" s="18"/>
      <c r="H584" s="2"/>
      <c r="I584" s="2"/>
      <c r="J584" s="17"/>
      <c r="K584" s="17"/>
      <c r="L584" s="18"/>
      <c r="M584" s="17"/>
      <c r="N584" s="17"/>
    </row>
    <row r="585" spans="1:14" x14ac:dyDescent="0.2">
      <c r="A585" s="45"/>
      <c r="D585" s="44"/>
      <c r="E585" s="18"/>
      <c r="F585" s="18"/>
      <c r="H585" s="2"/>
      <c r="I585" s="2"/>
      <c r="J585" s="17"/>
      <c r="K585" s="17"/>
      <c r="L585" s="18"/>
      <c r="M585" s="17"/>
      <c r="N585" s="17"/>
    </row>
    <row r="586" spans="1:14" x14ac:dyDescent="0.2">
      <c r="A586" s="45"/>
      <c r="D586" s="44"/>
      <c r="E586" s="18"/>
      <c r="F586" s="18"/>
      <c r="H586" s="2"/>
      <c r="I586" s="2"/>
      <c r="J586" s="17"/>
      <c r="K586" s="17"/>
      <c r="L586" s="18"/>
      <c r="M586" s="17"/>
      <c r="N586" s="17"/>
    </row>
    <row r="587" spans="1:14" x14ac:dyDescent="0.2">
      <c r="A587" s="45"/>
      <c r="D587" s="44"/>
      <c r="E587" s="18"/>
      <c r="F587" s="18"/>
      <c r="H587" s="2"/>
      <c r="I587" s="2"/>
      <c r="J587" s="17"/>
      <c r="K587" s="17"/>
      <c r="L587" s="18"/>
      <c r="M587" s="17"/>
      <c r="N587" s="17"/>
    </row>
    <row r="588" spans="1:14" x14ac:dyDescent="0.2">
      <c r="A588" s="45"/>
      <c r="D588" s="44"/>
      <c r="E588" s="18"/>
      <c r="F588" s="18"/>
      <c r="H588" s="2"/>
      <c r="I588" s="2"/>
      <c r="J588" s="17"/>
      <c r="K588" s="17"/>
      <c r="L588" s="18"/>
      <c r="M588" s="17"/>
      <c r="N588" s="17"/>
    </row>
    <row r="589" spans="1:14" x14ac:dyDescent="0.2">
      <c r="A589" s="45"/>
      <c r="D589" s="44"/>
      <c r="E589" s="18"/>
      <c r="F589" s="18"/>
      <c r="H589" s="2"/>
      <c r="I589" s="2"/>
      <c r="J589" s="17"/>
      <c r="K589" s="17"/>
      <c r="L589" s="18"/>
      <c r="M589" s="17"/>
      <c r="N589" s="17"/>
    </row>
    <row r="590" spans="1:14" x14ac:dyDescent="0.2">
      <c r="A590" s="45"/>
      <c r="D590" s="44"/>
      <c r="E590" s="18"/>
      <c r="F590" s="18"/>
      <c r="H590" s="2"/>
      <c r="I590" s="2"/>
      <c r="J590" s="17"/>
      <c r="K590" s="17"/>
      <c r="L590" s="18"/>
      <c r="M590" s="17"/>
      <c r="N590" s="17"/>
    </row>
    <row r="591" spans="1:14" x14ac:dyDescent="0.2">
      <c r="A591" s="45"/>
      <c r="D591" s="44"/>
      <c r="E591" s="18"/>
      <c r="F591" s="18"/>
      <c r="H591" s="2"/>
      <c r="I591" s="2"/>
      <c r="J591" s="17"/>
      <c r="K591" s="17"/>
      <c r="L591" s="18"/>
      <c r="M591" s="17"/>
      <c r="N591" s="17"/>
    </row>
    <row r="592" spans="1:14" x14ac:dyDescent="0.2">
      <c r="A592" s="45"/>
      <c r="D592" s="44"/>
      <c r="E592" s="18"/>
      <c r="F592" s="18"/>
      <c r="H592" s="2"/>
      <c r="I592" s="2"/>
      <c r="J592" s="17"/>
      <c r="K592" s="17"/>
      <c r="L592" s="18"/>
      <c r="M592" s="17"/>
      <c r="N592" s="17"/>
    </row>
    <row r="593" spans="1:14" x14ac:dyDescent="0.2">
      <c r="A593" s="45"/>
      <c r="D593" s="44"/>
      <c r="E593" s="18"/>
      <c r="F593" s="18"/>
      <c r="H593" s="2"/>
      <c r="I593" s="2"/>
      <c r="J593" s="17"/>
      <c r="K593" s="17"/>
      <c r="L593" s="18"/>
      <c r="M593" s="17"/>
      <c r="N593" s="17"/>
    </row>
    <row r="594" spans="1:14" x14ac:dyDescent="0.2">
      <c r="A594" s="45"/>
      <c r="D594" s="44"/>
      <c r="E594" s="18"/>
      <c r="F594" s="18"/>
      <c r="H594" s="2"/>
      <c r="I594" s="2"/>
      <c r="J594" s="17"/>
      <c r="K594" s="17"/>
      <c r="L594" s="18"/>
      <c r="M594" s="17"/>
      <c r="N594" s="17"/>
    </row>
    <row r="595" spans="1:14" x14ac:dyDescent="0.2">
      <c r="A595" s="45"/>
      <c r="D595" s="44"/>
      <c r="E595" s="18"/>
      <c r="F595" s="18"/>
      <c r="H595" s="2"/>
      <c r="I595" s="2"/>
      <c r="J595" s="17"/>
      <c r="K595" s="17"/>
      <c r="L595" s="18"/>
      <c r="M595" s="17"/>
      <c r="N595" s="17"/>
    </row>
    <row r="596" spans="1:14" x14ac:dyDescent="0.2">
      <c r="A596" s="45"/>
      <c r="D596" s="44"/>
      <c r="E596" s="18"/>
      <c r="F596" s="18"/>
      <c r="H596" s="2"/>
      <c r="I596" s="2"/>
      <c r="J596" s="17"/>
      <c r="K596" s="17"/>
      <c r="L596" s="18"/>
      <c r="M596" s="17"/>
      <c r="N596" s="17"/>
    </row>
    <row r="597" spans="1:14" x14ac:dyDescent="0.2">
      <c r="A597" s="45"/>
      <c r="D597" s="44"/>
      <c r="E597" s="18"/>
      <c r="F597" s="18"/>
      <c r="H597" s="2"/>
      <c r="I597" s="2"/>
      <c r="J597" s="17"/>
      <c r="K597" s="17"/>
      <c r="L597" s="18"/>
      <c r="M597" s="17"/>
      <c r="N597" s="17"/>
    </row>
    <row r="598" spans="1:14" x14ac:dyDescent="0.2">
      <c r="A598" s="45"/>
      <c r="D598" s="44"/>
      <c r="E598" s="18"/>
      <c r="F598" s="18"/>
      <c r="H598" s="2"/>
      <c r="I598" s="2"/>
      <c r="J598" s="17"/>
      <c r="K598" s="17"/>
      <c r="L598" s="18"/>
      <c r="M598" s="17"/>
      <c r="N598" s="17"/>
    </row>
    <row r="599" spans="1:14" x14ac:dyDescent="0.2">
      <c r="A599" s="45"/>
      <c r="D599" s="44"/>
      <c r="E599" s="18"/>
      <c r="F599" s="18"/>
      <c r="H599" s="2"/>
      <c r="I599" s="2"/>
      <c r="J599" s="17"/>
      <c r="K599" s="17"/>
      <c r="L599" s="18"/>
      <c r="M599" s="17"/>
      <c r="N599" s="17"/>
    </row>
    <row r="600" spans="1:14" x14ac:dyDescent="0.2">
      <c r="A600" s="45"/>
      <c r="D600" s="44"/>
      <c r="E600" s="18"/>
      <c r="F600" s="18"/>
      <c r="H600" s="2"/>
      <c r="I600" s="2"/>
      <c r="J600" s="17"/>
      <c r="K600" s="17"/>
      <c r="L600" s="18"/>
      <c r="M600" s="17"/>
      <c r="N600" s="17"/>
    </row>
    <row r="601" spans="1:14" x14ac:dyDescent="0.2">
      <c r="A601" s="45"/>
      <c r="D601" s="44"/>
      <c r="E601" s="18"/>
      <c r="F601" s="18"/>
      <c r="H601" s="2"/>
      <c r="I601" s="2"/>
      <c r="J601" s="17"/>
      <c r="K601" s="17"/>
      <c r="L601" s="18"/>
      <c r="M601" s="17"/>
      <c r="N601" s="17"/>
    </row>
    <row r="602" spans="1:14" x14ac:dyDescent="0.2">
      <c r="A602" s="45"/>
      <c r="D602" s="44"/>
      <c r="E602" s="18"/>
      <c r="F602" s="18"/>
      <c r="H602" s="2"/>
      <c r="I602" s="2"/>
      <c r="J602" s="17"/>
      <c r="K602" s="17"/>
      <c r="L602" s="18"/>
      <c r="M602" s="17"/>
      <c r="N602" s="17"/>
    </row>
    <row r="603" spans="1:14" x14ac:dyDescent="0.2">
      <c r="A603" s="45"/>
      <c r="D603" s="44"/>
      <c r="E603" s="18"/>
      <c r="F603" s="18"/>
      <c r="H603" s="2"/>
      <c r="I603" s="2"/>
      <c r="J603" s="17"/>
      <c r="K603" s="17"/>
      <c r="L603" s="18"/>
      <c r="M603" s="17"/>
      <c r="N603" s="17"/>
    </row>
    <row r="604" spans="1:14" x14ac:dyDescent="0.2">
      <c r="A604" s="45"/>
      <c r="D604" s="44"/>
      <c r="E604" s="18"/>
      <c r="F604" s="18"/>
      <c r="H604" s="2"/>
      <c r="I604" s="2"/>
      <c r="J604" s="17"/>
      <c r="K604" s="17"/>
      <c r="L604" s="18"/>
      <c r="M604" s="17"/>
      <c r="N604" s="17"/>
    </row>
    <row r="605" spans="1:14" x14ac:dyDescent="0.2">
      <c r="A605" s="45"/>
      <c r="D605" s="44"/>
      <c r="E605" s="18"/>
      <c r="F605" s="18"/>
      <c r="H605" s="2"/>
      <c r="I605" s="2"/>
      <c r="J605" s="17"/>
      <c r="K605" s="17"/>
      <c r="L605" s="18"/>
      <c r="M605" s="17"/>
      <c r="N605" s="17"/>
    </row>
    <row r="606" spans="1:14" x14ac:dyDescent="0.2">
      <c r="A606" s="45"/>
      <c r="D606" s="44"/>
      <c r="E606" s="18"/>
      <c r="F606" s="18"/>
      <c r="H606" s="2"/>
      <c r="I606" s="2"/>
      <c r="J606" s="17"/>
      <c r="K606" s="17"/>
      <c r="L606" s="18"/>
      <c r="M606" s="17"/>
      <c r="N606" s="17"/>
    </row>
    <row r="607" spans="1:14" x14ac:dyDescent="0.2">
      <c r="A607" s="45"/>
      <c r="D607" s="44"/>
      <c r="E607" s="18"/>
      <c r="F607" s="18"/>
      <c r="H607" s="2"/>
      <c r="I607" s="2"/>
      <c r="J607" s="17"/>
      <c r="K607" s="17"/>
      <c r="L607" s="18"/>
      <c r="M607" s="17"/>
      <c r="N607" s="17"/>
    </row>
    <row r="608" spans="1:14" x14ac:dyDescent="0.2">
      <c r="A608" s="45"/>
      <c r="D608" s="44"/>
      <c r="E608" s="18"/>
      <c r="F608" s="18"/>
      <c r="H608" s="2"/>
      <c r="I608" s="2"/>
      <c r="J608" s="17"/>
      <c r="K608" s="17"/>
      <c r="L608" s="18"/>
      <c r="M608" s="17"/>
      <c r="N608" s="17"/>
    </row>
    <row r="609" spans="1:14" x14ac:dyDescent="0.2">
      <c r="A609" s="45"/>
      <c r="D609" s="44"/>
      <c r="E609" s="18"/>
      <c r="F609" s="18"/>
      <c r="H609" s="2"/>
      <c r="I609" s="2"/>
      <c r="J609" s="17"/>
      <c r="K609" s="17"/>
      <c r="L609" s="18"/>
      <c r="M609" s="17"/>
      <c r="N609" s="17"/>
    </row>
    <row r="610" spans="1:14" x14ac:dyDescent="0.2">
      <c r="A610" s="45"/>
      <c r="D610" s="44"/>
      <c r="E610" s="18"/>
      <c r="F610" s="18"/>
      <c r="H610" s="2"/>
      <c r="I610" s="2"/>
      <c r="J610" s="17"/>
      <c r="K610" s="17"/>
      <c r="L610" s="18"/>
      <c r="M610" s="17"/>
      <c r="N610" s="17"/>
    </row>
    <row r="611" spans="1:14" x14ac:dyDescent="0.2">
      <c r="A611" s="45"/>
      <c r="D611" s="44"/>
      <c r="E611" s="18"/>
      <c r="F611" s="18"/>
      <c r="H611" s="2"/>
      <c r="I611" s="2"/>
      <c r="J611" s="17"/>
      <c r="K611" s="17"/>
      <c r="L611" s="18"/>
      <c r="M611" s="17"/>
      <c r="N611" s="17"/>
    </row>
    <row r="612" spans="1:14" x14ac:dyDescent="0.2">
      <c r="A612" s="45"/>
      <c r="D612" s="44"/>
      <c r="E612" s="18"/>
      <c r="F612" s="18"/>
      <c r="H612" s="2"/>
      <c r="I612" s="2"/>
      <c r="J612" s="17"/>
      <c r="K612" s="17"/>
      <c r="L612" s="18"/>
      <c r="M612" s="17"/>
      <c r="N612" s="17"/>
    </row>
    <row r="613" spans="1:14" x14ac:dyDescent="0.2">
      <c r="A613" s="45"/>
      <c r="D613" s="44"/>
      <c r="E613" s="18"/>
      <c r="F613" s="18"/>
      <c r="H613" s="2"/>
      <c r="I613" s="2"/>
      <c r="J613" s="17"/>
      <c r="K613" s="17"/>
      <c r="L613" s="18"/>
      <c r="M613" s="17"/>
      <c r="N613" s="17"/>
    </row>
    <row r="614" spans="1:14" x14ac:dyDescent="0.2">
      <c r="A614" s="45"/>
      <c r="D614" s="44"/>
      <c r="E614" s="18"/>
      <c r="F614" s="18"/>
      <c r="H614" s="2"/>
      <c r="I614" s="2"/>
      <c r="J614" s="17"/>
      <c r="K614" s="17"/>
      <c r="L614" s="18"/>
      <c r="M614" s="17"/>
      <c r="N614" s="17"/>
    </row>
    <row r="615" spans="1:14" x14ac:dyDescent="0.2">
      <c r="A615" s="45"/>
      <c r="D615" s="44"/>
      <c r="E615" s="18"/>
      <c r="F615" s="18"/>
      <c r="H615" s="2"/>
      <c r="I615" s="2"/>
      <c r="J615" s="17"/>
      <c r="K615" s="17"/>
      <c r="L615" s="18"/>
      <c r="M615" s="17"/>
      <c r="N615" s="17"/>
    </row>
    <row r="616" spans="1:14" x14ac:dyDescent="0.2">
      <c r="A616" s="45"/>
      <c r="D616" s="44"/>
      <c r="E616" s="18"/>
      <c r="F616" s="18"/>
      <c r="H616" s="2"/>
      <c r="I616" s="2"/>
      <c r="J616" s="17"/>
      <c r="K616" s="17"/>
      <c r="L616" s="18"/>
      <c r="M616" s="17"/>
      <c r="N616" s="17"/>
    </row>
    <row r="617" spans="1:14" x14ac:dyDescent="0.2">
      <c r="A617" s="45"/>
      <c r="D617" s="44"/>
      <c r="E617" s="18"/>
      <c r="F617" s="18"/>
      <c r="H617" s="2"/>
      <c r="I617" s="2"/>
      <c r="J617" s="17"/>
      <c r="K617" s="17"/>
      <c r="L617" s="18"/>
      <c r="M617" s="17"/>
      <c r="N617" s="17"/>
    </row>
    <row r="618" spans="1:14" x14ac:dyDescent="0.2">
      <c r="A618" s="45"/>
      <c r="D618" s="44"/>
      <c r="E618" s="18"/>
      <c r="F618" s="18"/>
      <c r="H618" s="2"/>
      <c r="I618" s="2"/>
      <c r="J618" s="17"/>
      <c r="K618" s="17"/>
      <c r="L618" s="18"/>
      <c r="M618" s="17"/>
      <c r="N618" s="17"/>
    </row>
    <row r="619" spans="1:14" x14ac:dyDescent="0.2">
      <c r="A619" s="45"/>
      <c r="D619" s="44"/>
      <c r="E619" s="18"/>
      <c r="F619" s="18"/>
      <c r="H619" s="2"/>
      <c r="I619" s="2"/>
      <c r="J619" s="17"/>
      <c r="K619" s="17"/>
      <c r="L619" s="18"/>
      <c r="M619" s="17"/>
      <c r="N619" s="17"/>
    </row>
    <row r="620" spans="1:14" x14ac:dyDescent="0.2">
      <c r="A620" s="45"/>
      <c r="D620" s="44"/>
      <c r="E620" s="18"/>
      <c r="F620" s="18"/>
      <c r="H620" s="2"/>
      <c r="I620" s="2"/>
      <c r="J620" s="17"/>
      <c r="K620" s="17"/>
      <c r="L620" s="18"/>
      <c r="M620" s="17"/>
      <c r="N620" s="17"/>
    </row>
    <row r="621" spans="1:14" x14ac:dyDescent="0.2">
      <c r="A621" s="45"/>
      <c r="D621" s="44"/>
      <c r="E621" s="18"/>
      <c r="F621" s="18"/>
      <c r="H621" s="2"/>
      <c r="I621" s="2"/>
      <c r="J621" s="17"/>
      <c r="K621" s="17"/>
      <c r="L621" s="18"/>
      <c r="M621" s="17"/>
      <c r="N621" s="17"/>
    </row>
    <row r="622" spans="1:14" x14ac:dyDescent="0.2">
      <c r="A622" s="45"/>
      <c r="D622" s="44"/>
      <c r="E622" s="18"/>
      <c r="F622" s="18"/>
      <c r="H622" s="2"/>
      <c r="I622" s="2"/>
      <c r="J622" s="17"/>
      <c r="K622" s="17"/>
      <c r="L622" s="18"/>
      <c r="M622" s="17"/>
      <c r="N622" s="17"/>
    </row>
    <row r="623" spans="1:14" x14ac:dyDescent="0.2">
      <c r="A623" s="45"/>
      <c r="D623" s="44"/>
      <c r="E623" s="18"/>
      <c r="F623" s="18"/>
      <c r="H623" s="2"/>
      <c r="I623" s="2"/>
      <c r="J623" s="17"/>
      <c r="K623" s="17"/>
      <c r="L623" s="18"/>
      <c r="M623" s="17"/>
      <c r="N623" s="17"/>
    </row>
    <row r="624" spans="1:14" x14ac:dyDescent="0.2">
      <c r="A624" s="45"/>
      <c r="D624" s="44"/>
      <c r="E624" s="18"/>
      <c r="F624" s="18"/>
      <c r="H624" s="2"/>
      <c r="I624" s="2"/>
      <c r="J624" s="17"/>
      <c r="K624" s="17"/>
      <c r="L624" s="18"/>
      <c r="M624" s="17"/>
      <c r="N624" s="17"/>
    </row>
    <row r="625" spans="1:14" x14ac:dyDescent="0.2">
      <c r="A625" s="45"/>
      <c r="D625" s="44"/>
      <c r="E625" s="18"/>
      <c r="F625" s="18"/>
      <c r="H625" s="2"/>
      <c r="I625" s="2"/>
      <c r="J625" s="17"/>
      <c r="K625" s="17"/>
      <c r="L625" s="18"/>
      <c r="M625" s="17"/>
      <c r="N625" s="17"/>
    </row>
    <row r="626" spans="1:14" x14ac:dyDescent="0.2">
      <c r="A626" s="45"/>
      <c r="D626" s="44"/>
      <c r="E626" s="18"/>
      <c r="F626" s="18"/>
      <c r="H626" s="2"/>
      <c r="I626" s="2"/>
      <c r="J626" s="17"/>
      <c r="K626" s="17"/>
      <c r="L626" s="18"/>
      <c r="M626" s="17"/>
      <c r="N626" s="17"/>
    </row>
    <row r="627" spans="1:14" x14ac:dyDescent="0.2">
      <c r="A627" s="45"/>
      <c r="D627" s="44"/>
      <c r="E627" s="18"/>
      <c r="F627" s="18"/>
      <c r="H627" s="2"/>
      <c r="I627" s="2"/>
      <c r="J627" s="17"/>
      <c r="K627" s="17"/>
      <c r="L627" s="18"/>
      <c r="M627" s="17"/>
      <c r="N627" s="17"/>
    </row>
    <row r="628" spans="1:14" x14ac:dyDescent="0.2">
      <c r="A628" s="45"/>
      <c r="D628" s="44"/>
      <c r="E628" s="18"/>
      <c r="F628" s="18"/>
      <c r="H628" s="2"/>
      <c r="I628" s="2"/>
      <c r="J628" s="17"/>
      <c r="K628" s="17"/>
      <c r="L628" s="18"/>
      <c r="M628" s="17"/>
      <c r="N628" s="17"/>
    </row>
    <row r="629" spans="1:14" x14ac:dyDescent="0.2">
      <c r="A629" s="45"/>
      <c r="D629" s="44"/>
      <c r="E629" s="18"/>
      <c r="F629" s="18"/>
      <c r="H629" s="2"/>
      <c r="I629" s="2"/>
      <c r="J629" s="17"/>
      <c r="K629" s="17"/>
      <c r="L629" s="18"/>
      <c r="M629" s="17"/>
      <c r="N629" s="17"/>
    </row>
    <row r="630" spans="1:14" x14ac:dyDescent="0.2">
      <c r="A630" s="45"/>
      <c r="D630" s="44"/>
      <c r="E630" s="18"/>
      <c r="F630" s="18"/>
      <c r="H630" s="2"/>
      <c r="I630" s="2"/>
      <c r="J630" s="17"/>
      <c r="K630" s="17"/>
      <c r="L630" s="18"/>
      <c r="M630" s="17"/>
      <c r="N630" s="17"/>
    </row>
    <row r="631" spans="1:14" x14ac:dyDescent="0.2">
      <c r="A631" s="45"/>
      <c r="D631" s="44"/>
      <c r="E631" s="18"/>
      <c r="F631" s="18"/>
      <c r="H631" s="2"/>
      <c r="I631" s="2"/>
      <c r="J631" s="17"/>
      <c r="K631" s="17"/>
      <c r="L631" s="18"/>
      <c r="M631" s="17"/>
      <c r="N631" s="17"/>
    </row>
    <row r="632" spans="1:14" x14ac:dyDescent="0.2">
      <c r="A632" s="45"/>
      <c r="D632" s="44"/>
      <c r="E632" s="18"/>
      <c r="F632" s="18"/>
      <c r="H632" s="2"/>
      <c r="I632" s="2"/>
      <c r="J632" s="17"/>
      <c r="K632" s="17"/>
      <c r="L632" s="18"/>
      <c r="M632" s="17"/>
      <c r="N632" s="17"/>
    </row>
    <row r="633" spans="1:14" x14ac:dyDescent="0.2">
      <c r="A633" s="45"/>
      <c r="D633" s="44"/>
      <c r="E633" s="18"/>
      <c r="F633" s="18"/>
      <c r="H633" s="2"/>
      <c r="I633" s="2"/>
      <c r="J633" s="17"/>
      <c r="K633" s="17"/>
      <c r="L633" s="18"/>
      <c r="M633" s="17"/>
      <c r="N633" s="17"/>
    </row>
    <row r="634" spans="1:14" x14ac:dyDescent="0.2">
      <c r="A634" s="45"/>
      <c r="D634" s="44"/>
      <c r="E634" s="18"/>
      <c r="F634" s="18"/>
      <c r="H634" s="2"/>
      <c r="I634" s="2"/>
      <c r="J634" s="17"/>
      <c r="K634" s="17"/>
      <c r="L634" s="18"/>
      <c r="M634" s="17"/>
      <c r="N634" s="17"/>
    </row>
    <row r="635" spans="1:14" x14ac:dyDescent="0.2">
      <c r="A635" s="45"/>
      <c r="D635" s="44"/>
      <c r="E635" s="18"/>
      <c r="F635" s="18"/>
      <c r="H635" s="2"/>
      <c r="I635" s="2"/>
      <c r="J635" s="17"/>
      <c r="K635" s="17"/>
      <c r="L635" s="18"/>
      <c r="M635" s="17"/>
      <c r="N635" s="17"/>
    </row>
    <row r="636" spans="1:14" x14ac:dyDescent="0.2">
      <c r="A636" s="45"/>
      <c r="D636" s="44"/>
      <c r="E636" s="18"/>
      <c r="F636" s="18"/>
      <c r="H636" s="2"/>
      <c r="I636" s="2"/>
      <c r="J636" s="17"/>
      <c r="K636" s="17"/>
      <c r="L636" s="18"/>
      <c r="M636" s="17"/>
      <c r="N636" s="17"/>
    </row>
    <row r="637" spans="1:14" x14ac:dyDescent="0.2">
      <c r="A637" s="45"/>
      <c r="D637" s="44"/>
      <c r="E637" s="18"/>
      <c r="F637" s="18"/>
      <c r="H637" s="2"/>
      <c r="I637" s="2"/>
      <c r="J637" s="17"/>
      <c r="K637" s="17"/>
      <c r="L637" s="18"/>
      <c r="M637" s="17"/>
      <c r="N637" s="17"/>
    </row>
    <row r="638" spans="1:14" x14ac:dyDescent="0.2">
      <c r="A638" s="45"/>
      <c r="D638" s="44"/>
      <c r="E638" s="18"/>
      <c r="F638" s="18"/>
      <c r="H638" s="2"/>
      <c r="I638" s="2"/>
      <c r="J638" s="17"/>
      <c r="K638" s="17"/>
      <c r="L638" s="18"/>
      <c r="M638" s="17"/>
      <c r="N638" s="17"/>
    </row>
    <row r="639" spans="1:14" x14ac:dyDescent="0.2">
      <c r="A639" s="45"/>
      <c r="D639" s="44"/>
      <c r="E639" s="18"/>
      <c r="F639" s="18"/>
      <c r="H639" s="2"/>
      <c r="I639" s="2"/>
      <c r="J639" s="17"/>
      <c r="K639" s="17"/>
      <c r="L639" s="18"/>
      <c r="M639" s="17"/>
      <c r="N639" s="17"/>
    </row>
    <row r="640" spans="1:14" x14ac:dyDescent="0.2">
      <c r="A640" s="45"/>
      <c r="D640" s="44"/>
      <c r="E640" s="18"/>
      <c r="F640" s="18"/>
      <c r="H640" s="2"/>
      <c r="I640" s="2"/>
      <c r="J640" s="17"/>
      <c r="K640" s="17"/>
      <c r="L640" s="18"/>
      <c r="M640" s="17"/>
      <c r="N640" s="17"/>
    </row>
    <row r="641" spans="1:14" x14ac:dyDescent="0.2">
      <c r="A641" s="45"/>
      <c r="D641" s="44"/>
      <c r="E641" s="18"/>
      <c r="F641" s="18"/>
      <c r="H641" s="2"/>
      <c r="I641" s="2"/>
      <c r="J641" s="17"/>
      <c r="K641" s="17"/>
      <c r="L641" s="18"/>
      <c r="M641" s="17"/>
      <c r="N641" s="17"/>
    </row>
    <row r="642" spans="1:14" x14ac:dyDescent="0.2">
      <c r="A642" s="45"/>
      <c r="D642" s="44"/>
      <c r="E642" s="18"/>
      <c r="F642" s="18"/>
      <c r="H642" s="2"/>
      <c r="I642" s="2"/>
      <c r="J642" s="17"/>
      <c r="K642" s="17"/>
      <c r="L642" s="18"/>
      <c r="M642" s="17"/>
      <c r="N642" s="17"/>
    </row>
    <row r="643" spans="1:14" x14ac:dyDescent="0.2">
      <c r="A643" s="45"/>
      <c r="D643" s="44"/>
      <c r="E643" s="18"/>
      <c r="F643" s="18"/>
      <c r="H643" s="2"/>
      <c r="I643" s="2"/>
      <c r="J643" s="17"/>
      <c r="K643" s="17"/>
      <c r="L643" s="18"/>
      <c r="M643" s="17"/>
      <c r="N643" s="17"/>
    </row>
    <row r="644" spans="1:14" x14ac:dyDescent="0.2">
      <c r="A644" s="45"/>
      <c r="D644" s="44"/>
      <c r="E644" s="18"/>
      <c r="F644" s="18"/>
      <c r="H644" s="2"/>
      <c r="I644" s="2"/>
      <c r="J644" s="17"/>
      <c r="K644" s="17"/>
      <c r="L644" s="18"/>
      <c r="M644" s="17"/>
      <c r="N644" s="17"/>
    </row>
    <row r="645" spans="1:14" x14ac:dyDescent="0.2">
      <c r="A645" s="45"/>
      <c r="D645" s="44"/>
      <c r="E645" s="18"/>
      <c r="F645" s="18"/>
      <c r="H645" s="2"/>
      <c r="I645" s="2"/>
      <c r="J645" s="17"/>
      <c r="K645" s="17"/>
      <c r="L645" s="18"/>
      <c r="M645" s="17"/>
      <c r="N645" s="17"/>
    </row>
    <row r="646" spans="1:14" x14ac:dyDescent="0.2">
      <c r="A646" s="45"/>
      <c r="D646" s="44"/>
      <c r="E646" s="18"/>
      <c r="F646" s="18"/>
      <c r="H646" s="2"/>
      <c r="I646" s="2"/>
      <c r="J646" s="17"/>
      <c r="K646" s="17"/>
      <c r="L646" s="18"/>
      <c r="M646" s="17"/>
      <c r="N646" s="17"/>
    </row>
    <row r="647" spans="1:14" x14ac:dyDescent="0.2">
      <c r="A647" s="45"/>
      <c r="D647" s="44"/>
      <c r="E647" s="18"/>
      <c r="F647" s="18"/>
      <c r="H647" s="2"/>
      <c r="I647" s="2"/>
      <c r="J647" s="17"/>
      <c r="K647" s="17"/>
      <c r="L647" s="18"/>
      <c r="M647" s="17"/>
      <c r="N647" s="17"/>
    </row>
    <row r="648" spans="1:14" x14ac:dyDescent="0.2">
      <c r="A648" s="45"/>
      <c r="D648" s="44"/>
      <c r="E648" s="18"/>
      <c r="F648" s="18"/>
      <c r="H648" s="2"/>
      <c r="I648" s="2"/>
      <c r="J648" s="17"/>
      <c r="K648" s="17"/>
      <c r="L648" s="18"/>
      <c r="M648" s="17"/>
      <c r="N648" s="17"/>
    </row>
    <row r="649" spans="1:14" x14ac:dyDescent="0.2">
      <c r="A649" s="45"/>
      <c r="D649" s="44"/>
      <c r="E649" s="18"/>
      <c r="F649" s="18"/>
      <c r="H649" s="2"/>
      <c r="I649" s="2"/>
      <c r="J649" s="17"/>
      <c r="K649" s="17"/>
      <c r="L649" s="18"/>
      <c r="M649" s="17"/>
      <c r="N649" s="17"/>
    </row>
    <row r="650" spans="1:14" x14ac:dyDescent="0.2">
      <c r="A650" s="45"/>
      <c r="D650" s="44"/>
      <c r="E650" s="18"/>
      <c r="F650" s="18"/>
      <c r="H650" s="2"/>
      <c r="I650" s="2"/>
      <c r="J650" s="17"/>
      <c r="K650" s="17"/>
      <c r="L650" s="18"/>
      <c r="M650" s="17"/>
      <c r="N650" s="17"/>
    </row>
    <row r="651" spans="1:14" x14ac:dyDescent="0.2">
      <c r="A651" s="45"/>
      <c r="D651" s="44"/>
      <c r="E651" s="18"/>
      <c r="F651" s="18"/>
      <c r="H651" s="2"/>
      <c r="I651" s="2"/>
      <c r="J651" s="17"/>
      <c r="K651" s="17"/>
      <c r="L651" s="18"/>
      <c r="M651" s="17"/>
      <c r="N651" s="17"/>
    </row>
    <row r="652" spans="1:14" x14ac:dyDescent="0.2">
      <c r="A652" s="45"/>
      <c r="D652" s="44"/>
      <c r="E652" s="18"/>
      <c r="F652" s="18"/>
      <c r="H652" s="2"/>
      <c r="I652" s="2"/>
      <c r="J652" s="17"/>
      <c r="K652" s="17"/>
      <c r="L652" s="18"/>
      <c r="M652" s="17"/>
      <c r="N652" s="17"/>
    </row>
    <row r="653" spans="1:14" x14ac:dyDescent="0.2">
      <c r="A653" s="45"/>
      <c r="D653" s="44"/>
      <c r="E653" s="18"/>
      <c r="F653" s="18"/>
      <c r="H653" s="2"/>
      <c r="I653" s="2"/>
      <c r="J653" s="17"/>
      <c r="K653" s="17"/>
      <c r="L653" s="18"/>
      <c r="M653" s="17"/>
      <c r="N653" s="17"/>
    </row>
    <row r="654" spans="1:14" x14ac:dyDescent="0.2">
      <c r="A654" s="45"/>
      <c r="D654" s="44"/>
      <c r="E654" s="18"/>
      <c r="F654" s="18"/>
      <c r="H654" s="2"/>
      <c r="I654" s="2"/>
      <c r="J654" s="17"/>
      <c r="K654" s="17"/>
      <c r="L654" s="18"/>
      <c r="M654" s="17"/>
      <c r="N654" s="17"/>
    </row>
    <row r="655" spans="1:14" x14ac:dyDescent="0.2">
      <c r="A655" s="45"/>
      <c r="D655" s="44"/>
      <c r="E655" s="18"/>
      <c r="F655" s="18"/>
      <c r="H655" s="2"/>
      <c r="I655" s="2"/>
      <c r="J655" s="17"/>
      <c r="K655" s="17"/>
      <c r="L655" s="18"/>
      <c r="M655" s="17"/>
      <c r="N655" s="17"/>
    </row>
    <row r="656" spans="1:14" x14ac:dyDescent="0.2">
      <c r="A656" s="45"/>
      <c r="D656" s="44"/>
      <c r="E656" s="18"/>
      <c r="F656" s="18"/>
      <c r="H656" s="2"/>
      <c r="I656" s="2"/>
      <c r="J656" s="17"/>
      <c r="K656" s="17"/>
      <c r="L656" s="18"/>
      <c r="M656" s="17"/>
      <c r="N656" s="17"/>
    </row>
    <row r="657" spans="1:14" x14ac:dyDescent="0.2">
      <c r="A657" s="45"/>
      <c r="D657" s="44"/>
      <c r="E657" s="18"/>
      <c r="F657" s="18"/>
      <c r="H657" s="2"/>
      <c r="I657" s="2"/>
      <c r="J657" s="17"/>
      <c r="K657" s="17"/>
      <c r="L657" s="18"/>
      <c r="M657" s="17"/>
      <c r="N657" s="17"/>
    </row>
    <row r="658" spans="1:14" x14ac:dyDescent="0.2">
      <c r="A658" s="45"/>
      <c r="D658" s="44"/>
      <c r="E658" s="18"/>
      <c r="F658" s="18"/>
      <c r="H658" s="2"/>
      <c r="I658" s="2"/>
      <c r="J658" s="17"/>
      <c r="K658" s="17"/>
      <c r="L658" s="18"/>
      <c r="M658" s="17"/>
      <c r="N658" s="17"/>
    </row>
    <row r="659" spans="1:14" x14ac:dyDescent="0.2">
      <c r="A659" s="45"/>
      <c r="D659" s="44"/>
      <c r="E659" s="18"/>
      <c r="F659" s="18"/>
      <c r="H659" s="2"/>
      <c r="I659" s="2"/>
      <c r="J659" s="17"/>
      <c r="K659" s="17"/>
      <c r="L659" s="18"/>
      <c r="M659" s="17"/>
      <c r="N659" s="17"/>
    </row>
    <row r="660" spans="1:14" x14ac:dyDescent="0.2">
      <c r="A660" s="45"/>
      <c r="D660" s="44"/>
      <c r="E660" s="18"/>
      <c r="F660" s="18"/>
      <c r="H660" s="2"/>
      <c r="I660" s="2"/>
      <c r="J660" s="17"/>
      <c r="K660" s="17"/>
      <c r="L660" s="18"/>
      <c r="M660" s="17"/>
      <c r="N660" s="17"/>
    </row>
    <row r="661" spans="1:14" x14ac:dyDescent="0.2">
      <c r="A661" s="45"/>
      <c r="D661" s="44"/>
      <c r="E661" s="18"/>
      <c r="F661" s="18"/>
      <c r="H661" s="2"/>
      <c r="I661" s="2"/>
      <c r="J661" s="17"/>
      <c r="K661" s="17"/>
      <c r="L661" s="18"/>
      <c r="M661" s="17"/>
      <c r="N661" s="17"/>
    </row>
    <row r="662" spans="1:14" x14ac:dyDescent="0.2">
      <c r="A662" s="45"/>
      <c r="D662" s="44"/>
      <c r="E662" s="18"/>
      <c r="F662" s="18"/>
      <c r="H662" s="2"/>
      <c r="I662" s="2"/>
      <c r="J662" s="17"/>
      <c r="K662" s="17"/>
      <c r="L662" s="18"/>
      <c r="M662" s="17"/>
      <c r="N662" s="17"/>
    </row>
    <row r="663" spans="1:14" x14ac:dyDescent="0.2">
      <c r="A663" s="45"/>
      <c r="D663" s="44"/>
      <c r="E663" s="18"/>
      <c r="F663" s="18"/>
      <c r="H663" s="2"/>
      <c r="I663" s="2"/>
      <c r="J663" s="17"/>
      <c r="K663" s="17"/>
      <c r="L663" s="18"/>
      <c r="M663" s="17"/>
      <c r="N663" s="17"/>
    </row>
    <row r="664" spans="1:14" x14ac:dyDescent="0.2">
      <c r="A664" s="45"/>
      <c r="D664" s="44"/>
      <c r="E664" s="18"/>
      <c r="F664" s="18"/>
      <c r="H664" s="2"/>
      <c r="I664" s="2"/>
      <c r="J664" s="17"/>
      <c r="K664" s="17"/>
      <c r="L664" s="18"/>
      <c r="M664" s="17"/>
      <c r="N664" s="17"/>
    </row>
    <row r="665" spans="1:14" x14ac:dyDescent="0.2">
      <c r="A665" s="45"/>
      <c r="D665" s="44"/>
      <c r="E665" s="18"/>
      <c r="F665" s="18"/>
      <c r="H665" s="2"/>
      <c r="I665" s="2"/>
      <c r="J665" s="17"/>
      <c r="K665" s="17"/>
      <c r="L665" s="18"/>
      <c r="M665" s="17"/>
      <c r="N665" s="17"/>
    </row>
    <row r="666" spans="1:14" x14ac:dyDescent="0.2">
      <c r="A666" s="45"/>
      <c r="D666" s="44"/>
      <c r="E666" s="18"/>
      <c r="F666" s="18"/>
      <c r="H666" s="2"/>
      <c r="I666" s="2"/>
      <c r="J666" s="17"/>
      <c r="K666" s="17"/>
      <c r="L666" s="18"/>
      <c r="M666" s="17"/>
      <c r="N666" s="17"/>
    </row>
    <row r="667" spans="1:14" x14ac:dyDescent="0.2">
      <c r="A667" s="45"/>
      <c r="D667" s="44"/>
      <c r="E667" s="18"/>
      <c r="F667" s="18"/>
      <c r="H667" s="2"/>
      <c r="I667" s="2"/>
      <c r="J667" s="17"/>
      <c r="K667" s="17"/>
      <c r="L667" s="18"/>
      <c r="M667" s="17"/>
      <c r="N667" s="17"/>
    </row>
    <row r="668" spans="1:14" x14ac:dyDescent="0.2">
      <c r="A668" s="45"/>
      <c r="D668" s="44"/>
      <c r="E668" s="18"/>
      <c r="F668" s="18"/>
      <c r="H668" s="2"/>
      <c r="I668" s="2"/>
      <c r="J668" s="17"/>
      <c r="K668" s="17"/>
      <c r="L668" s="18"/>
      <c r="M668" s="17"/>
      <c r="N668" s="17"/>
    </row>
    <row r="669" spans="1:14" x14ac:dyDescent="0.2">
      <c r="A669" s="45"/>
      <c r="D669" s="44"/>
      <c r="E669" s="18"/>
      <c r="F669" s="18"/>
      <c r="H669" s="2"/>
      <c r="I669" s="2"/>
      <c r="J669" s="17"/>
      <c r="K669" s="17"/>
      <c r="L669" s="18"/>
      <c r="M669" s="17"/>
      <c r="N669" s="17"/>
    </row>
    <row r="670" spans="1:14" x14ac:dyDescent="0.2">
      <c r="A670" s="45"/>
      <c r="D670" s="44"/>
      <c r="E670" s="18"/>
      <c r="F670" s="18"/>
      <c r="H670" s="2"/>
      <c r="I670" s="2"/>
      <c r="J670" s="17"/>
      <c r="K670" s="17"/>
      <c r="L670" s="18"/>
      <c r="M670" s="17"/>
      <c r="N670" s="17"/>
    </row>
    <row r="671" spans="1:14" x14ac:dyDescent="0.2">
      <c r="A671" s="45"/>
      <c r="D671" s="44"/>
      <c r="E671" s="18"/>
      <c r="F671" s="18"/>
      <c r="H671" s="2"/>
      <c r="I671" s="2"/>
      <c r="J671" s="17"/>
      <c r="K671" s="17"/>
      <c r="L671" s="18"/>
      <c r="M671" s="17"/>
      <c r="N671" s="17"/>
    </row>
    <row r="672" spans="1:14" x14ac:dyDescent="0.2">
      <c r="A672" s="45"/>
      <c r="D672" s="44"/>
      <c r="E672" s="18"/>
      <c r="F672" s="18"/>
      <c r="H672" s="2"/>
      <c r="I672" s="2"/>
      <c r="J672" s="17"/>
      <c r="K672" s="17"/>
      <c r="L672" s="18"/>
      <c r="M672" s="17"/>
      <c r="N672" s="17"/>
    </row>
    <row r="673" spans="1:14" x14ac:dyDescent="0.2">
      <c r="A673" s="45"/>
      <c r="D673" s="44"/>
      <c r="E673" s="18"/>
      <c r="F673" s="18"/>
      <c r="H673" s="2"/>
      <c r="I673" s="2"/>
      <c r="J673" s="17"/>
      <c r="K673" s="17"/>
      <c r="L673" s="18"/>
      <c r="M673" s="17"/>
      <c r="N673" s="17"/>
    </row>
    <row r="674" spans="1:14" x14ac:dyDescent="0.2">
      <c r="A674" s="45"/>
      <c r="D674" s="44"/>
      <c r="E674" s="18"/>
      <c r="F674" s="18"/>
      <c r="H674" s="2"/>
      <c r="I674" s="2"/>
      <c r="J674" s="17"/>
      <c r="K674" s="17"/>
      <c r="L674" s="18"/>
      <c r="M674" s="17"/>
      <c r="N674" s="17"/>
    </row>
    <row r="675" spans="1:14" x14ac:dyDescent="0.2">
      <c r="A675" s="45"/>
      <c r="D675" s="44"/>
      <c r="E675" s="18"/>
      <c r="F675" s="18"/>
      <c r="H675" s="2"/>
      <c r="I675" s="2"/>
      <c r="J675" s="17"/>
      <c r="K675" s="17"/>
      <c r="L675" s="18"/>
      <c r="M675" s="17"/>
      <c r="N675" s="17"/>
    </row>
    <row r="676" spans="1:14" x14ac:dyDescent="0.2">
      <c r="A676" s="45"/>
      <c r="D676" s="44"/>
      <c r="E676" s="18"/>
      <c r="F676" s="18"/>
      <c r="H676" s="2"/>
      <c r="I676" s="2"/>
      <c r="J676" s="17"/>
      <c r="K676" s="17"/>
      <c r="L676" s="18"/>
      <c r="M676" s="17"/>
      <c r="N676" s="17"/>
    </row>
    <row r="677" spans="1:14" x14ac:dyDescent="0.2">
      <c r="A677" s="45"/>
      <c r="D677" s="44"/>
      <c r="E677" s="18"/>
      <c r="F677" s="18"/>
      <c r="H677" s="2"/>
      <c r="I677" s="2"/>
      <c r="J677" s="17"/>
      <c r="K677" s="17"/>
      <c r="L677" s="18"/>
      <c r="M677" s="17"/>
      <c r="N677" s="17"/>
    </row>
    <row r="678" spans="1:14" x14ac:dyDescent="0.2">
      <c r="A678" s="45"/>
      <c r="D678" s="44"/>
      <c r="E678" s="18"/>
      <c r="F678" s="18"/>
      <c r="H678" s="2"/>
      <c r="I678" s="2"/>
      <c r="J678" s="17"/>
      <c r="K678" s="17"/>
      <c r="L678" s="18"/>
      <c r="M678" s="17"/>
      <c r="N678" s="17"/>
    </row>
    <row r="679" spans="1:14" x14ac:dyDescent="0.2">
      <c r="A679" s="45"/>
      <c r="D679" s="44"/>
      <c r="E679" s="18"/>
      <c r="F679" s="18"/>
      <c r="H679" s="2"/>
      <c r="I679" s="2"/>
      <c r="J679" s="17"/>
      <c r="K679" s="17"/>
      <c r="L679" s="18"/>
      <c r="M679" s="17"/>
      <c r="N679" s="17"/>
    </row>
    <row r="680" spans="1:14" x14ac:dyDescent="0.2">
      <c r="A680" s="45"/>
      <c r="D680" s="44"/>
      <c r="E680" s="18"/>
      <c r="F680" s="18"/>
      <c r="H680" s="2"/>
      <c r="I680" s="2"/>
      <c r="J680" s="17"/>
      <c r="K680" s="17"/>
      <c r="L680" s="18"/>
      <c r="M680" s="17"/>
      <c r="N680" s="17"/>
    </row>
    <row r="681" spans="1:14" x14ac:dyDescent="0.2">
      <c r="A681" s="45"/>
      <c r="D681" s="44"/>
      <c r="E681" s="18"/>
      <c r="F681" s="18"/>
      <c r="H681" s="2"/>
      <c r="I681" s="2"/>
      <c r="J681" s="17"/>
      <c r="K681" s="17"/>
      <c r="L681" s="18"/>
      <c r="M681" s="17"/>
      <c r="N681" s="17"/>
    </row>
    <row r="682" spans="1:14" x14ac:dyDescent="0.2">
      <c r="A682" s="45"/>
      <c r="D682" s="44"/>
      <c r="E682" s="18"/>
      <c r="F682" s="18"/>
      <c r="H682" s="2"/>
      <c r="I682" s="2"/>
      <c r="J682" s="17"/>
      <c r="K682" s="17"/>
      <c r="L682" s="18"/>
      <c r="M682" s="17"/>
      <c r="N682" s="17"/>
    </row>
    <row r="683" spans="1:14" x14ac:dyDescent="0.2">
      <c r="A683" s="45"/>
      <c r="D683" s="44"/>
      <c r="E683" s="18"/>
      <c r="F683" s="18"/>
      <c r="H683" s="2"/>
      <c r="I683" s="2"/>
      <c r="J683" s="17"/>
      <c r="K683" s="17"/>
      <c r="L683" s="18"/>
      <c r="M683" s="17"/>
      <c r="N683" s="17"/>
    </row>
    <row r="684" spans="1:14" x14ac:dyDescent="0.2">
      <c r="A684" s="45"/>
      <c r="D684" s="44"/>
      <c r="E684" s="18"/>
      <c r="F684" s="18"/>
      <c r="H684" s="2"/>
      <c r="I684" s="2"/>
      <c r="J684" s="17"/>
      <c r="K684" s="17"/>
      <c r="L684" s="18"/>
      <c r="M684" s="17"/>
      <c r="N684" s="17"/>
    </row>
    <row r="685" spans="1:14" x14ac:dyDescent="0.2">
      <c r="A685" s="45"/>
      <c r="D685" s="44"/>
      <c r="E685" s="18"/>
      <c r="F685" s="18"/>
      <c r="H685" s="2"/>
      <c r="I685" s="2"/>
      <c r="J685" s="17"/>
      <c r="K685" s="17"/>
      <c r="L685" s="18"/>
      <c r="M685" s="17"/>
      <c r="N685" s="17"/>
    </row>
    <row r="686" spans="1:14" x14ac:dyDescent="0.2">
      <c r="A686" s="45"/>
      <c r="D686" s="44"/>
      <c r="E686" s="18"/>
      <c r="F686" s="18"/>
      <c r="H686" s="2"/>
      <c r="I686" s="2"/>
      <c r="J686" s="17"/>
      <c r="K686" s="17"/>
      <c r="L686" s="18"/>
      <c r="M686" s="17"/>
      <c r="N686" s="17"/>
    </row>
    <row r="687" spans="1:14" x14ac:dyDescent="0.2">
      <c r="A687" s="45"/>
      <c r="D687" s="44"/>
      <c r="E687" s="18"/>
      <c r="F687" s="18"/>
      <c r="H687" s="2"/>
      <c r="I687" s="2"/>
      <c r="J687" s="17"/>
      <c r="K687" s="17"/>
      <c r="L687" s="18"/>
      <c r="M687" s="17"/>
      <c r="N687" s="17"/>
    </row>
    <row r="688" spans="1:14" x14ac:dyDescent="0.2">
      <c r="A688" s="45"/>
      <c r="D688" s="44"/>
      <c r="E688" s="18"/>
      <c r="F688" s="18"/>
      <c r="H688" s="2"/>
      <c r="I688" s="2"/>
      <c r="J688" s="17"/>
      <c r="K688" s="17"/>
      <c r="L688" s="18"/>
      <c r="M688" s="17"/>
      <c r="N688" s="17"/>
    </row>
    <row r="689" spans="1:14" x14ac:dyDescent="0.2">
      <c r="A689" s="45"/>
      <c r="D689" s="44"/>
      <c r="E689" s="18"/>
      <c r="F689" s="18"/>
      <c r="H689" s="2"/>
      <c r="I689" s="2"/>
      <c r="J689" s="17"/>
      <c r="K689" s="17"/>
      <c r="L689" s="18"/>
      <c r="M689" s="17"/>
      <c r="N689" s="17"/>
    </row>
    <row r="690" spans="1:14" x14ac:dyDescent="0.2">
      <c r="A690" s="45"/>
      <c r="D690" s="44"/>
      <c r="E690" s="18"/>
      <c r="F690" s="18"/>
      <c r="H690" s="2"/>
      <c r="I690" s="2"/>
      <c r="J690" s="17"/>
      <c r="K690" s="17"/>
      <c r="L690" s="18"/>
      <c r="M690" s="17"/>
      <c r="N690" s="17"/>
    </row>
    <row r="691" spans="1:14" x14ac:dyDescent="0.2">
      <c r="A691" s="45"/>
      <c r="D691" s="44"/>
      <c r="E691" s="18"/>
      <c r="F691" s="18"/>
      <c r="H691" s="2"/>
      <c r="I691" s="2"/>
      <c r="J691" s="17"/>
      <c r="K691" s="17"/>
      <c r="L691" s="18"/>
      <c r="M691" s="17"/>
      <c r="N691" s="17"/>
    </row>
    <row r="692" spans="1:14" x14ac:dyDescent="0.2">
      <c r="A692" s="45"/>
      <c r="D692" s="44"/>
      <c r="E692" s="18"/>
      <c r="F692" s="18"/>
      <c r="H692" s="2"/>
      <c r="I692" s="2"/>
      <c r="J692" s="17"/>
      <c r="K692" s="17"/>
      <c r="L692" s="18"/>
      <c r="M692" s="17"/>
      <c r="N692" s="17"/>
    </row>
    <row r="693" spans="1:14" x14ac:dyDescent="0.2">
      <c r="A693" s="45"/>
      <c r="D693" s="44"/>
      <c r="E693" s="18"/>
      <c r="F693" s="18"/>
      <c r="H693" s="2"/>
      <c r="I693" s="2"/>
      <c r="J693" s="17"/>
      <c r="K693" s="17"/>
      <c r="L693" s="18"/>
      <c r="M693" s="17"/>
      <c r="N693" s="17"/>
    </row>
    <row r="694" spans="1:14" x14ac:dyDescent="0.2">
      <c r="A694" s="45"/>
      <c r="D694" s="44"/>
      <c r="E694" s="18"/>
      <c r="F694" s="18"/>
      <c r="H694" s="2"/>
      <c r="I694" s="2"/>
      <c r="J694" s="17"/>
      <c r="K694" s="17"/>
      <c r="L694" s="18"/>
      <c r="M694" s="17"/>
      <c r="N694" s="17"/>
    </row>
    <row r="695" spans="1:14" x14ac:dyDescent="0.2">
      <c r="A695" s="45"/>
      <c r="D695" s="44"/>
      <c r="E695" s="18"/>
      <c r="F695" s="18"/>
      <c r="H695" s="2"/>
      <c r="I695" s="2"/>
      <c r="J695" s="17"/>
      <c r="K695" s="17"/>
      <c r="L695" s="18"/>
      <c r="M695" s="17"/>
      <c r="N695" s="17"/>
    </row>
    <row r="696" spans="1:14" x14ac:dyDescent="0.2">
      <c r="A696" s="45"/>
      <c r="D696" s="44"/>
      <c r="E696" s="18"/>
      <c r="F696" s="18"/>
      <c r="H696" s="2"/>
      <c r="I696" s="2"/>
      <c r="J696" s="17"/>
      <c r="K696" s="17"/>
      <c r="L696" s="18"/>
      <c r="M696" s="17"/>
      <c r="N696" s="17"/>
    </row>
    <row r="697" spans="1:14" x14ac:dyDescent="0.2">
      <c r="A697" s="45"/>
      <c r="D697" s="44"/>
      <c r="E697" s="18"/>
      <c r="F697" s="18"/>
      <c r="H697" s="2"/>
      <c r="I697" s="2"/>
      <c r="J697" s="17"/>
      <c r="K697" s="17"/>
      <c r="L697" s="18"/>
      <c r="M697" s="17"/>
      <c r="N697" s="17"/>
    </row>
    <row r="698" spans="1:14" x14ac:dyDescent="0.2">
      <c r="A698" s="45"/>
      <c r="D698" s="44"/>
      <c r="E698" s="18"/>
      <c r="F698" s="18"/>
      <c r="H698" s="2"/>
      <c r="I698" s="2"/>
      <c r="J698" s="17"/>
      <c r="K698" s="17"/>
      <c r="L698" s="18"/>
      <c r="M698" s="17"/>
      <c r="N698" s="17"/>
    </row>
    <row r="699" spans="1:14" x14ac:dyDescent="0.2">
      <c r="A699" s="45"/>
      <c r="D699" s="44"/>
      <c r="E699" s="18"/>
      <c r="F699" s="18"/>
      <c r="H699" s="2"/>
      <c r="I699" s="2"/>
      <c r="J699" s="17"/>
      <c r="K699" s="17"/>
      <c r="L699" s="18"/>
      <c r="M699" s="17"/>
      <c r="N699" s="17"/>
    </row>
    <row r="700" spans="1:14" x14ac:dyDescent="0.2">
      <c r="A700" s="45"/>
      <c r="D700" s="44"/>
      <c r="E700" s="18"/>
      <c r="F700" s="18"/>
      <c r="H700" s="2"/>
      <c r="I700" s="2"/>
      <c r="J700" s="17"/>
      <c r="K700" s="17"/>
      <c r="L700" s="18"/>
      <c r="M700" s="17"/>
      <c r="N700" s="17"/>
    </row>
    <row r="701" spans="1:14" x14ac:dyDescent="0.2">
      <c r="A701" s="45"/>
      <c r="D701" s="44"/>
      <c r="E701" s="18"/>
      <c r="F701" s="18"/>
      <c r="H701" s="2"/>
      <c r="I701" s="2"/>
      <c r="J701" s="17"/>
      <c r="K701" s="17"/>
      <c r="L701" s="18"/>
      <c r="M701" s="17"/>
      <c r="N701" s="17"/>
    </row>
    <row r="702" spans="1:14" x14ac:dyDescent="0.2">
      <c r="A702" s="45"/>
      <c r="D702" s="44"/>
      <c r="E702" s="18"/>
      <c r="F702" s="18"/>
      <c r="H702" s="2"/>
      <c r="I702" s="2"/>
      <c r="J702" s="17"/>
      <c r="K702" s="17"/>
      <c r="L702" s="18"/>
      <c r="M702" s="17"/>
      <c r="N702" s="17"/>
    </row>
    <row r="703" spans="1:14" x14ac:dyDescent="0.2">
      <c r="A703" s="45"/>
      <c r="D703" s="44"/>
      <c r="E703" s="18"/>
      <c r="F703" s="18"/>
      <c r="H703" s="2"/>
      <c r="I703" s="2"/>
      <c r="J703" s="17"/>
      <c r="K703" s="17"/>
      <c r="L703" s="18"/>
      <c r="M703" s="17"/>
      <c r="N703" s="17"/>
    </row>
    <row r="704" spans="1:14" x14ac:dyDescent="0.2">
      <c r="A704" s="45"/>
      <c r="D704" s="44"/>
      <c r="E704" s="18"/>
      <c r="F704" s="18"/>
      <c r="H704" s="2"/>
      <c r="I704" s="2"/>
      <c r="J704" s="17"/>
      <c r="K704" s="17"/>
      <c r="L704" s="18"/>
      <c r="M704" s="17"/>
      <c r="N704" s="17"/>
    </row>
    <row r="705" spans="1:14" x14ac:dyDescent="0.2">
      <c r="A705" s="45"/>
      <c r="D705" s="44"/>
      <c r="E705" s="18"/>
      <c r="F705" s="18"/>
      <c r="H705" s="2"/>
      <c r="I705" s="2"/>
      <c r="J705" s="17"/>
      <c r="K705" s="17"/>
      <c r="L705" s="18"/>
      <c r="M705" s="17"/>
      <c r="N705" s="17"/>
    </row>
    <row r="706" spans="1:14" x14ac:dyDescent="0.2">
      <c r="A706" s="45"/>
      <c r="D706" s="44"/>
      <c r="E706" s="18"/>
      <c r="F706" s="18"/>
      <c r="H706" s="2"/>
      <c r="I706" s="2"/>
      <c r="J706" s="17"/>
      <c r="K706" s="17"/>
      <c r="L706" s="18"/>
      <c r="M706" s="17"/>
      <c r="N706" s="17"/>
    </row>
    <row r="707" spans="1:14" x14ac:dyDescent="0.2">
      <c r="A707" s="45"/>
      <c r="D707" s="44"/>
      <c r="E707" s="18"/>
      <c r="F707" s="18"/>
      <c r="H707" s="2"/>
      <c r="I707" s="2"/>
      <c r="J707" s="17"/>
      <c r="K707" s="17"/>
      <c r="L707" s="18"/>
      <c r="M707" s="17"/>
      <c r="N707" s="17"/>
    </row>
    <row r="708" spans="1:14" x14ac:dyDescent="0.2">
      <c r="A708" s="45"/>
      <c r="D708" s="44"/>
      <c r="E708" s="18"/>
      <c r="F708" s="18"/>
      <c r="H708" s="2"/>
      <c r="I708" s="2"/>
      <c r="J708" s="17"/>
      <c r="K708" s="17"/>
      <c r="L708" s="18"/>
      <c r="M708" s="17"/>
      <c r="N708" s="17"/>
    </row>
    <row r="709" spans="1:14" x14ac:dyDescent="0.2">
      <c r="A709" s="45"/>
      <c r="D709" s="44"/>
      <c r="E709" s="18"/>
      <c r="F709" s="18"/>
      <c r="H709" s="2"/>
      <c r="I709" s="2"/>
      <c r="J709" s="17"/>
      <c r="K709" s="17"/>
      <c r="L709" s="18"/>
      <c r="M709" s="17"/>
      <c r="N709" s="17"/>
    </row>
    <row r="710" spans="1:14" x14ac:dyDescent="0.2">
      <c r="A710" s="45"/>
      <c r="D710" s="44"/>
      <c r="E710" s="18"/>
      <c r="F710" s="18"/>
      <c r="H710" s="2"/>
      <c r="I710" s="2"/>
      <c r="J710" s="17"/>
      <c r="K710" s="17"/>
      <c r="L710" s="18"/>
      <c r="M710" s="17"/>
      <c r="N710" s="17"/>
    </row>
    <row r="711" spans="1:14" x14ac:dyDescent="0.2">
      <c r="A711" s="45"/>
      <c r="D711" s="44"/>
      <c r="E711" s="18"/>
      <c r="F711" s="18"/>
      <c r="H711" s="2"/>
      <c r="I711" s="2"/>
      <c r="J711" s="17"/>
      <c r="K711" s="17"/>
      <c r="L711" s="18"/>
      <c r="M711" s="17"/>
      <c r="N711" s="17"/>
    </row>
    <row r="712" spans="1:14" x14ac:dyDescent="0.2">
      <c r="A712" s="45"/>
      <c r="D712" s="44"/>
      <c r="E712" s="18"/>
      <c r="F712" s="18"/>
      <c r="H712" s="2"/>
      <c r="I712" s="2"/>
      <c r="J712" s="17"/>
      <c r="K712" s="17"/>
      <c r="L712" s="18"/>
      <c r="M712" s="17"/>
      <c r="N712" s="17"/>
    </row>
    <row r="713" spans="1:14" x14ac:dyDescent="0.2">
      <c r="A713" s="45"/>
      <c r="D713" s="44"/>
      <c r="E713" s="18"/>
      <c r="F713" s="18"/>
      <c r="H713" s="2"/>
      <c r="I713" s="2"/>
      <c r="J713" s="17"/>
      <c r="K713" s="17"/>
      <c r="L713" s="18"/>
      <c r="M713" s="17"/>
      <c r="N713" s="17"/>
    </row>
    <row r="714" spans="1:14" x14ac:dyDescent="0.2">
      <c r="A714" s="45"/>
      <c r="D714" s="44"/>
      <c r="E714" s="18"/>
      <c r="F714" s="18"/>
      <c r="H714" s="2"/>
      <c r="I714" s="2"/>
      <c r="J714" s="17"/>
      <c r="K714" s="17"/>
      <c r="L714" s="18"/>
      <c r="M714" s="17"/>
      <c r="N714" s="17"/>
    </row>
    <row r="715" spans="1:14" x14ac:dyDescent="0.2">
      <c r="A715" s="45"/>
      <c r="D715" s="44"/>
      <c r="E715" s="18"/>
      <c r="F715" s="18"/>
      <c r="H715" s="2"/>
      <c r="I715" s="2"/>
      <c r="J715" s="17"/>
      <c r="K715" s="17"/>
      <c r="L715" s="18"/>
      <c r="M715" s="17"/>
      <c r="N715" s="17"/>
    </row>
    <row r="716" spans="1:14" x14ac:dyDescent="0.2">
      <c r="A716" s="45"/>
      <c r="D716" s="44"/>
      <c r="E716" s="18"/>
      <c r="F716" s="18"/>
      <c r="H716" s="2"/>
      <c r="I716" s="2"/>
      <c r="J716" s="17"/>
      <c r="K716" s="17"/>
      <c r="L716" s="18"/>
      <c r="M716" s="17"/>
      <c r="N716" s="17"/>
    </row>
    <row r="717" spans="1:14" x14ac:dyDescent="0.2">
      <c r="A717" s="45"/>
      <c r="D717" s="44"/>
      <c r="E717" s="18"/>
      <c r="F717" s="18"/>
      <c r="H717" s="2"/>
      <c r="I717" s="2"/>
      <c r="J717" s="17"/>
      <c r="K717" s="17"/>
      <c r="L717" s="18"/>
      <c r="M717" s="17"/>
      <c r="N717" s="17"/>
    </row>
    <row r="718" spans="1:14" x14ac:dyDescent="0.2">
      <c r="A718" s="45"/>
      <c r="D718" s="44"/>
      <c r="E718" s="18"/>
      <c r="F718" s="18"/>
      <c r="H718" s="2"/>
      <c r="I718" s="2"/>
      <c r="J718" s="17"/>
      <c r="K718" s="17"/>
      <c r="L718" s="18"/>
      <c r="M718" s="17"/>
      <c r="N718" s="17"/>
    </row>
    <row r="719" spans="1:14" x14ac:dyDescent="0.2">
      <c r="A719" s="45"/>
      <c r="D719" s="44"/>
      <c r="E719" s="18"/>
      <c r="F719" s="18"/>
      <c r="H719" s="2"/>
      <c r="I719" s="2"/>
      <c r="J719" s="17"/>
      <c r="K719" s="17"/>
      <c r="L719" s="18"/>
      <c r="M719" s="17"/>
      <c r="N719" s="17"/>
    </row>
    <row r="720" spans="1:14" x14ac:dyDescent="0.2">
      <c r="A720" s="45"/>
      <c r="D720" s="44"/>
      <c r="E720" s="18"/>
      <c r="F720" s="18"/>
      <c r="H720" s="2"/>
      <c r="I720" s="2"/>
      <c r="J720" s="17"/>
      <c r="K720" s="17"/>
      <c r="L720" s="18"/>
      <c r="M720" s="17"/>
      <c r="N720" s="17"/>
    </row>
    <row r="721" spans="1:14" x14ac:dyDescent="0.2">
      <c r="A721" s="45"/>
      <c r="D721" s="44"/>
      <c r="E721" s="18"/>
      <c r="F721" s="18"/>
      <c r="H721" s="2"/>
      <c r="I721" s="2"/>
      <c r="J721" s="17"/>
      <c r="K721" s="17"/>
      <c r="L721" s="18"/>
      <c r="M721" s="17"/>
      <c r="N721" s="17"/>
    </row>
    <row r="722" spans="1:14" x14ac:dyDescent="0.2">
      <c r="A722" s="45"/>
      <c r="D722" s="44"/>
      <c r="E722" s="18"/>
      <c r="F722" s="18"/>
      <c r="H722" s="2"/>
      <c r="I722" s="2"/>
      <c r="J722" s="17"/>
      <c r="K722" s="17"/>
      <c r="L722" s="18"/>
      <c r="M722" s="17"/>
      <c r="N722" s="17"/>
    </row>
    <row r="723" spans="1:14" x14ac:dyDescent="0.2">
      <c r="A723" s="45"/>
      <c r="D723" s="44"/>
      <c r="E723" s="18"/>
      <c r="F723" s="18"/>
      <c r="H723" s="2"/>
      <c r="I723" s="2"/>
      <c r="J723" s="17"/>
      <c r="K723" s="17"/>
      <c r="L723" s="18"/>
      <c r="M723" s="17"/>
      <c r="N723" s="17"/>
    </row>
    <row r="724" spans="1:14" x14ac:dyDescent="0.2">
      <c r="A724" s="45"/>
      <c r="D724" s="44"/>
      <c r="E724" s="18"/>
      <c r="F724" s="18"/>
      <c r="H724" s="2"/>
      <c r="I724" s="2"/>
      <c r="J724" s="17"/>
      <c r="K724" s="17"/>
      <c r="L724" s="18"/>
      <c r="M724" s="17"/>
      <c r="N724" s="17"/>
    </row>
    <row r="725" spans="1:14" x14ac:dyDescent="0.2">
      <c r="A725" s="45"/>
      <c r="D725" s="44"/>
      <c r="E725" s="18"/>
      <c r="F725" s="18"/>
      <c r="H725" s="2"/>
      <c r="I725" s="2"/>
      <c r="J725" s="17"/>
      <c r="K725" s="17"/>
      <c r="L725" s="18"/>
      <c r="M725" s="17"/>
      <c r="N725" s="17"/>
    </row>
    <row r="726" spans="1:14" x14ac:dyDescent="0.2">
      <c r="A726" s="45"/>
      <c r="D726" s="44"/>
      <c r="E726" s="18"/>
      <c r="F726" s="18"/>
      <c r="H726" s="2"/>
      <c r="I726" s="2"/>
      <c r="J726" s="17"/>
      <c r="K726" s="17"/>
      <c r="L726" s="18"/>
      <c r="M726" s="17"/>
      <c r="N726" s="17"/>
    </row>
    <row r="727" spans="1:14" x14ac:dyDescent="0.2">
      <c r="A727" s="45"/>
      <c r="D727" s="44"/>
      <c r="E727" s="18"/>
      <c r="F727" s="18"/>
      <c r="H727" s="2"/>
      <c r="I727" s="2"/>
      <c r="J727" s="17"/>
      <c r="K727" s="17"/>
      <c r="L727" s="18"/>
      <c r="M727" s="17"/>
      <c r="N727" s="17"/>
    </row>
    <row r="728" spans="1:14" x14ac:dyDescent="0.2">
      <c r="A728" s="45"/>
      <c r="D728" s="44"/>
      <c r="E728" s="18"/>
      <c r="F728" s="18"/>
      <c r="H728" s="2"/>
      <c r="I728" s="2"/>
      <c r="J728" s="17"/>
      <c r="K728" s="17"/>
      <c r="L728" s="18"/>
      <c r="M728" s="17"/>
      <c r="N728" s="17"/>
    </row>
    <row r="729" spans="1:14" x14ac:dyDescent="0.2">
      <c r="A729" s="45"/>
      <c r="D729" s="44"/>
      <c r="E729" s="18"/>
      <c r="F729" s="18"/>
      <c r="H729" s="2"/>
      <c r="I729" s="2"/>
      <c r="J729" s="17"/>
      <c r="K729" s="17"/>
      <c r="L729" s="18"/>
      <c r="M729" s="17"/>
      <c r="N729" s="17"/>
    </row>
    <row r="730" spans="1:14" x14ac:dyDescent="0.2">
      <c r="A730" s="45"/>
      <c r="D730" s="44"/>
      <c r="E730" s="18"/>
      <c r="F730" s="18"/>
      <c r="H730" s="2"/>
      <c r="I730" s="2"/>
      <c r="J730" s="17"/>
      <c r="K730" s="17"/>
      <c r="L730" s="18"/>
      <c r="M730" s="17"/>
      <c r="N730" s="17"/>
    </row>
    <row r="731" spans="1:14" x14ac:dyDescent="0.2">
      <c r="A731" s="45"/>
      <c r="D731" s="44"/>
      <c r="E731" s="18"/>
      <c r="F731" s="18"/>
      <c r="H731" s="2"/>
      <c r="I731" s="2"/>
      <c r="J731" s="17"/>
      <c r="K731" s="17"/>
      <c r="L731" s="18"/>
      <c r="M731" s="17"/>
      <c r="N731" s="17"/>
    </row>
    <row r="732" spans="1:14" x14ac:dyDescent="0.2">
      <c r="A732" s="45"/>
      <c r="D732" s="44"/>
      <c r="E732" s="18"/>
      <c r="F732" s="18"/>
      <c r="H732" s="2"/>
      <c r="I732" s="2"/>
      <c r="J732" s="17"/>
      <c r="K732" s="17"/>
      <c r="L732" s="18"/>
      <c r="M732" s="17"/>
      <c r="N732" s="17"/>
    </row>
    <row r="733" spans="1:14" x14ac:dyDescent="0.2">
      <c r="A733" s="45"/>
      <c r="D733" s="44"/>
      <c r="E733" s="18"/>
      <c r="F733" s="18"/>
      <c r="H733" s="2"/>
      <c r="I733" s="2"/>
      <c r="J733" s="17"/>
      <c r="K733" s="17"/>
      <c r="L733" s="18"/>
      <c r="M733" s="17"/>
      <c r="N733" s="17"/>
    </row>
    <row r="734" spans="1:14" x14ac:dyDescent="0.2">
      <c r="A734" s="45"/>
      <c r="D734" s="44"/>
      <c r="E734" s="18"/>
      <c r="F734" s="18"/>
      <c r="H734" s="2"/>
      <c r="I734" s="2"/>
      <c r="J734" s="17"/>
      <c r="K734" s="17"/>
      <c r="L734" s="18"/>
      <c r="M734" s="17"/>
      <c r="N734" s="17"/>
    </row>
    <row r="735" spans="1:14" x14ac:dyDescent="0.2">
      <c r="A735" s="45"/>
      <c r="D735" s="44"/>
      <c r="E735" s="18"/>
      <c r="F735" s="18"/>
      <c r="H735" s="2"/>
      <c r="I735" s="2"/>
      <c r="J735" s="17"/>
      <c r="K735" s="17"/>
      <c r="L735" s="18"/>
      <c r="M735" s="17"/>
      <c r="N735" s="17"/>
    </row>
    <row r="736" spans="1:14" x14ac:dyDescent="0.2">
      <c r="A736" s="45"/>
      <c r="D736" s="44"/>
      <c r="E736" s="18"/>
      <c r="F736" s="18"/>
      <c r="H736" s="2"/>
      <c r="I736" s="2"/>
      <c r="J736" s="17"/>
      <c r="K736" s="17"/>
      <c r="L736" s="18"/>
      <c r="M736" s="17"/>
      <c r="N736" s="17"/>
    </row>
    <row r="737" spans="1:14" x14ac:dyDescent="0.2">
      <c r="A737" s="45"/>
      <c r="D737" s="44"/>
      <c r="E737" s="18"/>
      <c r="F737" s="18"/>
      <c r="H737" s="2"/>
      <c r="I737" s="2"/>
      <c r="J737" s="17"/>
      <c r="K737" s="17"/>
      <c r="L737" s="18"/>
      <c r="M737" s="17"/>
      <c r="N737" s="17"/>
    </row>
    <row r="738" spans="1:14" x14ac:dyDescent="0.2">
      <c r="A738" s="45"/>
      <c r="D738" s="44"/>
      <c r="E738" s="18"/>
      <c r="F738" s="18"/>
      <c r="H738" s="2"/>
      <c r="I738" s="2"/>
      <c r="J738" s="17"/>
      <c r="K738" s="17"/>
      <c r="L738" s="18"/>
      <c r="M738" s="17"/>
      <c r="N738" s="17"/>
    </row>
    <row r="739" spans="1:14" x14ac:dyDescent="0.2">
      <c r="A739" s="45"/>
      <c r="D739" s="44"/>
      <c r="E739" s="18"/>
      <c r="F739" s="18"/>
      <c r="H739" s="2"/>
      <c r="I739" s="2"/>
      <c r="J739" s="17"/>
      <c r="K739" s="17"/>
      <c r="L739" s="18"/>
      <c r="M739" s="17"/>
      <c r="N739" s="17"/>
    </row>
    <row r="740" spans="1:14" x14ac:dyDescent="0.2">
      <c r="A740" s="45"/>
      <c r="D740" s="44"/>
      <c r="E740" s="18"/>
      <c r="F740" s="18"/>
      <c r="H740" s="2"/>
      <c r="I740" s="2"/>
      <c r="J740" s="17"/>
      <c r="K740" s="17"/>
      <c r="L740" s="18"/>
      <c r="M740" s="17"/>
      <c r="N740" s="17"/>
    </row>
    <row r="741" spans="1:14" x14ac:dyDescent="0.2">
      <c r="A741" s="45"/>
      <c r="D741" s="44"/>
      <c r="E741" s="18"/>
      <c r="F741" s="18"/>
      <c r="H741" s="2"/>
      <c r="I741" s="2"/>
      <c r="J741" s="17"/>
      <c r="K741" s="17"/>
      <c r="L741" s="18"/>
      <c r="M741" s="17"/>
      <c r="N741" s="17"/>
    </row>
    <row r="742" spans="1:14" x14ac:dyDescent="0.2">
      <c r="A742" s="45"/>
      <c r="D742" s="44"/>
      <c r="E742" s="18"/>
      <c r="F742" s="18"/>
      <c r="H742" s="2"/>
      <c r="I742" s="2"/>
      <c r="J742" s="17"/>
      <c r="K742" s="17"/>
      <c r="L742" s="18"/>
      <c r="M742" s="17"/>
      <c r="N742" s="17"/>
    </row>
    <row r="743" spans="1:14" x14ac:dyDescent="0.2">
      <c r="A743" s="45"/>
      <c r="D743" s="44"/>
      <c r="E743" s="18"/>
      <c r="F743" s="18"/>
      <c r="H743" s="2"/>
      <c r="I743" s="2"/>
      <c r="J743" s="17"/>
      <c r="K743" s="17"/>
      <c r="L743" s="18"/>
      <c r="M743" s="17"/>
      <c r="N743" s="17"/>
    </row>
    <row r="744" spans="1:14" x14ac:dyDescent="0.2">
      <c r="A744" s="45"/>
      <c r="D744" s="44"/>
      <c r="E744" s="18"/>
      <c r="F744" s="18"/>
      <c r="H744" s="2"/>
      <c r="I744" s="2"/>
      <c r="J744" s="17"/>
      <c r="K744" s="17"/>
      <c r="L744" s="18"/>
      <c r="M744" s="17"/>
      <c r="N744" s="17"/>
    </row>
    <row r="745" spans="1:14" x14ac:dyDescent="0.2">
      <c r="A745" s="45"/>
      <c r="D745" s="44"/>
      <c r="E745" s="18"/>
      <c r="F745" s="18"/>
      <c r="H745" s="2"/>
      <c r="I745" s="2"/>
      <c r="J745" s="17"/>
      <c r="K745" s="17"/>
      <c r="L745" s="18"/>
      <c r="M745" s="17"/>
      <c r="N745" s="17"/>
    </row>
    <row r="746" spans="1:14" x14ac:dyDescent="0.2">
      <c r="A746" s="45"/>
      <c r="D746" s="44"/>
      <c r="E746" s="18"/>
      <c r="F746" s="18"/>
      <c r="H746" s="2"/>
      <c r="I746" s="2"/>
      <c r="J746" s="17"/>
      <c r="K746" s="17"/>
      <c r="L746" s="18"/>
      <c r="M746" s="17"/>
      <c r="N746" s="17"/>
    </row>
    <row r="747" spans="1:14" x14ac:dyDescent="0.2">
      <c r="A747" s="45"/>
      <c r="D747" s="44"/>
      <c r="E747" s="18"/>
      <c r="F747" s="18"/>
      <c r="H747" s="2"/>
      <c r="I747" s="2"/>
      <c r="J747" s="17"/>
      <c r="K747" s="17"/>
      <c r="L747" s="18"/>
      <c r="M747" s="17"/>
      <c r="N747" s="17"/>
    </row>
    <row r="748" spans="1:14" x14ac:dyDescent="0.2">
      <c r="A748" s="45"/>
      <c r="D748" s="44"/>
      <c r="E748" s="18"/>
      <c r="F748" s="18"/>
      <c r="H748" s="2"/>
      <c r="I748" s="2"/>
      <c r="J748" s="17"/>
      <c r="K748" s="17"/>
      <c r="L748" s="18"/>
      <c r="M748" s="17"/>
      <c r="N748" s="17"/>
    </row>
    <row r="749" spans="1:14" x14ac:dyDescent="0.2">
      <c r="A749" s="45"/>
      <c r="D749" s="44"/>
      <c r="E749" s="18"/>
      <c r="F749" s="18"/>
      <c r="H749" s="2"/>
      <c r="I749" s="2"/>
      <c r="J749" s="17"/>
      <c r="K749" s="17"/>
      <c r="L749" s="18"/>
      <c r="M749" s="17"/>
      <c r="N749" s="17"/>
    </row>
    <row r="750" spans="1:14" x14ac:dyDescent="0.2">
      <c r="A750" s="45"/>
      <c r="D750" s="44"/>
      <c r="E750" s="18"/>
      <c r="F750" s="18"/>
      <c r="H750" s="2"/>
      <c r="I750" s="2"/>
      <c r="J750" s="17"/>
      <c r="K750" s="17"/>
      <c r="L750" s="18"/>
      <c r="M750" s="17"/>
      <c r="N750" s="17"/>
    </row>
    <row r="751" spans="1:14" x14ac:dyDescent="0.2">
      <c r="A751" s="45"/>
      <c r="D751" s="44"/>
      <c r="E751" s="18"/>
      <c r="F751" s="18"/>
      <c r="H751" s="2"/>
      <c r="I751" s="2"/>
      <c r="J751" s="17"/>
      <c r="K751" s="17"/>
      <c r="L751" s="18"/>
      <c r="M751" s="17"/>
      <c r="N751" s="17"/>
    </row>
    <row r="752" spans="1:14" x14ac:dyDescent="0.2">
      <c r="A752" s="45"/>
      <c r="D752" s="44"/>
      <c r="E752" s="18"/>
      <c r="F752" s="18"/>
      <c r="H752" s="2"/>
      <c r="I752" s="2"/>
      <c r="J752" s="17"/>
      <c r="K752" s="17"/>
      <c r="L752" s="18"/>
      <c r="M752" s="17"/>
      <c r="N752" s="17"/>
    </row>
    <row r="753" spans="1:14" x14ac:dyDescent="0.2">
      <c r="A753" s="45"/>
      <c r="D753" s="44"/>
      <c r="E753" s="18"/>
      <c r="F753" s="18"/>
      <c r="H753" s="2"/>
      <c r="I753" s="2"/>
      <c r="J753" s="17"/>
      <c r="K753" s="17"/>
      <c r="L753" s="18"/>
      <c r="M753" s="17"/>
      <c r="N753" s="17"/>
    </row>
    <row r="754" spans="1:14" x14ac:dyDescent="0.2">
      <c r="A754" s="45"/>
      <c r="D754" s="44"/>
      <c r="E754" s="18"/>
      <c r="F754" s="18"/>
      <c r="H754" s="2"/>
      <c r="I754" s="2"/>
      <c r="J754" s="17"/>
      <c r="K754" s="17"/>
      <c r="L754" s="18"/>
      <c r="M754" s="17"/>
      <c r="N754" s="17"/>
    </row>
    <row r="755" spans="1:14" x14ac:dyDescent="0.2">
      <c r="A755" s="45"/>
      <c r="D755" s="44"/>
      <c r="E755" s="18"/>
      <c r="F755" s="18"/>
      <c r="H755" s="2"/>
      <c r="I755" s="2"/>
      <c r="J755" s="17"/>
      <c r="K755" s="17"/>
      <c r="L755" s="18"/>
      <c r="M755" s="17"/>
      <c r="N755" s="17"/>
    </row>
    <row r="756" spans="1:14" x14ac:dyDescent="0.2">
      <c r="A756" s="45"/>
      <c r="D756" s="44"/>
      <c r="E756" s="18"/>
      <c r="F756" s="18"/>
      <c r="H756" s="2"/>
      <c r="I756" s="2"/>
      <c r="J756" s="17"/>
      <c r="K756" s="17"/>
      <c r="L756" s="18"/>
      <c r="M756" s="17"/>
      <c r="N756" s="17"/>
    </row>
    <row r="757" spans="1:14" x14ac:dyDescent="0.2">
      <c r="A757" s="45"/>
      <c r="D757" s="44"/>
      <c r="E757" s="18"/>
      <c r="F757" s="18"/>
      <c r="H757" s="2"/>
      <c r="I757" s="2"/>
      <c r="J757" s="17"/>
      <c r="K757" s="17"/>
      <c r="L757" s="18"/>
      <c r="M757" s="17"/>
      <c r="N757" s="17"/>
    </row>
    <row r="758" spans="1:14" x14ac:dyDescent="0.2">
      <c r="A758" s="45"/>
      <c r="D758" s="44"/>
      <c r="E758" s="18"/>
      <c r="F758" s="18"/>
      <c r="H758" s="2"/>
      <c r="I758" s="2"/>
      <c r="J758" s="17"/>
      <c r="K758" s="17"/>
      <c r="L758" s="18"/>
      <c r="M758" s="17"/>
      <c r="N758" s="17"/>
    </row>
    <row r="759" spans="1:14" x14ac:dyDescent="0.2">
      <c r="A759" s="45"/>
      <c r="D759" s="44"/>
      <c r="E759" s="18"/>
      <c r="F759" s="18"/>
      <c r="H759" s="2"/>
      <c r="I759" s="2"/>
      <c r="J759" s="17"/>
      <c r="K759" s="17"/>
      <c r="L759" s="18"/>
      <c r="M759" s="17"/>
      <c r="N759" s="17"/>
    </row>
    <row r="760" spans="1:14" x14ac:dyDescent="0.2">
      <c r="A760" s="45"/>
      <c r="D760" s="44"/>
      <c r="E760" s="18"/>
      <c r="F760" s="18"/>
      <c r="H760" s="2"/>
      <c r="I760" s="2"/>
      <c r="J760" s="17"/>
      <c r="K760" s="17"/>
      <c r="L760" s="18"/>
      <c r="M760" s="17"/>
      <c r="N760" s="17"/>
    </row>
    <row r="761" spans="1:14" x14ac:dyDescent="0.2">
      <c r="A761" s="45"/>
      <c r="D761" s="44"/>
      <c r="E761" s="18"/>
      <c r="F761" s="18"/>
      <c r="H761" s="2"/>
      <c r="I761" s="2"/>
      <c r="J761" s="17"/>
      <c r="K761" s="17"/>
      <c r="L761" s="18"/>
      <c r="M761" s="17"/>
      <c r="N761" s="17"/>
    </row>
    <row r="762" spans="1:14" x14ac:dyDescent="0.2">
      <c r="A762" s="45"/>
      <c r="D762" s="44"/>
      <c r="E762" s="18"/>
      <c r="F762" s="18"/>
      <c r="H762" s="2"/>
      <c r="I762" s="2"/>
      <c r="J762" s="17"/>
      <c r="K762" s="17"/>
      <c r="L762" s="18"/>
      <c r="M762" s="17"/>
      <c r="N762" s="17"/>
    </row>
    <row r="763" spans="1:14" x14ac:dyDescent="0.2">
      <c r="A763" s="45"/>
      <c r="D763" s="44"/>
      <c r="E763" s="18"/>
      <c r="F763" s="18"/>
      <c r="H763" s="2"/>
      <c r="I763" s="2"/>
      <c r="J763" s="17"/>
      <c r="K763" s="17"/>
      <c r="L763" s="18"/>
      <c r="M763" s="17"/>
      <c r="N763" s="17"/>
    </row>
    <row r="764" spans="1:14" x14ac:dyDescent="0.2">
      <c r="A764" s="45"/>
      <c r="D764" s="44"/>
      <c r="E764" s="18"/>
      <c r="F764" s="18"/>
      <c r="H764" s="2"/>
      <c r="I764" s="2"/>
      <c r="J764" s="17"/>
      <c r="K764" s="17"/>
      <c r="L764" s="18"/>
      <c r="M764" s="17"/>
      <c r="N764" s="17"/>
    </row>
    <row r="765" spans="1:14" x14ac:dyDescent="0.2">
      <c r="A765" s="45"/>
      <c r="D765" s="44"/>
      <c r="E765" s="18"/>
      <c r="F765" s="18"/>
      <c r="H765" s="2"/>
      <c r="I765" s="2"/>
      <c r="J765" s="17"/>
      <c r="K765" s="17"/>
      <c r="L765" s="18"/>
      <c r="M765" s="17"/>
      <c r="N765" s="17"/>
    </row>
    <row r="766" spans="1:14" x14ac:dyDescent="0.2">
      <c r="A766" s="45"/>
      <c r="D766" s="44"/>
      <c r="E766" s="18"/>
      <c r="F766" s="18"/>
      <c r="H766" s="2"/>
      <c r="I766" s="2"/>
      <c r="J766" s="17"/>
      <c r="K766" s="17"/>
      <c r="L766" s="18"/>
      <c r="M766" s="17"/>
      <c r="N766" s="17"/>
    </row>
    <row r="767" spans="1:14" x14ac:dyDescent="0.2">
      <c r="A767" s="45"/>
      <c r="D767" s="44"/>
      <c r="E767" s="18"/>
      <c r="F767" s="18"/>
      <c r="H767" s="2"/>
      <c r="I767" s="2"/>
      <c r="J767" s="17"/>
      <c r="K767" s="17"/>
      <c r="L767" s="18"/>
      <c r="M767" s="17"/>
      <c r="N767" s="17"/>
    </row>
    <row r="768" spans="1:14" x14ac:dyDescent="0.2">
      <c r="A768" s="45"/>
      <c r="D768" s="44"/>
      <c r="E768" s="18"/>
      <c r="F768" s="18"/>
      <c r="H768" s="2"/>
      <c r="I768" s="2"/>
      <c r="J768" s="17"/>
      <c r="K768" s="17"/>
      <c r="L768" s="18"/>
      <c r="M768" s="17"/>
      <c r="N768" s="17"/>
    </row>
    <row r="769" spans="1:14" x14ac:dyDescent="0.2">
      <c r="A769" s="45"/>
      <c r="D769" s="44"/>
      <c r="E769" s="18"/>
      <c r="F769" s="18"/>
      <c r="H769" s="2"/>
      <c r="I769" s="2"/>
      <c r="J769" s="17"/>
      <c r="K769" s="17"/>
      <c r="L769" s="18"/>
      <c r="M769" s="17"/>
      <c r="N769" s="17"/>
    </row>
    <row r="770" spans="1:14" x14ac:dyDescent="0.2">
      <c r="A770" s="45"/>
      <c r="D770" s="44"/>
      <c r="E770" s="18"/>
      <c r="F770" s="18"/>
      <c r="H770" s="2"/>
      <c r="I770" s="2"/>
      <c r="J770" s="17"/>
      <c r="K770" s="17"/>
      <c r="L770" s="18"/>
      <c r="M770" s="17"/>
      <c r="N770" s="17"/>
    </row>
    <row r="771" spans="1:14" x14ac:dyDescent="0.2">
      <c r="A771" s="45"/>
      <c r="D771" s="44"/>
      <c r="E771" s="18"/>
      <c r="F771" s="18"/>
      <c r="H771" s="2"/>
      <c r="I771" s="2"/>
      <c r="J771" s="17"/>
      <c r="K771" s="17"/>
      <c r="L771" s="18"/>
      <c r="M771" s="17"/>
      <c r="N771" s="17"/>
    </row>
    <row r="772" spans="1:14" x14ac:dyDescent="0.2">
      <c r="A772" s="45"/>
      <c r="D772" s="44"/>
      <c r="E772" s="18"/>
      <c r="F772" s="18"/>
      <c r="H772" s="2"/>
      <c r="I772" s="2"/>
      <c r="J772" s="17"/>
      <c r="K772" s="17"/>
      <c r="L772" s="18"/>
      <c r="M772" s="17"/>
      <c r="N772" s="17"/>
    </row>
    <row r="773" spans="1:14" x14ac:dyDescent="0.2">
      <c r="A773" s="45"/>
      <c r="D773" s="44"/>
      <c r="E773" s="18"/>
      <c r="F773" s="18"/>
      <c r="H773" s="2"/>
      <c r="I773" s="2"/>
      <c r="J773" s="17"/>
      <c r="K773" s="17"/>
      <c r="L773" s="18"/>
      <c r="M773" s="17"/>
      <c r="N773" s="17"/>
    </row>
    <row r="774" spans="1:14" x14ac:dyDescent="0.2">
      <c r="A774" s="45"/>
      <c r="D774" s="44"/>
      <c r="E774" s="18"/>
      <c r="F774" s="18"/>
      <c r="H774" s="2"/>
      <c r="I774" s="2"/>
      <c r="J774" s="17"/>
      <c r="K774" s="17"/>
      <c r="L774" s="18"/>
      <c r="M774" s="17"/>
      <c r="N774" s="17"/>
    </row>
    <row r="775" spans="1:14" x14ac:dyDescent="0.2">
      <c r="A775" s="45"/>
      <c r="D775" s="44"/>
      <c r="E775" s="18"/>
      <c r="F775" s="18"/>
      <c r="H775" s="2"/>
      <c r="I775" s="2"/>
      <c r="J775" s="17"/>
      <c r="K775" s="17"/>
      <c r="L775" s="18"/>
      <c r="M775" s="17"/>
      <c r="N775" s="17"/>
    </row>
    <row r="776" spans="1:14" x14ac:dyDescent="0.2">
      <c r="A776" s="45"/>
      <c r="D776" s="44"/>
      <c r="E776" s="18"/>
      <c r="F776" s="18"/>
      <c r="H776" s="2"/>
      <c r="I776" s="2"/>
      <c r="J776" s="17"/>
      <c r="K776" s="17"/>
      <c r="L776" s="18"/>
      <c r="M776" s="17"/>
      <c r="N776" s="17"/>
    </row>
    <row r="777" spans="1:14" x14ac:dyDescent="0.2">
      <c r="A777" s="45"/>
      <c r="D777" s="44"/>
      <c r="E777" s="18"/>
      <c r="F777" s="18"/>
      <c r="H777" s="2"/>
      <c r="I777" s="2"/>
      <c r="J777" s="17"/>
      <c r="K777" s="17"/>
      <c r="L777" s="18"/>
      <c r="M777" s="17"/>
      <c r="N777" s="17"/>
    </row>
    <row r="778" spans="1:14" x14ac:dyDescent="0.2">
      <c r="A778" s="45"/>
      <c r="D778" s="44"/>
      <c r="E778" s="18"/>
      <c r="F778" s="18"/>
      <c r="H778" s="2"/>
      <c r="I778" s="2"/>
      <c r="J778" s="17"/>
      <c r="K778" s="17"/>
      <c r="L778" s="18"/>
      <c r="M778" s="17"/>
      <c r="N778" s="17"/>
    </row>
    <row r="779" spans="1:14" x14ac:dyDescent="0.2">
      <c r="A779" s="45"/>
      <c r="D779" s="44"/>
      <c r="E779" s="18"/>
      <c r="F779" s="18"/>
      <c r="H779" s="2"/>
      <c r="I779" s="2"/>
      <c r="J779" s="17"/>
      <c r="K779" s="17"/>
      <c r="L779" s="18"/>
      <c r="M779" s="17"/>
      <c r="N779" s="17"/>
    </row>
    <row r="780" spans="1:14" x14ac:dyDescent="0.2">
      <c r="A780" s="45"/>
      <c r="D780" s="44"/>
      <c r="E780" s="18"/>
      <c r="F780" s="18"/>
      <c r="H780" s="2"/>
      <c r="I780" s="2"/>
      <c r="J780" s="17"/>
      <c r="K780" s="17"/>
      <c r="L780" s="18"/>
      <c r="M780" s="17"/>
      <c r="N780" s="17"/>
    </row>
    <row r="781" spans="1:14" x14ac:dyDescent="0.2">
      <c r="A781" s="45"/>
      <c r="D781" s="44"/>
      <c r="E781" s="18"/>
      <c r="F781" s="18"/>
      <c r="H781" s="2"/>
      <c r="I781" s="2"/>
      <c r="J781" s="17"/>
      <c r="K781" s="17"/>
      <c r="L781" s="18"/>
      <c r="M781" s="17"/>
      <c r="N781" s="17"/>
    </row>
    <row r="782" spans="1:14" x14ac:dyDescent="0.2">
      <c r="A782" s="45"/>
      <c r="D782" s="44"/>
      <c r="E782" s="18"/>
      <c r="F782" s="18"/>
      <c r="H782" s="2"/>
      <c r="I782" s="2"/>
      <c r="J782" s="17"/>
      <c r="K782" s="17"/>
      <c r="L782" s="18"/>
      <c r="M782" s="17"/>
      <c r="N782" s="17"/>
    </row>
    <row r="783" spans="1:14" x14ac:dyDescent="0.2">
      <c r="A783" s="45"/>
      <c r="D783" s="44"/>
      <c r="E783" s="18"/>
      <c r="F783" s="18"/>
      <c r="H783" s="2"/>
      <c r="I783" s="2"/>
      <c r="J783" s="17"/>
      <c r="K783" s="17"/>
      <c r="L783" s="18"/>
      <c r="M783" s="17"/>
      <c r="N783" s="17"/>
    </row>
    <row r="784" spans="1:14" x14ac:dyDescent="0.2">
      <c r="A784" s="45"/>
      <c r="D784" s="44"/>
      <c r="E784" s="18"/>
      <c r="F784" s="18"/>
      <c r="H784" s="2"/>
      <c r="I784" s="2"/>
      <c r="J784" s="17"/>
      <c r="K784" s="17"/>
      <c r="L784" s="18"/>
      <c r="M784" s="17"/>
      <c r="N784" s="17"/>
    </row>
    <row r="785" spans="1:14" x14ac:dyDescent="0.2">
      <c r="A785" s="45"/>
      <c r="D785" s="44"/>
      <c r="E785" s="18"/>
      <c r="F785" s="18"/>
      <c r="H785" s="2"/>
      <c r="I785" s="2"/>
      <c r="J785" s="17"/>
      <c r="K785" s="17"/>
      <c r="L785" s="18"/>
      <c r="M785" s="17"/>
      <c r="N785" s="17"/>
    </row>
    <row r="786" spans="1:14" x14ac:dyDescent="0.2">
      <c r="A786" s="45"/>
      <c r="D786" s="44"/>
      <c r="E786" s="18"/>
      <c r="F786" s="18"/>
      <c r="H786" s="2"/>
      <c r="I786" s="2"/>
      <c r="J786" s="17"/>
      <c r="K786" s="17"/>
      <c r="L786" s="18"/>
      <c r="M786" s="17"/>
      <c r="N786" s="17"/>
    </row>
    <row r="787" spans="1:14" x14ac:dyDescent="0.2">
      <c r="A787" s="45"/>
      <c r="D787" s="44"/>
      <c r="E787" s="18"/>
      <c r="F787" s="18"/>
      <c r="H787" s="2"/>
      <c r="I787" s="2"/>
      <c r="J787" s="17"/>
      <c r="K787" s="17"/>
      <c r="L787" s="18"/>
      <c r="M787" s="17"/>
      <c r="N787" s="17"/>
    </row>
    <row r="788" spans="1:14" x14ac:dyDescent="0.2">
      <c r="A788" s="45"/>
      <c r="D788" s="44"/>
      <c r="E788" s="18"/>
      <c r="F788" s="18"/>
      <c r="H788" s="2"/>
      <c r="I788" s="2"/>
      <c r="J788" s="17"/>
      <c r="K788" s="17"/>
      <c r="L788" s="18"/>
      <c r="M788" s="17"/>
      <c r="N788" s="17"/>
    </row>
    <row r="789" spans="1:14" x14ac:dyDescent="0.2">
      <c r="A789" s="45"/>
      <c r="D789" s="44"/>
      <c r="E789" s="18"/>
      <c r="F789" s="18"/>
      <c r="H789" s="2"/>
      <c r="I789" s="2"/>
      <c r="J789" s="17"/>
      <c r="K789" s="17"/>
      <c r="L789" s="18"/>
      <c r="M789" s="17"/>
      <c r="N789" s="17"/>
    </row>
    <row r="790" spans="1:14" x14ac:dyDescent="0.2">
      <c r="A790" s="45"/>
      <c r="D790" s="44"/>
      <c r="E790" s="18"/>
      <c r="F790" s="18"/>
      <c r="H790" s="2"/>
      <c r="I790" s="2"/>
      <c r="J790" s="17"/>
      <c r="K790" s="17"/>
      <c r="L790" s="18"/>
      <c r="M790" s="17"/>
      <c r="N790" s="17"/>
    </row>
    <row r="791" spans="1:14" x14ac:dyDescent="0.2">
      <c r="A791" s="45"/>
      <c r="D791" s="44"/>
      <c r="E791" s="18"/>
      <c r="F791" s="18"/>
      <c r="H791" s="2"/>
      <c r="I791" s="2"/>
      <c r="J791" s="17"/>
      <c r="K791" s="17"/>
      <c r="L791" s="18"/>
      <c r="M791" s="17"/>
      <c r="N791" s="17"/>
    </row>
    <row r="792" spans="1:14" x14ac:dyDescent="0.2">
      <c r="A792" s="45"/>
      <c r="D792" s="44"/>
      <c r="E792" s="18"/>
      <c r="F792" s="18"/>
      <c r="H792" s="2"/>
      <c r="I792" s="2"/>
      <c r="J792" s="17"/>
      <c r="K792" s="17"/>
      <c r="L792" s="18"/>
      <c r="M792" s="17"/>
      <c r="N792" s="17"/>
    </row>
    <row r="793" spans="1:14" x14ac:dyDescent="0.2">
      <c r="A793" s="45"/>
      <c r="D793" s="44"/>
      <c r="E793" s="18"/>
      <c r="F793" s="18"/>
      <c r="H793" s="2"/>
      <c r="I793" s="2"/>
      <c r="J793" s="17"/>
      <c r="K793" s="17"/>
      <c r="L793" s="18"/>
      <c r="M793" s="17"/>
      <c r="N793" s="17"/>
    </row>
    <row r="794" spans="1:14" x14ac:dyDescent="0.2">
      <c r="A794" s="45"/>
      <c r="D794" s="44"/>
      <c r="E794" s="18"/>
      <c r="F794" s="18"/>
      <c r="H794" s="2"/>
      <c r="I794" s="2"/>
      <c r="J794" s="17"/>
      <c r="K794" s="17"/>
      <c r="L794" s="18"/>
      <c r="M794" s="17"/>
      <c r="N794" s="17"/>
    </row>
    <row r="795" spans="1:14" x14ac:dyDescent="0.2">
      <c r="A795" s="45"/>
      <c r="D795" s="44"/>
      <c r="E795" s="18"/>
      <c r="F795" s="18"/>
      <c r="H795" s="2"/>
      <c r="I795" s="2"/>
      <c r="J795" s="17"/>
      <c r="K795" s="17"/>
      <c r="L795" s="18"/>
      <c r="M795" s="17"/>
      <c r="N795" s="17"/>
    </row>
    <row r="796" spans="1:14" x14ac:dyDescent="0.2">
      <c r="A796" s="45"/>
      <c r="D796" s="44"/>
      <c r="E796" s="18"/>
      <c r="F796" s="18"/>
      <c r="H796" s="2"/>
      <c r="I796" s="2"/>
      <c r="J796" s="17"/>
      <c r="K796" s="17"/>
      <c r="L796" s="18"/>
      <c r="M796" s="17"/>
      <c r="N796" s="17"/>
    </row>
    <row r="797" spans="1:14" x14ac:dyDescent="0.2">
      <c r="A797" s="45"/>
      <c r="D797" s="44"/>
      <c r="E797" s="18"/>
      <c r="F797" s="18"/>
      <c r="H797" s="2"/>
      <c r="I797" s="2"/>
      <c r="J797" s="17"/>
      <c r="K797" s="17"/>
      <c r="L797" s="18"/>
      <c r="M797" s="17"/>
      <c r="N797" s="17"/>
    </row>
    <row r="798" spans="1:14" x14ac:dyDescent="0.2">
      <c r="A798" s="45"/>
      <c r="D798" s="44"/>
      <c r="E798" s="18"/>
      <c r="F798" s="18"/>
      <c r="H798" s="2"/>
      <c r="I798" s="2"/>
      <c r="J798" s="17"/>
      <c r="K798" s="17"/>
      <c r="L798" s="18"/>
      <c r="M798" s="17"/>
      <c r="N798" s="17"/>
    </row>
    <row r="799" spans="1:14" x14ac:dyDescent="0.2">
      <c r="A799" s="45"/>
      <c r="D799" s="44"/>
      <c r="E799" s="18"/>
      <c r="F799" s="18"/>
      <c r="H799" s="2"/>
      <c r="I799" s="2"/>
      <c r="J799" s="17"/>
      <c r="K799" s="17"/>
      <c r="L799" s="18"/>
      <c r="M799" s="17"/>
      <c r="N799" s="17"/>
    </row>
    <row r="800" spans="1:14" x14ac:dyDescent="0.2">
      <c r="A800" s="45"/>
      <c r="D800" s="44"/>
      <c r="E800" s="18"/>
      <c r="F800" s="18"/>
      <c r="H800" s="2"/>
      <c r="I800" s="2"/>
      <c r="J800" s="17"/>
      <c r="K800" s="17"/>
      <c r="L800" s="18"/>
      <c r="M800" s="17"/>
      <c r="N800" s="17"/>
    </row>
    <row r="801" spans="1:14" x14ac:dyDescent="0.2">
      <c r="A801" s="45"/>
      <c r="D801" s="44"/>
      <c r="E801" s="18"/>
      <c r="F801" s="18"/>
      <c r="H801" s="2"/>
      <c r="I801" s="2"/>
      <c r="J801" s="17"/>
      <c r="K801" s="17"/>
      <c r="L801" s="18"/>
      <c r="M801" s="17"/>
      <c r="N801" s="17"/>
    </row>
    <row r="802" spans="1:14" x14ac:dyDescent="0.2">
      <c r="A802" s="45"/>
      <c r="D802" s="44"/>
      <c r="E802" s="18"/>
      <c r="F802" s="18"/>
      <c r="H802" s="2"/>
      <c r="I802" s="2"/>
      <c r="J802" s="17"/>
      <c r="K802" s="17"/>
      <c r="L802" s="18"/>
      <c r="M802" s="17"/>
      <c r="N802" s="17"/>
    </row>
    <row r="803" spans="1:14" x14ac:dyDescent="0.2">
      <c r="A803" s="45"/>
      <c r="D803" s="44"/>
      <c r="E803" s="18"/>
      <c r="F803" s="18"/>
      <c r="H803" s="2"/>
      <c r="I803" s="2"/>
      <c r="J803" s="17"/>
      <c r="K803" s="17"/>
      <c r="L803" s="18"/>
      <c r="M803" s="17"/>
      <c r="N803" s="17"/>
    </row>
    <row r="804" spans="1:14" x14ac:dyDescent="0.2">
      <c r="A804" s="45"/>
      <c r="D804" s="44"/>
      <c r="E804" s="18"/>
      <c r="F804" s="18"/>
      <c r="H804" s="2"/>
      <c r="I804" s="2"/>
      <c r="J804" s="17"/>
      <c r="K804" s="17"/>
      <c r="L804" s="18"/>
      <c r="M804" s="17"/>
      <c r="N804" s="17"/>
    </row>
    <row r="805" spans="1:14" x14ac:dyDescent="0.2">
      <c r="A805" s="45"/>
      <c r="D805" s="44"/>
      <c r="E805" s="18"/>
      <c r="F805" s="18"/>
      <c r="H805" s="2"/>
      <c r="I805" s="2"/>
      <c r="J805" s="17"/>
      <c r="K805" s="17"/>
      <c r="L805" s="18"/>
      <c r="M805" s="17"/>
      <c r="N805" s="17"/>
    </row>
    <row r="806" spans="1:14" x14ac:dyDescent="0.2">
      <c r="A806" s="45"/>
      <c r="D806" s="44"/>
      <c r="E806" s="18"/>
      <c r="F806" s="18"/>
      <c r="H806" s="2"/>
      <c r="I806" s="2"/>
      <c r="J806" s="17"/>
      <c r="K806" s="17"/>
      <c r="L806" s="18"/>
      <c r="M806" s="17"/>
      <c r="N806" s="17"/>
    </row>
    <row r="807" spans="1:14" x14ac:dyDescent="0.2">
      <c r="A807" s="45"/>
      <c r="D807" s="44"/>
      <c r="E807" s="18"/>
      <c r="F807" s="18"/>
      <c r="H807" s="2"/>
      <c r="I807" s="2"/>
      <c r="J807" s="17"/>
      <c r="K807" s="17"/>
      <c r="L807" s="18"/>
      <c r="M807" s="17"/>
      <c r="N807" s="17"/>
    </row>
    <row r="808" spans="1:14" x14ac:dyDescent="0.2">
      <c r="A808" s="45"/>
      <c r="D808" s="44"/>
      <c r="E808" s="18"/>
      <c r="F808" s="18"/>
      <c r="H808" s="2"/>
      <c r="I808" s="2"/>
      <c r="J808" s="17"/>
      <c r="K808" s="17"/>
      <c r="L808" s="18"/>
      <c r="M808" s="17"/>
      <c r="N808" s="17"/>
    </row>
    <row r="809" spans="1:14" x14ac:dyDescent="0.2">
      <c r="A809" s="45"/>
      <c r="D809" s="44"/>
      <c r="E809" s="18"/>
      <c r="F809" s="18"/>
      <c r="H809" s="2"/>
      <c r="I809" s="2"/>
      <c r="J809" s="17"/>
      <c r="K809" s="17"/>
      <c r="L809" s="18"/>
      <c r="M809" s="17"/>
      <c r="N809" s="17"/>
    </row>
    <row r="810" spans="1:14" x14ac:dyDescent="0.2">
      <c r="A810" s="45"/>
      <c r="D810" s="44"/>
      <c r="E810" s="18"/>
      <c r="F810" s="18"/>
      <c r="H810" s="2"/>
      <c r="I810" s="2"/>
      <c r="J810" s="17"/>
      <c r="K810" s="17"/>
      <c r="L810" s="18"/>
      <c r="M810" s="17"/>
      <c r="N810" s="17"/>
    </row>
    <row r="811" spans="1:14" x14ac:dyDescent="0.2">
      <c r="A811" s="45"/>
      <c r="D811" s="44"/>
      <c r="E811" s="18"/>
      <c r="F811" s="18"/>
      <c r="H811" s="2"/>
      <c r="I811" s="2"/>
      <c r="J811" s="17"/>
      <c r="K811" s="17"/>
      <c r="L811" s="18"/>
      <c r="M811" s="17"/>
      <c r="N811" s="17"/>
    </row>
    <row r="812" spans="1:14" x14ac:dyDescent="0.2">
      <c r="A812" s="45"/>
      <c r="D812" s="44"/>
      <c r="E812" s="18"/>
      <c r="F812" s="18"/>
      <c r="H812" s="2"/>
      <c r="I812" s="2"/>
      <c r="J812" s="17"/>
      <c r="K812" s="17"/>
      <c r="L812" s="18"/>
      <c r="M812" s="17"/>
      <c r="N812" s="17"/>
    </row>
    <row r="813" spans="1:14" x14ac:dyDescent="0.2">
      <c r="A813" s="45"/>
      <c r="D813" s="44"/>
      <c r="E813" s="18"/>
      <c r="F813" s="18"/>
      <c r="H813" s="2"/>
      <c r="I813" s="2"/>
      <c r="J813" s="17"/>
      <c r="K813" s="17"/>
      <c r="L813" s="18"/>
      <c r="M813" s="17"/>
      <c r="N813" s="17"/>
    </row>
    <row r="814" spans="1:14" x14ac:dyDescent="0.2">
      <c r="A814" s="45"/>
      <c r="D814" s="44"/>
      <c r="E814" s="18"/>
      <c r="F814" s="18"/>
      <c r="H814" s="2"/>
      <c r="I814" s="2"/>
      <c r="J814" s="17"/>
      <c r="K814" s="17"/>
      <c r="L814" s="18"/>
      <c r="M814" s="17"/>
      <c r="N814" s="17"/>
    </row>
    <row r="815" spans="1:14" x14ac:dyDescent="0.2">
      <c r="A815" s="45"/>
      <c r="D815" s="44"/>
      <c r="E815" s="18"/>
      <c r="F815" s="18"/>
      <c r="H815" s="2"/>
      <c r="I815" s="2"/>
      <c r="J815" s="17"/>
      <c r="K815" s="17"/>
      <c r="L815" s="18"/>
      <c r="M815" s="17"/>
      <c r="N815" s="17"/>
    </row>
    <row r="816" spans="1:14" x14ac:dyDescent="0.2">
      <c r="A816" s="45"/>
      <c r="D816" s="44"/>
      <c r="E816" s="18"/>
      <c r="F816" s="18"/>
      <c r="H816" s="2"/>
      <c r="I816" s="2"/>
      <c r="J816" s="17"/>
      <c r="K816" s="17"/>
      <c r="L816" s="18"/>
      <c r="M816" s="17"/>
      <c r="N816" s="17"/>
    </row>
    <row r="817" spans="1:14" x14ac:dyDescent="0.2">
      <c r="A817" s="45"/>
      <c r="D817" s="44"/>
      <c r="E817" s="18"/>
      <c r="F817" s="18"/>
      <c r="H817" s="2"/>
      <c r="I817" s="2"/>
      <c r="J817" s="17"/>
      <c r="K817" s="17"/>
      <c r="L817" s="18"/>
      <c r="M817" s="17"/>
      <c r="N817" s="17"/>
    </row>
    <row r="818" spans="1:14" x14ac:dyDescent="0.2">
      <c r="A818" s="45"/>
      <c r="D818" s="44"/>
      <c r="E818" s="18"/>
      <c r="F818" s="18"/>
      <c r="H818" s="2"/>
      <c r="I818" s="2"/>
      <c r="J818" s="17"/>
      <c r="K818" s="17"/>
      <c r="L818" s="18"/>
      <c r="M818" s="17"/>
      <c r="N818" s="17"/>
    </row>
    <row r="819" spans="1:14" x14ac:dyDescent="0.2">
      <c r="A819" s="45"/>
      <c r="D819" s="44"/>
      <c r="E819" s="18"/>
      <c r="F819" s="18"/>
      <c r="H819" s="2"/>
      <c r="I819" s="2"/>
      <c r="J819" s="17"/>
      <c r="K819" s="17"/>
      <c r="L819" s="18"/>
      <c r="M819" s="17"/>
      <c r="N819" s="17"/>
    </row>
    <row r="820" spans="1:14" x14ac:dyDescent="0.2">
      <c r="A820" s="45"/>
      <c r="D820" s="44"/>
      <c r="E820" s="18"/>
      <c r="F820" s="18"/>
      <c r="H820" s="2"/>
      <c r="I820" s="2"/>
      <c r="J820" s="17"/>
      <c r="K820" s="17"/>
      <c r="L820" s="18"/>
      <c r="M820" s="17"/>
      <c r="N820" s="17"/>
    </row>
    <row r="821" spans="1:14" x14ac:dyDescent="0.2">
      <c r="A821" s="45"/>
      <c r="D821" s="44"/>
      <c r="E821" s="18"/>
      <c r="F821" s="18"/>
      <c r="H821" s="2"/>
      <c r="I821" s="2"/>
      <c r="J821" s="17"/>
      <c r="K821" s="17"/>
      <c r="L821" s="18"/>
      <c r="M821" s="17"/>
      <c r="N821" s="17"/>
    </row>
    <row r="822" spans="1:14" x14ac:dyDescent="0.2">
      <c r="A822" s="45"/>
      <c r="D822" s="44"/>
      <c r="E822" s="18"/>
      <c r="F822" s="18"/>
      <c r="H822" s="2"/>
      <c r="I822" s="2"/>
      <c r="J822" s="17"/>
      <c r="K822" s="17"/>
      <c r="L822" s="18"/>
      <c r="M822" s="17"/>
      <c r="N822" s="17"/>
    </row>
    <row r="823" spans="1:14" x14ac:dyDescent="0.2">
      <c r="A823" s="45"/>
      <c r="D823" s="44"/>
      <c r="E823" s="18"/>
      <c r="F823" s="18"/>
      <c r="H823" s="2"/>
      <c r="I823" s="2"/>
      <c r="J823" s="17"/>
      <c r="K823" s="17"/>
      <c r="L823" s="18"/>
      <c r="M823" s="17"/>
      <c r="N823" s="17"/>
    </row>
    <row r="824" spans="1:14" x14ac:dyDescent="0.2">
      <c r="A824" s="45"/>
      <c r="D824" s="44"/>
      <c r="E824" s="18"/>
      <c r="F824" s="18"/>
      <c r="H824" s="2"/>
      <c r="I824" s="2"/>
      <c r="J824" s="17"/>
      <c r="K824" s="17"/>
      <c r="L824" s="18"/>
      <c r="M824" s="17"/>
      <c r="N824" s="17"/>
    </row>
    <row r="825" spans="1:14" x14ac:dyDescent="0.2">
      <c r="A825" s="45"/>
      <c r="D825" s="44"/>
      <c r="E825" s="18"/>
      <c r="F825" s="18"/>
      <c r="H825" s="2"/>
      <c r="I825" s="2"/>
      <c r="J825" s="17"/>
      <c r="K825" s="17"/>
      <c r="L825" s="18"/>
      <c r="M825" s="17"/>
      <c r="N825" s="17"/>
    </row>
    <row r="826" spans="1:14" x14ac:dyDescent="0.2">
      <c r="A826" s="45"/>
      <c r="D826" s="44"/>
      <c r="E826" s="18"/>
      <c r="F826" s="18"/>
      <c r="H826" s="2"/>
      <c r="I826" s="2"/>
      <c r="J826" s="17"/>
      <c r="K826" s="17"/>
      <c r="L826" s="18"/>
      <c r="M826" s="17"/>
      <c r="N826" s="17"/>
    </row>
    <row r="827" spans="1:14" x14ac:dyDescent="0.2">
      <c r="A827" s="45"/>
      <c r="D827" s="44"/>
      <c r="E827" s="18"/>
      <c r="F827" s="18"/>
      <c r="H827" s="2"/>
      <c r="I827" s="2"/>
      <c r="J827" s="17"/>
      <c r="K827" s="17"/>
      <c r="L827" s="18"/>
      <c r="M827" s="17"/>
      <c r="N827" s="17"/>
    </row>
    <row r="828" spans="1:14" x14ac:dyDescent="0.2">
      <c r="A828" s="45"/>
      <c r="D828" s="44"/>
      <c r="E828" s="18"/>
      <c r="F828" s="18"/>
      <c r="H828" s="2"/>
      <c r="I828" s="2"/>
      <c r="J828" s="17"/>
      <c r="K828" s="17"/>
      <c r="L828" s="18"/>
      <c r="M828" s="17"/>
      <c r="N828" s="17"/>
    </row>
    <row r="829" spans="1:14" x14ac:dyDescent="0.2">
      <c r="A829" s="45"/>
      <c r="D829" s="44"/>
      <c r="E829" s="18"/>
      <c r="F829" s="18"/>
      <c r="H829" s="2"/>
      <c r="I829" s="2"/>
      <c r="J829" s="17"/>
      <c r="K829" s="17"/>
      <c r="L829" s="18"/>
      <c r="M829" s="17"/>
      <c r="N829" s="17"/>
    </row>
    <row r="830" spans="1:14" x14ac:dyDescent="0.2">
      <c r="A830" s="45"/>
      <c r="D830" s="44"/>
      <c r="E830" s="18"/>
      <c r="F830" s="18"/>
      <c r="H830" s="2"/>
      <c r="I830" s="2"/>
      <c r="J830" s="17"/>
      <c r="K830" s="17"/>
      <c r="L830" s="18"/>
      <c r="M830" s="17"/>
      <c r="N830" s="17"/>
    </row>
    <row r="831" spans="1:14" x14ac:dyDescent="0.2">
      <c r="A831" s="45"/>
      <c r="D831" s="44"/>
      <c r="E831" s="18"/>
      <c r="F831" s="18"/>
      <c r="H831" s="2"/>
      <c r="I831" s="2"/>
      <c r="J831" s="17"/>
      <c r="K831" s="17"/>
      <c r="L831" s="18"/>
      <c r="M831" s="17"/>
      <c r="N831" s="17"/>
    </row>
    <row r="832" spans="1:14" x14ac:dyDescent="0.2">
      <c r="A832" s="45"/>
      <c r="D832" s="44"/>
      <c r="E832" s="18"/>
      <c r="F832" s="18"/>
      <c r="H832" s="2"/>
      <c r="I832" s="2"/>
      <c r="J832" s="17"/>
      <c r="K832" s="17"/>
      <c r="L832" s="18"/>
      <c r="M832" s="17"/>
      <c r="N832" s="17"/>
    </row>
    <row r="833" spans="1:14" x14ac:dyDescent="0.2">
      <c r="A833" s="45"/>
      <c r="D833" s="44"/>
      <c r="E833" s="18"/>
      <c r="F833" s="18"/>
      <c r="H833" s="2"/>
      <c r="I833" s="2"/>
      <c r="J833" s="17"/>
      <c r="K833" s="17"/>
      <c r="L833" s="18"/>
      <c r="M833" s="17"/>
      <c r="N833" s="17"/>
    </row>
    <row r="834" spans="1:14" x14ac:dyDescent="0.2">
      <c r="A834" s="45"/>
      <c r="D834" s="44"/>
      <c r="E834" s="18"/>
      <c r="F834" s="18"/>
      <c r="H834" s="2"/>
      <c r="I834" s="2"/>
      <c r="J834" s="17"/>
      <c r="K834" s="17"/>
      <c r="L834" s="18"/>
      <c r="M834" s="17"/>
      <c r="N834" s="17"/>
    </row>
    <row r="835" spans="1:14" x14ac:dyDescent="0.2">
      <c r="A835" s="45"/>
      <c r="D835" s="44"/>
      <c r="E835" s="18"/>
      <c r="F835" s="18"/>
      <c r="H835" s="2"/>
      <c r="I835" s="2"/>
      <c r="J835" s="17"/>
      <c r="K835" s="17"/>
      <c r="L835" s="18"/>
      <c r="M835" s="17"/>
      <c r="N835" s="17"/>
    </row>
    <row r="836" spans="1:14" x14ac:dyDescent="0.2">
      <c r="A836" s="45"/>
      <c r="D836" s="44"/>
      <c r="E836" s="18"/>
      <c r="F836" s="18"/>
      <c r="H836" s="2"/>
      <c r="I836" s="2"/>
      <c r="J836" s="17"/>
      <c r="K836" s="17"/>
      <c r="L836" s="18"/>
      <c r="M836" s="17"/>
      <c r="N836" s="17"/>
    </row>
    <row r="837" spans="1:14" x14ac:dyDescent="0.2">
      <c r="A837" s="45"/>
      <c r="D837" s="44"/>
      <c r="E837" s="18"/>
      <c r="F837" s="18"/>
      <c r="H837" s="2"/>
      <c r="I837" s="2"/>
      <c r="J837" s="17"/>
      <c r="K837" s="17"/>
      <c r="L837" s="18"/>
      <c r="M837" s="17"/>
      <c r="N837" s="17"/>
    </row>
    <row r="838" spans="1:14" x14ac:dyDescent="0.2">
      <c r="A838" s="45"/>
      <c r="D838" s="44"/>
      <c r="E838" s="18"/>
      <c r="F838" s="18"/>
      <c r="H838" s="2"/>
      <c r="I838" s="2"/>
      <c r="J838" s="17"/>
      <c r="K838" s="17"/>
      <c r="L838" s="18"/>
      <c r="M838" s="17"/>
      <c r="N838" s="17"/>
    </row>
    <row r="839" spans="1:14" x14ac:dyDescent="0.2">
      <c r="A839" s="45"/>
      <c r="D839" s="44"/>
      <c r="E839" s="18"/>
      <c r="F839" s="18"/>
      <c r="H839" s="2"/>
      <c r="I839" s="2"/>
      <c r="J839" s="17"/>
      <c r="K839" s="17"/>
      <c r="L839" s="18"/>
      <c r="M839" s="17"/>
      <c r="N839" s="17"/>
    </row>
    <row r="840" spans="1:14" x14ac:dyDescent="0.2">
      <c r="A840" s="45"/>
      <c r="D840" s="44"/>
      <c r="E840" s="18"/>
      <c r="F840" s="18"/>
      <c r="H840" s="2"/>
      <c r="I840" s="2"/>
      <c r="J840" s="17"/>
      <c r="K840" s="17"/>
      <c r="L840" s="18"/>
      <c r="M840" s="17"/>
      <c r="N840" s="17"/>
    </row>
    <row r="841" spans="1:14" x14ac:dyDescent="0.2">
      <c r="A841" s="45"/>
      <c r="D841" s="44"/>
      <c r="E841" s="18"/>
      <c r="F841" s="18"/>
      <c r="H841" s="2"/>
      <c r="I841" s="2"/>
      <c r="J841" s="17"/>
      <c r="K841" s="17"/>
      <c r="L841" s="18"/>
      <c r="M841" s="17"/>
      <c r="N841" s="17"/>
    </row>
    <row r="842" spans="1:14" x14ac:dyDescent="0.2">
      <c r="A842" s="45"/>
      <c r="D842" s="44"/>
      <c r="E842" s="18"/>
      <c r="F842" s="18"/>
      <c r="H842" s="2"/>
      <c r="I842" s="2"/>
      <c r="J842" s="17"/>
      <c r="K842" s="17"/>
      <c r="L842" s="18"/>
      <c r="M842" s="17"/>
      <c r="N842" s="17"/>
    </row>
    <row r="843" spans="1:14" x14ac:dyDescent="0.2">
      <c r="A843" s="45"/>
      <c r="D843" s="44"/>
      <c r="E843" s="18"/>
      <c r="F843" s="18"/>
      <c r="H843" s="2"/>
      <c r="I843" s="2"/>
      <c r="J843" s="17"/>
      <c r="K843" s="17"/>
      <c r="L843" s="18"/>
      <c r="M843" s="17"/>
      <c r="N843" s="17"/>
    </row>
    <row r="844" spans="1:14" x14ac:dyDescent="0.2">
      <c r="A844" s="45"/>
      <c r="D844" s="44"/>
      <c r="E844" s="18"/>
      <c r="F844" s="18"/>
      <c r="H844" s="2"/>
      <c r="I844" s="2"/>
      <c r="J844" s="17"/>
      <c r="K844" s="17"/>
      <c r="L844" s="18"/>
      <c r="M844" s="17"/>
      <c r="N844" s="17"/>
    </row>
    <row r="845" spans="1:14" x14ac:dyDescent="0.2">
      <c r="A845" s="45"/>
      <c r="D845" s="44"/>
      <c r="E845" s="18"/>
      <c r="F845" s="18"/>
      <c r="H845" s="2"/>
      <c r="I845" s="2"/>
      <c r="J845" s="17"/>
      <c r="K845" s="17"/>
      <c r="L845" s="18"/>
      <c r="M845" s="17"/>
      <c r="N845" s="17"/>
    </row>
    <row r="846" spans="1:14" x14ac:dyDescent="0.2">
      <c r="A846" s="45"/>
      <c r="D846" s="44"/>
      <c r="E846" s="18"/>
      <c r="F846" s="18"/>
      <c r="H846" s="2"/>
      <c r="I846" s="2"/>
      <c r="J846" s="17"/>
      <c r="K846" s="17"/>
      <c r="L846" s="18"/>
      <c r="M846" s="17"/>
      <c r="N846" s="17"/>
    </row>
    <row r="847" spans="1:14" x14ac:dyDescent="0.2">
      <c r="A847" s="45"/>
      <c r="D847" s="44"/>
      <c r="E847" s="18"/>
      <c r="F847" s="18"/>
      <c r="H847" s="2"/>
      <c r="I847" s="2"/>
      <c r="J847" s="17"/>
      <c r="K847" s="17"/>
      <c r="L847" s="18"/>
      <c r="M847" s="17"/>
      <c r="N847" s="17"/>
    </row>
    <row r="848" spans="1:14" x14ac:dyDescent="0.2">
      <c r="A848" s="45"/>
      <c r="D848" s="44"/>
      <c r="E848" s="18"/>
      <c r="F848" s="18"/>
      <c r="H848" s="2"/>
      <c r="I848" s="2"/>
      <c r="J848" s="17"/>
      <c r="K848" s="17"/>
      <c r="L848" s="18"/>
      <c r="M848" s="17"/>
      <c r="N848" s="17"/>
    </row>
    <row r="849" spans="1:14" x14ac:dyDescent="0.2">
      <c r="A849" s="45"/>
      <c r="D849" s="44"/>
      <c r="E849" s="18"/>
      <c r="F849" s="18"/>
      <c r="H849" s="2"/>
      <c r="I849" s="2"/>
      <c r="J849" s="17"/>
      <c r="K849" s="17"/>
      <c r="L849" s="18"/>
      <c r="M849" s="17"/>
      <c r="N849" s="17"/>
    </row>
    <row r="850" spans="1:14" x14ac:dyDescent="0.2">
      <c r="A850" s="45"/>
      <c r="D850" s="44"/>
      <c r="E850" s="18"/>
      <c r="F850" s="18"/>
      <c r="H850" s="2"/>
      <c r="I850" s="2"/>
      <c r="J850" s="17"/>
      <c r="K850" s="17"/>
      <c r="L850" s="18"/>
      <c r="M850" s="17"/>
      <c r="N850" s="17"/>
    </row>
    <row r="851" spans="1:14" x14ac:dyDescent="0.2">
      <c r="A851" s="45"/>
      <c r="D851" s="44"/>
      <c r="E851" s="18"/>
      <c r="F851" s="18"/>
      <c r="H851" s="2"/>
      <c r="I851" s="2"/>
      <c r="J851" s="17"/>
      <c r="K851" s="17"/>
      <c r="L851" s="18"/>
      <c r="M851" s="17"/>
      <c r="N851" s="17"/>
    </row>
    <row r="852" spans="1:14" x14ac:dyDescent="0.2">
      <c r="A852" s="45"/>
      <c r="D852" s="44"/>
      <c r="E852" s="18"/>
      <c r="F852" s="18"/>
      <c r="H852" s="2"/>
      <c r="I852" s="2"/>
      <c r="J852" s="17"/>
      <c r="K852" s="17"/>
      <c r="L852" s="18"/>
      <c r="M852" s="17"/>
      <c r="N852" s="17"/>
    </row>
    <row r="853" spans="1:14" x14ac:dyDescent="0.2">
      <c r="A853" s="45"/>
      <c r="D853" s="44"/>
      <c r="E853" s="18"/>
      <c r="F853" s="18"/>
      <c r="H853" s="2"/>
      <c r="I853" s="2"/>
      <c r="J853" s="17"/>
      <c r="K853" s="17"/>
      <c r="L853" s="18"/>
      <c r="M853" s="17"/>
      <c r="N853" s="17"/>
    </row>
    <row r="854" spans="1:14" x14ac:dyDescent="0.2">
      <c r="A854" s="45"/>
      <c r="D854" s="44"/>
      <c r="E854" s="18"/>
      <c r="F854" s="18"/>
      <c r="H854" s="2"/>
      <c r="I854" s="2"/>
      <c r="J854" s="17"/>
      <c r="K854" s="17"/>
      <c r="L854" s="18"/>
      <c r="M854" s="17"/>
      <c r="N854" s="17"/>
    </row>
    <row r="855" spans="1:14" x14ac:dyDescent="0.2">
      <c r="A855" s="45"/>
      <c r="D855" s="44"/>
      <c r="E855" s="18"/>
      <c r="F855" s="18"/>
      <c r="H855" s="2"/>
      <c r="I855" s="2"/>
      <c r="J855" s="17"/>
      <c r="K855" s="17"/>
      <c r="L855" s="18"/>
      <c r="M855" s="17"/>
      <c r="N855" s="17"/>
    </row>
    <row r="856" spans="1:14" x14ac:dyDescent="0.2">
      <c r="A856" s="45"/>
      <c r="D856" s="44"/>
      <c r="E856" s="18"/>
      <c r="F856" s="18"/>
      <c r="H856" s="2"/>
      <c r="I856" s="2"/>
      <c r="J856" s="17"/>
      <c r="K856" s="17"/>
      <c r="L856" s="18"/>
      <c r="M856" s="17"/>
      <c r="N856" s="17"/>
    </row>
    <row r="857" spans="1:14" x14ac:dyDescent="0.2">
      <c r="A857" s="45"/>
      <c r="D857" s="44"/>
      <c r="E857" s="18"/>
      <c r="F857" s="18"/>
      <c r="H857" s="2"/>
      <c r="I857" s="2"/>
      <c r="J857" s="17"/>
      <c r="K857" s="17"/>
      <c r="L857" s="18"/>
      <c r="M857" s="17"/>
      <c r="N857" s="17"/>
    </row>
    <row r="858" spans="1:14" x14ac:dyDescent="0.2">
      <c r="A858" s="45"/>
      <c r="D858" s="44"/>
      <c r="E858" s="18"/>
      <c r="F858" s="18"/>
      <c r="H858" s="2"/>
      <c r="I858" s="2"/>
      <c r="J858" s="17"/>
      <c r="K858" s="17"/>
      <c r="L858" s="18"/>
      <c r="M858" s="17"/>
      <c r="N858" s="17"/>
    </row>
    <row r="859" spans="1:14" x14ac:dyDescent="0.2">
      <c r="A859" s="45"/>
      <c r="D859" s="44"/>
      <c r="E859" s="18"/>
      <c r="F859" s="18"/>
      <c r="H859" s="2"/>
      <c r="I859" s="2"/>
      <c r="J859" s="17"/>
      <c r="K859" s="17"/>
      <c r="L859" s="18"/>
      <c r="M859" s="17"/>
      <c r="N859" s="17"/>
    </row>
    <row r="860" spans="1:14" x14ac:dyDescent="0.2">
      <c r="A860" s="45"/>
      <c r="D860" s="44"/>
      <c r="E860" s="18"/>
      <c r="F860" s="18"/>
      <c r="H860" s="2"/>
      <c r="I860" s="2"/>
      <c r="J860" s="17"/>
      <c r="K860" s="17"/>
      <c r="L860" s="18"/>
      <c r="M860" s="17"/>
      <c r="N860" s="17"/>
    </row>
    <row r="861" spans="1:14" x14ac:dyDescent="0.2">
      <c r="A861" s="45"/>
      <c r="D861" s="44"/>
      <c r="E861" s="18"/>
      <c r="F861" s="18"/>
      <c r="H861" s="2"/>
      <c r="I861" s="2"/>
      <c r="J861" s="17"/>
      <c r="K861" s="17"/>
      <c r="L861" s="18"/>
      <c r="M861" s="17"/>
      <c r="N861" s="17"/>
    </row>
    <row r="862" spans="1:14" x14ac:dyDescent="0.2">
      <c r="A862" s="45"/>
      <c r="D862" s="44"/>
      <c r="E862" s="18"/>
      <c r="F862" s="18"/>
      <c r="H862" s="2"/>
      <c r="I862" s="2"/>
      <c r="J862" s="17"/>
      <c r="K862" s="17"/>
      <c r="L862" s="18"/>
      <c r="M862" s="17"/>
      <c r="N862" s="17"/>
    </row>
    <row r="863" spans="1:14" x14ac:dyDescent="0.2">
      <c r="A863" s="45"/>
      <c r="D863" s="44"/>
      <c r="E863" s="18"/>
      <c r="F863" s="18"/>
      <c r="H863" s="2"/>
      <c r="I863" s="2"/>
      <c r="J863" s="17"/>
      <c r="K863" s="17"/>
      <c r="L863" s="18"/>
      <c r="M863" s="17"/>
      <c r="N863" s="17"/>
    </row>
    <row r="864" spans="1:14" x14ac:dyDescent="0.2">
      <c r="A864" s="45"/>
      <c r="D864" s="44"/>
      <c r="E864" s="18"/>
      <c r="F864" s="18"/>
      <c r="H864" s="2"/>
      <c r="I864" s="2"/>
      <c r="J864" s="17"/>
      <c r="K864" s="17"/>
      <c r="L864" s="18"/>
      <c r="M864" s="17"/>
      <c r="N864" s="17"/>
    </row>
    <row r="865" spans="1:14" x14ac:dyDescent="0.2">
      <c r="A865" s="45"/>
      <c r="D865" s="44"/>
      <c r="E865" s="18"/>
      <c r="F865" s="18"/>
      <c r="H865" s="2"/>
      <c r="I865" s="2"/>
      <c r="J865" s="17"/>
      <c r="K865" s="17"/>
      <c r="L865" s="18"/>
      <c r="M865" s="17"/>
      <c r="N865" s="17"/>
    </row>
    <row r="866" spans="1:14" x14ac:dyDescent="0.2">
      <c r="A866" s="45"/>
      <c r="D866" s="44"/>
      <c r="E866" s="18"/>
      <c r="F866" s="18"/>
      <c r="H866" s="2"/>
      <c r="I866" s="2"/>
      <c r="J866" s="17"/>
      <c r="K866" s="17"/>
      <c r="L866" s="18"/>
      <c r="M866" s="17"/>
      <c r="N866" s="17"/>
    </row>
    <row r="867" spans="1:14" x14ac:dyDescent="0.2">
      <c r="A867" s="45"/>
      <c r="D867" s="44"/>
      <c r="E867" s="18"/>
      <c r="F867" s="18"/>
      <c r="H867" s="2"/>
      <c r="I867" s="2"/>
      <c r="J867" s="17"/>
      <c r="K867" s="17"/>
      <c r="L867" s="18"/>
      <c r="M867" s="17"/>
      <c r="N867" s="17"/>
    </row>
    <row r="868" spans="1:14" x14ac:dyDescent="0.2">
      <c r="A868" s="45"/>
      <c r="D868" s="44"/>
      <c r="E868" s="18"/>
      <c r="F868" s="18"/>
      <c r="H868" s="2"/>
      <c r="I868" s="2"/>
      <c r="J868" s="17"/>
      <c r="K868" s="17"/>
      <c r="L868" s="18"/>
      <c r="M868" s="17"/>
      <c r="N868" s="17"/>
    </row>
    <row r="869" spans="1:14" x14ac:dyDescent="0.2">
      <c r="A869" s="45"/>
      <c r="D869" s="44"/>
      <c r="E869" s="18"/>
      <c r="F869" s="18"/>
      <c r="H869" s="2"/>
      <c r="I869" s="2"/>
      <c r="J869" s="17"/>
      <c r="K869" s="17"/>
      <c r="L869" s="18"/>
      <c r="M869" s="17"/>
      <c r="N869" s="17"/>
    </row>
    <row r="870" spans="1:14" x14ac:dyDescent="0.2">
      <c r="A870" s="45"/>
      <c r="D870" s="44"/>
      <c r="E870" s="18"/>
      <c r="F870" s="18"/>
      <c r="H870" s="2"/>
      <c r="I870" s="2"/>
      <c r="J870" s="17"/>
      <c r="K870" s="17"/>
      <c r="L870" s="18"/>
      <c r="M870" s="17"/>
      <c r="N870" s="17"/>
    </row>
    <row r="871" spans="1:14" x14ac:dyDescent="0.2">
      <c r="A871" s="45"/>
      <c r="D871" s="44"/>
      <c r="E871" s="18"/>
      <c r="F871" s="18"/>
      <c r="H871" s="2"/>
      <c r="I871" s="2"/>
      <c r="J871" s="17"/>
      <c r="K871" s="17"/>
      <c r="L871" s="18"/>
      <c r="M871" s="17"/>
      <c r="N871" s="17"/>
    </row>
    <row r="872" spans="1:14" x14ac:dyDescent="0.2">
      <c r="A872" s="45"/>
      <c r="D872" s="44"/>
      <c r="E872" s="18"/>
      <c r="F872" s="18"/>
      <c r="H872" s="2"/>
      <c r="I872" s="2"/>
      <c r="J872" s="17"/>
      <c r="K872" s="17"/>
      <c r="L872" s="18"/>
      <c r="M872" s="17"/>
      <c r="N872" s="17"/>
    </row>
    <row r="873" spans="1:14" x14ac:dyDescent="0.2">
      <c r="A873" s="45"/>
      <c r="D873" s="44"/>
      <c r="E873" s="18"/>
      <c r="F873" s="18"/>
      <c r="H873" s="2"/>
      <c r="I873" s="2"/>
      <c r="J873" s="17"/>
      <c r="K873" s="17"/>
      <c r="L873" s="18"/>
      <c r="M873" s="17"/>
      <c r="N873" s="17"/>
    </row>
    <row r="874" spans="1:14" x14ac:dyDescent="0.2">
      <c r="A874" s="45"/>
      <c r="D874" s="44"/>
      <c r="E874" s="18"/>
      <c r="F874" s="18"/>
      <c r="H874" s="2"/>
      <c r="I874" s="2"/>
      <c r="J874" s="17"/>
      <c r="K874" s="17"/>
      <c r="L874" s="18"/>
      <c r="M874" s="17"/>
      <c r="N874" s="17"/>
    </row>
    <row r="875" spans="1:14" x14ac:dyDescent="0.2">
      <c r="A875" s="45"/>
      <c r="D875" s="44"/>
      <c r="E875" s="18"/>
      <c r="F875" s="18"/>
      <c r="H875" s="2"/>
      <c r="I875" s="2"/>
      <c r="J875" s="17"/>
      <c r="K875" s="17"/>
      <c r="L875" s="18"/>
      <c r="M875" s="17"/>
      <c r="N875" s="17"/>
    </row>
    <row r="876" spans="1:14" x14ac:dyDescent="0.2">
      <c r="A876" s="45"/>
      <c r="D876" s="44"/>
      <c r="E876" s="18"/>
      <c r="F876" s="18"/>
      <c r="H876" s="2"/>
      <c r="I876" s="2"/>
      <c r="J876" s="17"/>
      <c r="K876" s="17"/>
      <c r="L876" s="18"/>
      <c r="M876" s="17"/>
      <c r="N876" s="17"/>
    </row>
    <row r="877" spans="1:14" x14ac:dyDescent="0.2">
      <c r="A877" s="45"/>
      <c r="D877" s="44"/>
      <c r="E877" s="18"/>
      <c r="F877" s="18"/>
      <c r="H877" s="2"/>
      <c r="I877" s="2"/>
      <c r="J877" s="17"/>
      <c r="K877" s="17"/>
      <c r="L877" s="18"/>
      <c r="M877" s="17"/>
      <c r="N877" s="17"/>
    </row>
    <row r="878" spans="1:14" x14ac:dyDescent="0.2">
      <c r="A878" s="45"/>
      <c r="D878" s="44"/>
      <c r="E878" s="18"/>
      <c r="F878" s="18"/>
      <c r="H878" s="2"/>
      <c r="I878" s="2"/>
      <c r="J878" s="17"/>
      <c r="K878" s="17"/>
      <c r="L878" s="18"/>
      <c r="M878" s="17"/>
      <c r="N878" s="17"/>
    </row>
    <row r="879" spans="1:14" x14ac:dyDescent="0.2">
      <c r="A879" s="45"/>
      <c r="D879" s="44"/>
      <c r="E879" s="18"/>
      <c r="F879" s="18"/>
      <c r="H879" s="2"/>
      <c r="I879" s="2"/>
      <c r="J879" s="17"/>
      <c r="K879" s="17"/>
      <c r="L879" s="18"/>
      <c r="M879" s="17"/>
      <c r="N879" s="17"/>
    </row>
    <row r="880" spans="1:14" x14ac:dyDescent="0.2">
      <c r="A880" s="45"/>
      <c r="D880" s="44"/>
      <c r="E880" s="18"/>
      <c r="F880" s="18"/>
      <c r="H880" s="2"/>
      <c r="I880" s="2"/>
      <c r="J880" s="17"/>
      <c r="K880" s="17"/>
      <c r="L880" s="18"/>
      <c r="M880" s="17"/>
      <c r="N880" s="17"/>
    </row>
    <row r="881" spans="1:14" x14ac:dyDescent="0.2">
      <c r="A881" s="45"/>
      <c r="D881" s="44"/>
      <c r="E881" s="18"/>
      <c r="F881" s="18"/>
      <c r="H881" s="2"/>
      <c r="I881" s="2"/>
      <c r="J881" s="17"/>
      <c r="K881" s="17"/>
      <c r="L881" s="18"/>
      <c r="M881" s="17"/>
      <c r="N881" s="17"/>
    </row>
    <row r="882" spans="1:14" x14ac:dyDescent="0.2">
      <c r="A882" s="45"/>
      <c r="D882" s="44"/>
      <c r="E882" s="18"/>
      <c r="F882" s="18"/>
      <c r="H882" s="2"/>
      <c r="I882" s="2"/>
      <c r="J882" s="17"/>
      <c r="K882" s="17"/>
      <c r="L882" s="18"/>
      <c r="M882" s="17"/>
      <c r="N882" s="17"/>
    </row>
    <row r="883" spans="1:14" x14ac:dyDescent="0.2">
      <c r="A883" s="45"/>
      <c r="D883" s="44"/>
      <c r="E883" s="18"/>
      <c r="F883" s="18"/>
      <c r="H883" s="2"/>
      <c r="I883" s="2"/>
      <c r="J883" s="17"/>
      <c r="K883" s="17"/>
      <c r="L883" s="18"/>
      <c r="M883" s="17"/>
      <c r="N883" s="17"/>
    </row>
    <row r="884" spans="1:14" x14ac:dyDescent="0.2">
      <c r="A884" s="45"/>
      <c r="D884" s="44"/>
      <c r="E884" s="18"/>
      <c r="F884" s="18"/>
      <c r="H884" s="2"/>
      <c r="I884" s="2"/>
      <c r="J884" s="17"/>
      <c r="K884" s="17"/>
      <c r="L884" s="18"/>
      <c r="M884" s="17"/>
      <c r="N884" s="17"/>
    </row>
    <row r="885" spans="1:14" x14ac:dyDescent="0.2">
      <c r="A885" s="45"/>
      <c r="D885" s="44"/>
      <c r="E885" s="18"/>
      <c r="F885" s="18"/>
      <c r="H885" s="2"/>
      <c r="I885" s="2"/>
      <c r="J885" s="17"/>
      <c r="K885" s="17"/>
      <c r="L885" s="18"/>
      <c r="M885" s="17"/>
      <c r="N885" s="17"/>
    </row>
    <row r="886" spans="1:14" x14ac:dyDescent="0.2">
      <c r="A886" s="45"/>
      <c r="D886" s="44"/>
      <c r="E886" s="18"/>
      <c r="F886" s="18"/>
      <c r="H886" s="2"/>
      <c r="I886" s="2"/>
      <c r="J886" s="17"/>
      <c r="K886" s="17"/>
      <c r="L886" s="18"/>
      <c r="M886" s="17"/>
      <c r="N886" s="17"/>
    </row>
    <row r="887" spans="1:14" x14ac:dyDescent="0.2">
      <c r="A887" s="45"/>
      <c r="D887" s="44"/>
      <c r="E887" s="18"/>
      <c r="F887" s="18"/>
      <c r="H887" s="2"/>
      <c r="I887" s="2"/>
      <c r="J887" s="17"/>
      <c r="K887" s="17"/>
      <c r="L887" s="18"/>
      <c r="M887" s="17"/>
      <c r="N887" s="17"/>
    </row>
    <row r="888" spans="1:14" x14ac:dyDescent="0.2">
      <c r="A888" s="45"/>
      <c r="D888" s="44"/>
      <c r="E888" s="18"/>
      <c r="F888" s="18"/>
      <c r="H888" s="2"/>
      <c r="I888" s="2"/>
      <c r="J888" s="17"/>
      <c r="K888" s="17"/>
      <c r="L888" s="18"/>
      <c r="M888" s="17"/>
      <c r="N888" s="17"/>
    </row>
    <row r="889" spans="1:14" x14ac:dyDescent="0.2">
      <c r="A889" s="45"/>
      <c r="D889" s="44"/>
      <c r="E889" s="18"/>
      <c r="F889" s="18"/>
      <c r="H889" s="2"/>
      <c r="I889" s="2"/>
      <c r="J889" s="17"/>
      <c r="K889" s="17"/>
      <c r="L889" s="18"/>
      <c r="M889" s="17"/>
      <c r="N889" s="17"/>
    </row>
    <row r="890" spans="1:14" x14ac:dyDescent="0.2">
      <c r="A890" s="45"/>
      <c r="D890" s="44"/>
      <c r="E890" s="18"/>
      <c r="F890" s="18"/>
      <c r="H890" s="2"/>
      <c r="I890" s="2"/>
      <c r="J890" s="17"/>
      <c r="K890" s="17"/>
      <c r="L890" s="18"/>
      <c r="M890" s="17"/>
      <c r="N890" s="17"/>
    </row>
    <row r="891" spans="1:14" x14ac:dyDescent="0.2">
      <c r="A891" s="45"/>
      <c r="D891" s="44"/>
      <c r="E891" s="18"/>
      <c r="F891" s="18"/>
      <c r="H891" s="2"/>
      <c r="I891" s="2"/>
      <c r="J891" s="17"/>
      <c r="K891" s="17"/>
      <c r="L891" s="18"/>
      <c r="M891" s="17"/>
      <c r="N891" s="17"/>
    </row>
    <row r="892" spans="1:14" x14ac:dyDescent="0.2">
      <c r="A892" s="45"/>
      <c r="D892" s="44"/>
      <c r="E892" s="18"/>
      <c r="F892" s="18"/>
      <c r="H892" s="2"/>
      <c r="I892" s="2"/>
      <c r="J892" s="17"/>
      <c r="K892" s="17"/>
      <c r="L892" s="18"/>
      <c r="M892" s="17"/>
      <c r="N892" s="17"/>
    </row>
    <row r="893" spans="1:14" x14ac:dyDescent="0.2">
      <c r="A893" s="45"/>
      <c r="D893" s="44"/>
      <c r="E893" s="18"/>
      <c r="F893" s="18"/>
      <c r="H893" s="2"/>
      <c r="I893" s="2"/>
      <c r="J893" s="17"/>
      <c r="K893" s="17"/>
      <c r="L893" s="18"/>
      <c r="M893" s="17"/>
      <c r="N893" s="17"/>
    </row>
    <row r="894" spans="1:14" x14ac:dyDescent="0.2">
      <c r="A894" s="45"/>
      <c r="D894" s="44"/>
      <c r="E894" s="18"/>
      <c r="F894" s="18"/>
      <c r="H894" s="2"/>
      <c r="I894" s="2"/>
      <c r="J894" s="17"/>
      <c r="K894" s="17"/>
      <c r="L894" s="18"/>
      <c r="M894" s="17"/>
      <c r="N894" s="17"/>
    </row>
    <row r="895" spans="1:14" x14ac:dyDescent="0.2">
      <c r="A895" s="45"/>
      <c r="D895" s="44"/>
      <c r="E895" s="18"/>
      <c r="F895" s="18"/>
      <c r="H895" s="2"/>
      <c r="I895" s="2"/>
      <c r="J895" s="17"/>
      <c r="K895" s="17"/>
      <c r="L895" s="18"/>
      <c r="M895" s="17"/>
      <c r="N895" s="17"/>
    </row>
    <row r="896" spans="1:14" x14ac:dyDescent="0.2">
      <c r="A896" s="45"/>
      <c r="D896" s="44"/>
      <c r="E896" s="18"/>
      <c r="F896" s="18"/>
      <c r="H896" s="2"/>
      <c r="I896" s="2"/>
      <c r="J896" s="17"/>
      <c r="K896" s="17"/>
      <c r="L896" s="18"/>
      <c r="M896" s="17"/>
      <c r="N896" s="17"/>
    </row>
    <row r="897" spans="1:14" x14ac:dyDescent="0.2">
      <c r="A897" s="45"/>
      <c r="D897" s="44"/>
      <c r="E897" s="18"/>
      <c r="F897" s="18"/>
      <c r="H897" s="2"/>
      <c r="I897" s="2"/>
      <c r="J897" s="17"/>
      <c r="K897" s="17"/>
      <c r="L897" s="18"/>
      <c r="M897" s="17"/>
      <c r="N897" s="17"/>
    </row>
    <row r="898" spans="1:14" x14ac:dyDescent="0.2">
      <c r="A898" s="45"/>
      <c r="D898" s="44"/>
      <c r="E898" s="18"/>
      <c r="F898" s="18"/>
      <c r="H898" s="2"/>
      <c r="I898" s="2"/>
      <c r="J898" s="17"/>
      <c r="K898" s="17"/>
      <c r="L898" s="18"/>
      <c r="M898" s="17"/>
      <c r="N898" s="17"/>
    </row>
    <row r="899" spans="1:14" x14ac:dyDescent="0.2">
      <c r="A899" s="45"/>
      <c r="D899" s="44"/>
      <c r="E899" s="18"/>
      <c r="F899" s="18"/>
      <c r="H899" s="2"/>
      <c r="I899" s="2"/>
      <c r="J899" s="17"/>
      <c r="K899" s="17"/>
      <c r="L899" s="18"/>
      <c r="M899" s="17"/>
      <c r="N899" s="17"/>
    </row>
    <row r="900" spans="1:14" x14ac:dyDescent="0.2">
      <c r="A900" s="45"/>
      <c r="D900" s="44"/>
      <c r="E900" s="18"/>
      <c r="F900" s="18"/>
      <c r="H900" s="2"/>
      <c r="I900" s="2"/>
      <c r="J900" s="17"/>
      <c r="K900" s="17"/>
      <c r="L900" s="18"/>
      <c r="M900" s="17"/>
      <c r="N900" s="17"/>
    </row>
    <row r="901" spans="1:14" x14ac:dyDescent="0.2">
      <c r="A901" s="45"/>
      <c r="D901" s="44"/>
      <c r="E901" s="18"/>
      <c r="F901" s="18"/>
      <c r="H901" s="2"/>
      <c r="I901" s="2"/>
      <c r="J901" s="17"/>
      <c r="K901" s="17"/>
      <c r="L901" s="18"/>
      <c r="M901" s="17"/>
      <c r="N901" s="17"/>
    </row>
    <row r="902" spans="1:14" x14ac:dyDescent="0.2">
      <c r="A902" s="45"/>
      <c r="D902" s="44"/>
      <c r="E902" s="18"/>
      <c r="F902" s="18"/>
      <c r="H902" s="2"/>
      <c r="I902" s="2"/>
      <c r="J902" s="17"/>
      <c r="K902" s="17"/>
      <c r="L902" s="18"/>
      <c r="M902" s="17"/>
      <c r="N902" s="17"/>
    </row>
    <row r="903" spans="1:14" x14ac:dyDescent="0.2">
      <c r="A903" s="45"/>
      <c r="D903" s="44"/>
      <c r="E903" s="18"/>
      <c r="F903" s="18"/>
      <c r="H903" s="2"/>
      <c r="I903" s="2"/>
      <c r="J903" s="17"/>
      <c r="K903" s="17"/>
      <c r="L903" s="18"/>
      <c r="M903" s="17"/>
      <c r="N903" s="17"/>
    </row>
    <row r="904" spans="1:14" x14ac:dyDescent="0.2">
      <c r="A904" s="45"/>
      <c r="D904" s="44"/>
      <c r="E904" s="18"/>
      <c r="F904" s="18"/>
      <c r="H904" s="2"/>
      <c r="I904" s="2"/>
      <c r="J904" s="17"/>
      <c r="K904" s="17"/>
      <c r="L904" s="18"/>
      <c r="M904" s="17"/>
      <c r="N904" s="17"/>
    </row>
    <row r="905" spans="1:14" x14ac:dyDescent="0.2">
      <c r="A905" s="45"/>
      <c r="D905" s="44"/>
      <c r="E905" s="18"/>
      <c r="F905" s="18"/>
      <c r="H905" s="2"/>
      <c r="I905" s="2"/>
      <c r="J905" s="17"/>
      <c r="K905" s="17"/>
      <c r="L905" s="18"/>
      <c r="M905" s="17"/>
      <c r="N905" s="17"/>
    </row>
    <row r="906" spans="1:14" x14ac:dyDescent="0.2">
      <c r="A906" s="45"/>
      <c r="D906" s="44"/>
      <c r="E906" s="18"/>
      <c r="F906" s="18"/>
      <c r="H906" s="2"/>
      <c r="I906" s="2"/>
      <c r="J906" s="17"/>
      <c r="K906" s="17"/>
      <c r="L906" s="18"/>
      <c r="M906" s="17"/>
      <c r="N906" s="17"/>
    </row>
    <row r="907" spans="1:14" x14ac:dyDescent="0.2">
      <c r="A907" s="45"/>
      <c r="D907" s="44"/>
      <c r="E907" s="18"/>
      <c r="F907" s="18"/>
      <c r="H907" s="2"/>
      <c r="I907" s="2"/>
      <c r="J907" s="17"/>
      <c r="K907" s="17"/>
      <c r="L907" s="18"/>
      <c r="M907" s="17"/>
      <c r="N907" s="17"/>
    </row>
    <row r="908" spans="1:14" x14ac:dyDescent="0.2">
      <c r="A908" s="45"/>
      <c r="D908" s="44"/>
      <c r="E908" s="18"/>
      <c r="F908" s="18"/>
      <c r="H908" s="2"/>
      <c r="I908" s="2"/>
      <c r="J908" s="17"/>
      <c r="K908" s="17"/>
      <c r="L908" s="18"/>
      <c r="M908" s="17"/>
      <c r="N908" s="17"/>
    </row>
    <row r="909" spans="1:14" x14ac:dyDescent="0.2">
      <c r="A909" s="45"/>
      <c r="D909" s="44"/>
      <c r="E909" s="18"/>
      <c r="F909" s="18"/>
      <c r="H909" s="2"/>
      <c r="I909" s="2"/>
      <c r="J909" s="17"/>
      <c r="K909" s="17"/>
      <c r="L909" s="18"/>
      <c r="M909" s="17"/>
      <c r="N909" s="17"/>
    </row>
    <row r="910" spans="1:14" x14ac:dyDescent="0.2">
      <c r="A910" s="45"/>
      <c r="D910" s="44"/>
      <c r="E910" s="18"/>
      <c r="F910" s="18"/>
      <c r="H910" s="2"/>
      <c r="I910" s="2"/>
      <c r="J910" s="17"/>
      <c r="K910" s="17"/>
      <c r="L910" s="18"/>
      <c r="M910" s="17"/>
      <c r="N910" s="17"/>
    </row>
    <row r="911" spans="1:14" x14ac:dyDescent="0.2">
      <c r="A911" s="45"/>
      <c r="D911" s="44"/>
      <c r="E911" s="18"/>
      <c r="F911" s="18"/>
      <c r="H911" s="2"/>
      <c r="I911" s="2"/>
      <c r="J911" s="17"/>
      <c r="K911" s="17"/>
      <c r="L911" s="18"/>
      <c r="M911" s="17"/>
      <c r="N911" s="17"/>
    </row>
    <row r="912" spans="1:14" x14ac:dyDescent="0.2">
      <c r="A912" s="45"/>
      <c r="D912" s="44"/>
      <c r="E912" s="18"/>
      <c r="F912" s="18"/>
      <c r="H912" s="2"/>
      <c r="I912" s="2"/>
      <c r="J912" s="17"/>
      <c r="K912" s="17"/>
      <c r="L912" s="18"/>
      <c r="M912" s="17"/>
      <c r="N912" s="17"/>
    </row>
    <row r="913" spans="1:14" x14ac:dyDescent="0.2">
      <c r="A913" s="45"/>
      <c r="D913" s="44"/>
      <c r="E913" s="18"/>
      <c r="F913" s="18"/>
      <c r="H913" s="2"/>
      <c r="I913" s="2"/>
      <c r="J913" s="17"/>
      <c r="K913" s="17"/>
      <c r="L913" s="18"/>
      <c r="M913" s="17"/>
      <c r="N913" s="17"/>
    </row>
    <row r="914" spans="1:14" x14ac:dyDescent="0.2">
      <c r="A914" s="45"/>
      <c r="D914" s="44"/>
      <c r="E914" s="18"/>
      <c r="F914" s="18"/>
      <c r="H914" s="2"/>
      <c r="I914" s="2"/>
      <c r="J914" s="17"/>
      <c r="K914" s="17"/>
      <c r="L914" s="18"/>
      <c r="M914" s="17"/>
      <c r="N914" s="17"/>
    </row>
    <row r="915" spans="1:14" x14ac:dyDescent="0.2">
      <c r="A915" s="45"/>
      <c r="D915" s="44"/>
      <c r="E915" s="18"/>
      <c r="F915" s="18"/>
      <c r="H915" s="2"/>
      <c r="I915" s="2"/>
      <c r="J915" s="17"/>
      <c r="K915" s="17"/>
      <c r="L915" s="18"/>
      <c r="M915" s="17"/>
      <c r="N915" s="17"/>
    </row>
    <row r="916" spans="1:14" x14ac:dyDescent="0.2">
      <c r="A916" s="45"/>
      <c r="D916" s="44"/>
      <c r="E916" s="18"/>
      <c r="F916" s="18"/>
      <c r="H916" s="2"/>
      <c r="I916" s="2"/>
      <c r="J916" s="17"/>
      <c r="K916" s="17"/>
      <c r="L916" s="18"/>
      <c r="M916" s="17"/>
      <c r="N916" s="17"/>
    </row>
    <row r="917" spans="1:14" x14ac:dyDescent="0.2">
      <c r="A917" s="45"/>
      <c r="D917" s="44"/>
      <c r="E917" s="18"/>
      <c r="F917" s="18"/>
      <c r="H917" s="2"/>
      <c r="I917" s="2"/>
      <c r="J917" s="17"/>
      <c r="K917" s="17"/>
      <c r="L917" s="18"/>
      <c r="M917" s="17"/>
      <c r="N917" s="17"/>
    </row>
    <row r="918" spans="1:14" x14ac:dyDescent="0.2">
      <c r="A918" s="45"/>
      <c r="D918" s="44"/>
      <c r="E918" s="18"/>
      <c r="F918" s="18"/>
      <c r="H918" s="2"/>
      <c r="I918" s="2"/>
      <c r="J918" s="17"/>
      <c r="K918" s="17"/>
      <c r="L918" s="18"/>
      <c r="M918" s="17"/>
      <c r="N918" s="17"/>
    </row>
    <row r="919" spans="1:14" x14ac:dyDescent="0.2">
      <c r="A919" s="45"/>
      <c r="D919" s="44"/>
      <c r="E919" s="18"/>
      <c r="F919" s="18"/>
      <c r="H919" s="2"/>
      <c r="I919" s="2"/>
      <c r="J919" s="17"/>
      <c r="K919" s="17"/>
      <c r="L919" s="18"/>
      <c r="M919" s="17"/>
      <c r="N919" s="17"/>
    </row>
    <row r="920" spans="1:14" x14ac:dyDescent="0.2">
      <c r="A920" s="45"/>
      <c r="D920" s="44"/>
      <c r="E920" s="18"/>
      <c r="F920" s="18"/>
      <c r="H920" s="2"/>
      <c r="I920" s="2"/>
      <c r="J920" s="17"/>
      <c r="K920" s="17"/>
      <c r="L920" s="18"/>
      <c r="M920" s="17"/>
      <c r="N920" s="17"/>
    </row>
    <row r="921" spans="1:14" x14ac:dyDescent="0.2">
      <c r="A921" s="45"/>
      <c r="D921" s="44"/>
      <c r="E921" s="18"/>
      <c r="F921" s="18"/>
      <c r="H921" s="2"/>
      <c r="I921" s="2"/>
      <c r="J921" s="17"/>
      <c r="K921" s="17"/>
      <c r="L921" s="18"/>
      <c r="M921" s="17"/>
      <c r="N921" s="17"/>
    </row>
    <row r="922" spans="1:14" x14ac:dyDescent="0.2">
      <c r="A922" s="45"/>
      <c r="D922" s="44"/>
      <c r="E922" s="18"/>
      <c r="F922" s="18"/>
      <c r="H922" s="2"/>
      <c r="I922" s="2"/>
      <c r="J922" s="17"/>
      <c r="K922" s="17"/>
      <c r="L922" s="18"/>
      <c r="M922" s="17"/>
      <c r="N922" s="17"/>
    </row>
    <row r="923" spans="1:14" x14ac:dyDescent="0.2">
      <c r="A923" s="45"/>
      <c r="D923" s="44"/>
      <c r="E923" s="18"/>
      <c r="F923" s="18"/>
      <c r="H923" s="2"/>
      <c r="I923" s="2"/>
      <c r="J923" s="17"/>
      <c r="K923" s="17"/>
      <c r="L923" s="18"/>
      <c r="M923" s="17"/>
      <c r="N923" s="17"/>
    </row>
    <row r="924" spans="1:14" x14ac:dyDescent="0.2">
      <c r="A924" s="45"/>
      <c r="D924" s="44"/>
      <c r="E924" s="18"/>
      <c r="F924" s="18"/>
      <c r="H924" s="2"/>
      <c r="I924" s="2"/>
      <c r="J924" s="17"/>
      <c r="K924" s="17"/>
      <c r="L924" s="18"/>
      <c r="M924" s="17"/>
      <c r="N924" s="17"/>
    </row>
    <row r="925" spans="1:14" x14ac:dyDescent="0.2">
      <c r="A925" s="45"/>
      <c r="D925" s="44"/>
      <c r="E925" s="18"/>
      <c r="F925" s="18"/>
      <c r="H925" s="2"/>
      <c r="I925" s="2"/>
      <c r="J925" s="17"/>
      <c r="K925" s="17"/>
      <c r="L925" s="18"/>
      <c r="M925" s="17"/>
      <c r="N925" s="17"/>
    </row>
    <row r="926" spans="1:14" x14ac:dyDescent="0.2">
      <c r="A926" s="45"/>
      <c r="D926" s="44"/>
      <c r="E926" s="18"/>
      <c r="F926" s="18"/>
      <c r="H926" s="2"/>
      <c r="I926" s="2"/>
      <c r="J926" s="17"/>
      <c r="K926" s="17"/>
      <c r="L926" s="18"/>
      <c r="M926" s="17"/>
      <c r="N926" s="17"/>
    </row>
    <row r="927" spans="1:14" x14ac:dyDescent="0.2">
      <c r="A927" s="45"/>
      <c r="D927" s="44"/>
      <c r="E927" s="18"/>
      <c r="F927" s="18"/>
      <c r="H927" s="2"/>
      <c r="I927" s="2"/>
      <c r="J927" s="17"/>
      <c r="K927" s="17"/>
      <c r="L927" s="18"/>
      <c r="M927" s="17"/>
      <c r="N927" s="17"/>
    </row>
    <row r="928" spans="1:14" x14ac:dyDescent="0.2">
      <c r="A928" s="45"/>
      <c r="D928" s="44"/>
      <c r="E928" s="18"/>
      <c r="F928" s="18"/>
      <c r="H928" s="2"/>
      <c r="I928" s="2"/>
      <c r="J928" s="17"/>
      <c r="K928" s="17"/>
      <c r="L928" s="18"/>
      <c r="M928" s="17"/>
      <c r="N928" s="17"/>
    </row>
    <row r="929" spans="1:14" x14ac:dyDescent="0.2">
      <c r="A929" s="45"/>
      <c r="D929" s="44"/>
      <c r="E929" s="18"/>
      <c r="F929" s="18"/>
      <c r="H929" s="2"/>
      <c r="I929" s="2"/>
      <c r="J929" s="17"/>
      <c r="K929" s="17"/>
      <c r="L929" s="18"/>
      <c r="M929" s="17"/>
      <c r="N929" s="17"/>
    </row>
    <row r="930" spans="1:14" x14ac:dyDescent="0.2">
      <c r="A930" s="45"/>
      <c r="D930" s="44"/>
      <c r="E930" s="18"/>
      <c r="F930" s="18"/>
      <c r="H930" s="2"/>
      <c r="I930" s="2"/>
      <c r="J930" s="17"/>
      <c r="K930" s="17"/>
      <c r="L930" s="18"/>
      <c r="M930" s="17"/>
      <c r="N930" s="17"/>
    </row>
    <row r="931" spans="1:14" x14ac:dyDescent="0.2">
      <c r="A931" s="45"/>
      <c r="D931" s="44"/>
      <c r="E931" s="18"/>
      <c r="F931" s="18"/>
      <c r="H931" s="2"/>
      <c r="I931" s="2"/>
      <c r="J931" s="17"/>
      <c r="K931" s="17"/>
      <c r="L931" s="18"/>
      <c r="M931" s="17"/>
      <c r="N931" s="17"/>
    </row>
    <row r="932" spans="1:14" x14ac:dyDescent="0.2">
      <c r="A932" s="45"/>
      <c r="D932" s="44"/>
      <c r="E932" s="18"/>
      <c r="F932" s="18"/>
      <c r="H932" s="2"/>
      <c r="I932" s="2"/>
      <c r="J932" s="17"/>
      <c r="K932" s="17"/>
      <c r="L932" s="18"/>
      <c r="M932" s="17"/>
      <c r="N932" s="17"/>
    </row>
    <row r="933" spans="1:14" x14ac:dyDescent="0.2">
      <c r="A933" s="45"/>
      <c r="D933" s="44"/>
      <c r="E933" s="18"/>
      <c r="F933" s="18"/>
      <c r="H933" s="2"/>
      <c r="I933" s="2"/>
      <c r="J933" s="17"/>
      <c r="K933" s="17"/>
      <c r="L933" s="18"/>
      <c r="M933" s="17"/>
      <c r="N933" s="17"/>
    </row>
    <row r="934" spans="1:14" x14ac:dyDescent="0.2">
      <c r="A934" s="45"/>
      <c r="D934" s="44"/>
      <c r="E934" s="18"/>
      <c r="F934" s="18"/>
      <c r="H934" s="2"/>
      <c r="I934" s="2"/>
      <c r="J934" s="17"/>
      <c r="K934" s="17"/>
      <c r="L934" s="18"/>
      <c r="M934" s="17"/>
      <c r="N934" s="17"/>
    </row>
    <row r="935" spans="1:14" x14ac:dyDescent="0.2">
      <c r="A935" s="45"/>
      <c r="D935" s="44"/>
      <c r="E935" s="18"/>
      <c r="F935" s="18"/>
      <c r="H935" s="2"/>
      <c r="I935" s="2"/>
      <c r="J935" s="17"/>
      <c r="K935" s="17"/>
      <c r="L935" s="18"/>
      <c r="M935" s="17"/>
      <c r="N935" s="17"/>
    </row>
    <row r="936" spans="1:14" x14ac:dyDescent="0.2">
      <c r="A936" s="45"/>
      <c r="D936" s="44"/>
      <c r="E936" s="18"/>
      <c r="F936" s="18"/>
      <c r="H936" s="2"/>
      <c r="I936" s="2"/>
      <c r="J936" s="17"/>
      <c r="K936" s="17"/>
      <c r="L936" s="18"/>
      <c r="M936" s="17"/>
      <c r="N936" s="17"/>
    </row>
    <row r="937" spans="1:14" x14ac:dyDescent="0.2">
      <c r="A937" s="45"/>
      <c r="D937" s="44"/>
      <c r="E937" s="18"/>
      <c r="F937" s="18"/>
      <c r="H937" s="2"/>
      <c r="I937" s="2"/>
      <c r="J937" s="17"/>
      <c r="K937" s="17"/>
      <c r="L937" s="18"/>
      <c r="M937" s="17"/>
      <c r="N937" s="17"/>
    </row>
    <row r="938" spans="1:14" x14ac:dyDescent="0.2">
      <c r="A938" s="45"/>
      <c r="D938" s="44"/>
      <c r="E938" s="18"/>
      <c r="F938" s="18"/>
      <c r="H938" s="2"/>
      <c r="I938" s="2"/>
      <c r="J938" s="17"/>
      <c r="K938" s="17"/>
      <c r="L938" s="18"/>
      <c r="M938" s="17"/>
      <c r="N938" s="17"/>
    </row>
    <row r="939" spans="1:14" x14ac:dyDescent="0.2">
      <c r="A939" s="45"/>
      <c r="D939" s="44"/>
      <c r="E939" s="18"/>
      <c r="F939" s="18"/>
      <c r="H939" s="2"/>
      <c r="I939" s="2"/>
      <c r="J939" s="17"/>
      <c r="K939" s="17"/>
      <c r="L939" s="18"/>
      <c r="M939" s="17"/>
      <c r="N939" s="17"/>
    </row>
    <row r="940" spans="1:14" x14ac:dyDescent="0.2">
      <c r="A940" s="45"/>
      <c r="D940" s="44"/>
      <c r="E940" s="18"/>
      <c r="F940" s="18"/>
      <c r="H940" s="2"/>
      <c r="I940" s="2"/>
      <c r="J940" s="17"/>
      <c r="K940" s="17"/>
      <c r="L940" s="18"/>
      <c r="M940" s="17"/>
      <c r="N940" s="17"/>
    </row>
    <row r="941" spans="1:14" x14ac:dyDescent="0.2">
      <c r="A941" s="45"/>
      <c r="D941" s="44"/>
      <c r="E941" s="18"/>
      <c r="F941" s="18"/>
      <c r="H941" s="2"/>
      <c r="I941" s="2"/>
      <c r="J941" s="17"/>
      <c r="K941" s="17"/>
      <c r="L941" s="18"/>
      <c r="M941" s="17"/>
      <c r="N941" s="17"/>
    </row>
    <row r="942" spans="1:14" x14ac:dyDescent="0.2">
      <c r="A942" s="45"/>
      <c r="D942" s="44"/>
      <c r="E942" s="18"/>
      <c r="F942" s="18"/>
      <c r="H942" s="2"/>
      <c r="I942" s="2"/>
      <c r="J942" s="17"/>
      <c r="K942" s="17"/>
      <c r="L942" s="18"/>
      <c r="M942" s="17"/>
      <c r="N942" s="17"/>
    </row>
    <row r="943" spans="1:14" x14ac:dyDescent="0.2">
      <c r="A943" s="45"/>
      <c r="D943" s="44"/>
      <c r="E943" s="18"/>
      <c r="F943" s="18"/>
      <c r="H943" s="2"/>
      <c r="I943" s="2"/>
      <c r="J943" s="17"/>
      <c r="K943" s="17"/>
      <c r="L943" s="18"/>
      <c r="M943" s="17"/>
      <c r="N943" s="17"/>
    </row>
    <row r="944" spans="1:14" x14ac:dyDescent="0.2">
      <c r="A944" s="45"/>
      <c r="D944" s="44"/>
      <c r="E944" s="18"/>
      <c r="F944" s="18"/>
      <c r="H944" s="2"/>
      <c r="I944" s="2"/>
      <c r="J944" s="17"/>
      <c r="K944" s="17"/>
      <c r="L944" s="18"/>
      <c r="M944" s="17"/>
      <c r="N944" s="17"/>
    </row>
    <row r="945" spans="1:14" x14ac:dyDescent="0.2">
      <c r="A945" s="45"/>
      <c r="D945" s="44"/>
      <c r="E945" s="18"/>
      <c r="F945" s="18"/>
      <c r="H945" s="2"/>
      <c r="I945" s="2"/>
      <c r="J945" s="17"/>
      <c r="K945" s="17"/>
      <c r="L945" s="18"/>
      <c r="M945" s="17"/>
      <c r="N945" s="17"/>
    </row>
    <row r="946" spans="1:14" x14ac:dyDescent="0.2">
      <c r="A946" s="45"/>
      <c r="D946" s="44"/>
      <c r="E946" s="18"/>
      <c r="F946" s="18"/>
      <c r="H946" s="2"/>
      <c r="I946" s="2"/>
      <c r="J946" s="17"/>
      <c r="K946" s="17"/>
      <c r="L946" s="18"/>
      <c r="M946" s="17"/>
      <c r="N946" s="17"/>
    </row>
    <row r="947" spans="1:14" x14ac:dyDescent="0.2">
      <c r="A947" s="45"/>
      <c r="D947" s="44"/>
      <c r="E947" s="18"/>
      <c r="F947" s="18"/>
      <c r="H947" s="2"/>
      <c r="I947" s="2"/>
      <c r="J947" s="17"/>
      <c r="K947" s="17"/>
      <c r="L947" s="18"/>
      <c r="M947" s="17"/>
      <c r="N947" s="17"/>
    </row>
    <row r="948" spans="1:14" x14ac:dyDescent="0.2">
      <c r="A948" s="45"/>
      <c r="D948" s="44"/>
      <c r="E948" s="18"/>
      <c r="F948" s="18"/>
      <c r="H948" s="2"/>
      <c r="I948" s="2"/>
      <c r="J948" s="17"/>
      <c r="K948" s="17"/>
      <c r="L948" s="18"/>
      <c r="M948" s="17"/>
      <c r="N948" s="17"/>
    </row>
    <row r="949" spans="1:14" x14ac:dyDescent="0.2">
      <c r="A949" s="45"/>
      <c r="D949" s="44"/>
      <c r="E949" s="18"/>
      <c r="F949" s="18"/>
      <c r="H949" s="2"/>
      <c r="I949" s="2"/>
      <c r="J949" s="17"/>
      <c r="K949" s="17"/>
      <c r="L949" s="18"/>
      <c r="M949" s="17"/>
      <c r="N949" s="17"/>
    </row>
    <row r="950" spans="1:14" x14ac:dyDescent="0.2">
      <c r="A950" s="45"/>
      <c r="D950" s="44"/>
      <c r="E950" s="18"/>
      <c r="F950" s="18"/>
      <c r="H950" s="2"/>
      <c r="I950" s="2"/>
      <c r="J950" s="17"/>
      <c r="K950" s="17"/>
      <c r="L950" s="18"/>
      <c r="M950" s="17"/>
      <c r="N950" s="17"/>
    </row>
    <row r="951" spans="1:14" x14ac:dyDescent="0.2">
      <c r="A951" s="45"/>
      <c r="D951" s="44"/>
      <c r="E951" s="18"/>
      <c r="F951" s="18"/>
      <c r="H951" s="2"/>
      <c r="I951" s="2"/>
      <c r="J951" s="17"/>
      <c r="K951" s="17"/>
      <c r="L951" s="18"/>
      <c r="M951" s="17"/>
      <c r="N951" s="17"/>
    </row>
    <row r="952" spans="1:14" x14ac:dyDescent="0.2">
      <c r="A952" s="45"/>
      <c r="D952" s="44"/>
      <c r="E952" s="18"/>
      <c r="F952" s="18"/>
      <c r="H952" s="2"/>
      <c r="I952" s="2"/>
      <c r="J952" s="17"/>
      <c r="K952" s="17"/>
      <c r="L952" s="18"/>
      <c r="M952" s="17"/>
      <c r="N952" s="17"/>
    </row>
    <row r="953" spans="1:14" x14ac:dyDescent="0.2">
      <c r="A953" s="45"/>
      <c r="D953" s="44"/>
      <c r="E953" s="18"/>
      <c r="F953" s="18"/>
      <c r="H953" s="2"/>
      <c r="I953" s="2"/>
      <c r="J953" s="17"/>
      <c r="K953" s="17"/>
      <c r="L953" s="18"/>
      <c r="M953" s="17"/>
      <c r="N953" s="17"/>
    </row>
    <row r="954" spans="1:14" x14ac:dyDescent="0.2">
      <c r="A954" s="45"/>
      <c r="D954" s="44"/>
      <c r="E954" s="18"/>
      <c r="F954" s="18"/>
      <c r="H954" s="2"/>
      <c r="I954" s="2"/>
      <c r="J954" s="17"/>
      <c r="K954" s="17"/>
      <c r="L954" s="18"/>
      <c r="M954" s="17"/>
      <c r="N954" s="17"/>
    </row>
    <row r="955" spans="1:14" x14ac:dyDescent="0.2">
      <c r="A955" s="45"/>
      <c r="D955" s="44"/>
      <c r="E955" s="18"/>
      <c r="F955" s="18"/>
      <c r="H955" s="2"/>
      <c r="I955" s="2"/>
      <c r="J955" s="17"/>
      <c r="K955" s="17"/>
      <c r="L955" s="18"/>
      <c r="M955" s="17"/>
      <c r="N955" s="17"/>
    </row>
    <row r="956" spans="1:14" x14ac:dyDescent="0.2">
      <c r="A956" s="45"/>
      <c r="D956" s="44"/>
      <c r="E956" s="18"/>
      <c r="F956" s="18"/>
      <c r="H956" s="2"/>
      <c r="I956" s="2"/>
      <c r="J956" s="17"/>
      <c r="K956" s="17"/>
      <c r="L956" s="18"/>
      <c r="M956" s="17"/>
      <c r="N956" s="17"/>
    </row>
    <row r="957" spans="1:14" x14ac:dyDescent="0.2">
      <c r="A957" s="45"/>
      <c r="D957" s="44"/>
      <c r="E957" s="18"/>
      <c r="F957" s="18"/>
      <c r="H957" s="2"/>
      <c r="I957" s="2"/>
      <c r="J957" s="17"/>
      <c r="K957" s="17"/>
      <c r="L957" s="18"/>
      <c r="M957" s="17"/>
      <c r="N957" s="17"/>
    </row>
    <row r="958" spans="1:14" x14ac:dyDescent="0.2">
      <c r="A958" s="45"/>
      <c r="D958" s="44"/>
      <c r="E958" s="18"/>
      <c r="F958" s="18"/>
      <c r="H958" s="2"/>
      <c r="I958" s="2"/>
      <c r="J958" s="17"/>
      <c r="K958" s="17"/>
      <c r="L958" s="18"/>
      <c r="M958" s="17"/>
      <c r="N958" s="17"/>
    </row>
    <row r="959" spans="1:14" x14ac:dyDescent="0.2">
      <c r="A959" s="45"/>
      <c r="D959" s="44"/>
      <c r="E959" s="18"/>
      <c r="F959" s="18"/>
      <c r="H959" s="2"/>
      <c r="I959" s="2"/>
      <c r="J959" s="17"/>
      <c r="K959" s="17"/>
      <c r="L959" s="18"/>
      <c r="M959" s="17"/>
      <c r="N959" s="17"/>
    </row>
    <row r="960" spans="1:14" x14ac:dyDescent="0.2">
      <c r="A960" s="45"/>
      <c r="D960" s="44"/>
      <c r="E960" s="18"/>
      <c r="F960" s="18"/>
      <c r="H960" s="2"/>
      <c r="I960" s="2"/>
      <c r="J960" s="17"/>
      <c r="K960" s="17"/>
      <c r="L960" s="18"/>
      <c r="M960" s="17"/>
      <c r="N960" s="17"/>
    </row>
    <row r="961" spans="1:14" x14ac:dyDescent="0.2">
      <c r="A961" s="45"/>
      <c r="D961" s="44"/>
      <c r="E961" s="18"/>
      <c r="F961" s="18"/>
      <c r="H961" s="2"/>
      <c r="I961" s="2"/>
      <c r="J961" s="17"/>
      <c r="K961" s="17"/>
      <c r="L961" s="18"/>
      <c r="M961" s="17"/>
      <c r="N961" s="17"/>
    </row>
    <row r="962" spans="1:14" x14ac:dyDescent="0.2">
      <c r="A962" s="45"/>
      <c r="D962" s="44"/>
      <c r="E962" s="18"/>
      <c r="F962" s="18"/>
      <c r="H962" s="2"/>
      <c r="I962" s="2"/>
      <c r="J962" s="17"/>
      <c r="K962" s="17"/>
      <c r="L962" s="18"/>
      <c r="M962" s="17"/>
      <c r="N962" s="17"/>
    </row>
    <row r="963" spans="1:14" x14ac:dyDescent="0.2">
      <c r="A963" s="45"/>
      <c r="D963" s="44"/>
      <c r="E963" s="18"/>
      <c r="F963" s="18"/>
      <c r="H963" s="2"/>
      <c r="I963" s="2"/>
      <c r="J963" s="17"/>
      <c r="K963" s="17"/>
      <c r="L963" s="18"/>
      <c r="M963" s="17"/>
      <c r="N963" s="17"/>
    </row>
    <row r="964" spans="1:14" x14ac:dyDescent="0.2">
      <c r="A964" s="45"/>
      <c r="D964" s="44"/>
      <c r="E964" s="18"/>
      <c r="F964" s="18"/>
      <c r="H964" s="2"/>
      <c r="I964" s="2"/>
      <c r="J964" s="17"/>
      <c r="K964" s="17"/>
      <c r="L964" s="18"/>
      <c r="M964" s="17"/>
      <c r="N964" s="17"/>
    </row>
    <row r="965" spans="1:14" x14ac:dyDescent="0.2">
      <c r="A965" s="45"/>
      <c r="D965" s="44"/>
      <c r="E965" s="18"/>
      <c r="F965" s="18"/>
      <c r="H965" s="2"/>
      <c r="I965" s="2"/>
      <c r="J965" s="17"/>
      <c r="K965" s="17"/>
      <c r="L965" s="18"/>
      <c r="M965" s="17"/>
      <c r="N965" s="17"/>
    </row>
    <row r="966" spans="1:14" x14ac:dyDescent="0.2">
      <c r="A966" s="45"/>
      <c r="D966" s="44"/>
      <c r="E966" s="18"/>
      <c r="F966" s="18"/>
      <c r="H966" s="2"/>
      <c r="I966" s="2"/>
      <c r="J966" s="17"/>
      <c r="K966" s="17"/>
      <c r="L966" s="18"/>
      <c r="M966" s="17"/>
      <c r="N966" s="17"/>
    </row>
    <row r="967" spans="1:14" x14ac:dyDescent="0.2">
      <c r="A967" s="45"/>
      <c r="D967" s="44"/>
      <c r="E967" s="18"/>
      <c r="F967" s="18"/>
      <c r="H967" s="2"/>
      <c r="I967" s="2"/>
      <c r="J967" s="17"/>
      <c r="K967" s="17"/>
      <c r="L967" s="18"/>
      <c r="M967" s="17"/>
      <c r="N967" s="17"/>
    </row>
    <row r="968" spans="1:14" x14ac:dyDescent="0.2">
      <c r="A968" s="45"/>
      <c r="D968" s="44"/>
      <c r="E968" s="18"/>
      <c r="F968" s="18"/>
      <c r="H968" s="2"/>
      <c r="I968" s="2"/>
      <c r="J968" s="17"/>
      <c r="K968" s="17"/>
      <c r="L968" s="18"/>
      <c r="M968" s="17"/>
      <c r="N968" s="17"/>
    </row>
    <row r="969" spans="1:14" x14ac:dyDescent="0.2">
      <c r="A969" s="45"/>
      <c r="D969" s="44"/>
      <c r="E969" s="18"/>
      <c r="F969" s="18"/>
      <c r="H969" s="2"/>
      <c r="I969" s="2"/>
      <c r="J969" s="17"/>
      <c r="K969" s="17"/>
      <c r="L969" s="18"/>
      <c r="M969" s="17"/>
      <c r="N969" s="17"/>
    </row>
    <row r="970" spans="1:14" x14ac:dyDescent="0.2">
      <c r="A970" s="45"/>
      <c r="D970" s="44"/>
      <c r="E970" s="18"/>
      <c r="F970" s="18"/>
      <c r="H970" s="2"/>
      <c r="I970" s="2"/>
      <c r="J970" s="17"/>
      <c r="K970" s="17"/>
      <c r="L970" s="18"/>
      <c r="M970" s="17"/>
      <c r="N970" s="17"/>
    </row>
    <row r="971" spans="1:14" x14ac:dyDescent="0.2">
      <c r="A971" s="45"/>
      <c r="D971" s="44"/>
      <c r="E971" s="18"/>
      <c r="F971" s="18"/>
      <c r="H971" s="2"/>
      <c r="I971" s="2"/>
      <c r="J971" s="17"/>
      <c r="K971" s="17"/>
      <c r="L971" s="18"/>
      <c r="M971" s="17"/>
      <c r="N971" s="17"/>
    </row>
    <row r="972" spans="1:14" x14ac:dyDescent="0.2">
      <c r="A972" s="45"/>
      <c r="D972" s="44"/>
      <c r="E972" s="18"/>
      <c r="F972" s="18"/>
      <c r="H972" s="2"/>
      <c r="I972" s="2"/>
      <c r="J972" s="17"/>
      <c r="K972" s="17"/>
      <c r="L972" s="18"/>
      <c r="M972" s="17"/>
      <c r="N972" s="17"/>
    </row>
    <row r="973" spans="1:14" x14ac:dyDescent="0.2">
      <c r="A973" s="45"/>
      <c r="D973" s="44"/>
      <c r="E973" s="18"/>
      <c r="F973" s="18"/>
      <c r="H973" s="2"/>
      <c r="I973" s="2"/>
      <c r="J973" s="17"/>
      <c r="K973" s="17"/>
      <c r="L973" s="18"/>
      <c r="M973" s="17"/>
      <c r="N973" s="17"/>
    </row>
    <row r="974" spans="1:14" x14ac:dyDescent="0.2">
      <c r="A974" s="45"/>
      <c r="D974" s="44"/>
      <c r="E974" s="18"/>
      <c r="F974" s="18"/>
      <c r="H974" s="2"/>
      <c r="I974" s="2"/>
      <c r="J974" s="17"/>
      <c r="K974" s="17"/>
      <c r="L974" s="18"/>
      <c r="M974" s="17"/>
      <c r="N974" s="17"/>
    </row>
    <row r="975" spans="1:14" x14ac:dyDescent="0.2">
      <c r="A975" s="45"/>
      <c r="D975" s="44"/>
      <c r="E975" s="18"/>
      <c r="F975" s="18"/>
      <c r="H975" s="2"/>
      <c r="I975" s="2"/>
      <c r="J975" s="17"/>
      <c r="K975" s="17"/>
      <c r="L975" s="18"/>
      <c r="M975" s="17"/>
      <c r="N975" s="17"/>
    </row>
    <row r="976" spans="1:14" x14ac:dyDescent="0.2">
      <c r="A976" s="45"/>
      <c r="D976" s="44"/>
      <c r="E976" s="18"/>
      <c r="F976" s="18"/>
      <c r="H976" s="2"/>
      <c r="I976" s="2"/>
      <c r="J976" s="17"/>
      <c r="K976" s="17"/>
      <c r="L976" s="18"/>
      <c r="M976" s="17"/>
      <c r="N976" s="17"/>
    </row>
    <row r="977" spans="1:14" x14ac:dyDescent="0.2">
      <c r="A977" s="45"/>
      <c r="D977" s="44"/>
      <c r="E977" s="18"/>
      <c r="F977" s="18"/>
      <c r="H977" s="2"/>
      <c r="I977" s="2"/>
      <c r="J977" s="17"/>
      <c r="K977" s="17"/>
      <c r="L977" s="18"/>
      <c r="M977" s="17"/>
      <c r="N977" s="17"/>
    </row>
    <row r="978" spans="1:14" x14ac:dyDescent="0.2">
      <c r="A978" s="45"/>
      <c r="D978" s="44"/>
      <c r="E978" s="18"/>
      <c r="F978" s="18"/>
      <c r="H978" s="2"/>
      <c r="I978" s="2"/>
      <c r="J978" s="17"/>
      <c r="K978" s="17"/>
      <c r="L978" s="18"/>
      <c r="M978" s="17"/>
      <c r="N978" s="17"/>
    </row>
    <row r="979" spans="1:14" x14ac:dyDescent="0.2">
      <c r="A979" s="45"/>
      <c r="D979" s="44"/>
      <c r="E979" s="18"/>
      <c r="F979" s="18"/>
      <c r="H979" s="2"/>
      <c r="I979" s="2"/>
      <c r="J979" s="17"/>
      <c r="K979" s="17"/>
      <c r="L979" s="18"/>
      <c r="M979" s="17"/>
      <c r="N979" s="17"/>
    </row>
    <row r="980" spans="1:14" x14ac:dyDescent="0.2">
      <c r="A980" s="45"/>
      <c r="D980" s="44"/>
      <c r="E980" s="18"/>
      <c r="F980" s="18"/>
      <c r="H980" s="2"/>
      <c r="I980" s="2"/>
      <c r="J980" s="17"/>
      <c r="K980" s="17"/>
      <c r="L980" s="18"/>
      <c r="M980" s="17"/>
      <c r="N980" s="17"/>
    </row>
    <row r="981" spans="1:14" x14ac:dyDescent="0.2">
      <c r="A981" s="45"/>
      <c r="D981" s="44"/>
      <c r="E981" s="18"/>
      <c r="F981" s="18"/>
      <c r="H981" s="2"/>
      <c r="I981" s="2"/>
      <c r="J981" s="17"/>
      <c r="K981" s="17"/>
      <c r="L981" s="18"/>
      <c r="M981" s="17"/>
      <c r="N981" s="17"/>
    </row>
    <row r="982" spans="1:14" x14ac:dyDescent="0.2">
      <c r="A982" s="45"/>
      <c r="D982" s="44"/>
      <c r="E982" s="18"/>
      <c r="F982" s="18"/>
      <c r="H982" s="2"/>
      <c r="I982" s="2"/>
      <c r="J982" s="17"/>
      <c r="K982" s="17"/>
      <c r="L982" s="18"/>
      <c r="M982" s="17"/>
      <c r="N982" s="17"/>
    </row>
    <row r="983" spans="1:14" x14ac:dyDescent="0.2">
      <c r="A983" s="45"/>
      <c r="D983" s="44"/>
      <c r="E983" s="18"/>
      <c r="F983" s="18"/>
      <c r="H983" s="2"/>
      <c r="I983" s="2"/>
      <c r="J983" s="17"/>
      <c r="K983" s="17"/>
      <c r="L983" s="18"/>
      <c r="M983" s="17"/>
      <c r="N983" s="17"/>
    </row>
    <row r="984" spans="1:14" x14ac:dyDescent="0.2">
      <c r="A984" s="45"/>
      <c r="D984" s="44"/>
      <c r="E984" s="18"/>
      <c r="F984" s="18"/>
      <c r="H984" s="2"/>
      <c r="I984" s="2"/>
      <c r="J984" s="17"/>
      <c r="K984" s="17"/>
      <c r="L984" s="18"/>
      <c r="M984" s="17"/>
      <c r="N984" s="17"/>
    </row>
    <row r="985" spans="1:14" x14ac:dyDescent="0.2">
      <c r="A985" s="45"/>
      <c r="D985" s="44"/>
      <c r="E985" s="18"/>
      <c r="F985" s="18"/>
      <c r="H985" s="2"/>
      <c r="I985" s="2"/>
      <c r="J985" s="17"/>
      <c r="K985" s="17"/>
      <c r="L985" s="18"/>
      <c r="M985" s="17"/>
      <c r="N985" s="17"/>
    </row>
    <row r="986" spans="1:14" x14ac:dyDescent="0.2">
      <c r="A986" s="45"/>
      <c r="D986" s="44"/>
      <c r="E986" s="18"/>
      <c r="F986" s="18"/>
      <c r="H986" s="2"/>
      <c r="I986" s="2"/>
      <c r="J986" s="17"/>
      <c r="K986" s="17"/>
      <c r="L986" s="18"/>
      <c r="M986" s="17"/>
      <c r="N986" s="17"/>
    </row>
    <row r="987" spans="1:14" x14ac:dyDescent="0.2">
      <c r="A987" s="45"/>
      <c r="D987" s="44"/>
      <c r="E987" s="18"/>
      <c r="F987" s="18"/>
      <c r="H987" s="2"/>
      <c r="I987" s="2"/>
      <c r="J987" s="17"/>
      <c r="K987" s="17"/>
      <c r="L987" s="18"/>
      <c r="M987" s="17"/>
      <c r="N987" s="17"/>
    </row>
    <row r="988" spans="1:14" x14ac:dyDescent="0.2">
      <c r="A988" s="45"/>
      <c r="D988" s="44"/>
      <c r="E988" s="18"/>
      <c r="F988" s="18"/>
      <c r="H988" s="2"/>
      <c r="I988" s="2"/>
      <c r="J988" s="17"/>
      <c r="K988" s="17"/>
      <c r="L988" s="18"/>
      <c r="M988" s="17"/>
      <c r="N988" s="17"/>
    </row>
    <row r="989" spans="1:14" x14ac:dyDescent="0.2">
      <c r="A989" s="45"/>
      <c r="D989" s="44"/>
      <c r="E989" s="18"/>
      <c r="F989" s="18"/>
      <c r="H989" s="2"/>
      <c r="I989" s="2"/>
      <c r="J989" s="17"/>
      <c r="K989" s="17"/>
      <c r="L989" s="18"/>
      <c r="M989" s="17"/>
      <c r="N989" s="17"/>
    </row>
    <row r="990" spans="1:14" x14ac:dyDescent="0.2">
      <c r="A990" s="45"/>
      <c r="D990" s="44"/>
      <c r="E990" s="18"/>
      <c r="F990" s="18"/>
      <c r="H990" s="2"/>
      <c r="I990" s="2"/>
      <c r="J990" s="17"/>
      <c r="K990" s="17"/>
      <c r="L990" s="18"/>
      <c r="M990" s="17"/>
      <c r="N990" s="17"/>
    </row>
    <row r="991" spans="1:14" x14ac:dyDescent="0.2">
      <c r="A991" s="45"/>
      <c r="D991" s="44"/>
      <c r="E991" s="18"/>
      <c r="F991" s="18"/>
      <c r="H991" s="2"/>
      <c r="I991" s="2"/>
      <c r="J991" s="17"/>
      <c r="K991" s="17"/>
      <c r="L991" s="18"/>
      <c r="M991" s="17"/>
      <c r="N991" s="17"/>
    </row>
    <row r="992" spans="1:14" x14ac:dyDescent="0.2">
      <c r="A992" s="45"/>
      <c r="D992" s="44"/>
      <c r="E992" s="18"/>
      <c r="F992" s="18"/>
      <c r="H992" s="2"/>
      <c r="I992" s="2"/>
      <c r="J992" s="17"/>
      <c r="K992" s="17"/>
      <c r="L992" s="18"/>
      <c r="M992" s="17"/>
      <c r="N992" s="17"/>
    </row>
    <row r="993" spans="1:14" x14ac:dyDescent="0.2">
      <c r="A993" s="45"/>
      <c r="D993" s="44"/>
      <c r="E993" s="18"/>
      <c r="F993" s="18"/>
      <c r="H993" s="2"/>
      <c r="I993" s="2"/>
      <c r="J993" s="17"/>
      <c r="K993" s="17"/>
      <c r="L993" s="18"/>
      <c r="M993" s="17"/>
      <c r="N993" s="17"/>
    </row>
    <row r="994" spans="1:14" x14ac:dyDescent="0.2">
      <c r="A994" s="45"/>
      <c r="D994" s="44"/>
      <c r="E994" s="18"/>
      <c r="F994" s="18"/>
      <c r="H994" s="2"/>
      <c r="I994" s="2"/>
      <c r="J994" s="17"/>
      <c r="K994" s="17"/>
      <c r="L994" s="18"/>
      <c r="M994" s="17"/>
      <c r="N994" s="17"/>
    </row>
    <row r="995" spans="1:14" x14ac:dyDescent="0.2">
      <c r="A995" s="45"/>
      <c r="D995" s="44"/>
      <c r="E995" s="18"/>
      <c r="F995" s="18"/>
      <c r="H995" s="2"/>
      <c r="I995" s="2"/>
      <c r="J995" s="17"/>
      <c r="K995" s="17"/>
      <c r="L995" s="18"/>
      <c r="M995" s="17"/>
      <c r="N995" s="17"/>
    </row>
    <row r="996" spans="1:14" x14ac:dyDescent="0.2">
      <c r="A996" s="45"/>
      <c r="D996" s="44"/>
      <c r="E996" s="18"/>
      <c r="F996" s="18"/>
      <c r="H996" s="2"/>
      <c r="I996" s="2"/>
      <c r="J996" s="17"/>
      <c r="K996" s="17"/>
      <c r="L996" s="18"/>
      <c r="M996" s="17"/>
      <c r="N996" s="17"/>
    </row>
    <row r="997" spans="1:14" x14ac:dyDescent="0.2">
      <c r="A997" s="45"/>
      <c r="D997" s="44"/>
      <c r="E997" s="18"/>
      <c r="F997" s="18"/>
      <c r="H997" s="2"/>
      <c r="I997" s="2"/>
      <c r="J997" s="17"/>
      <c r="K997" s="17"/>
      <c r="L997" s="18"/>
      <c r="M997" s="17"/>
      <c r="N997" s="17"/>
    </row>
    <row r="998" spans="1:14" x14ac:dyDescent="0.2">
      <c r="A998" s="45"/>
      <c r="D998" s="44"/>
      <c r="E998" s="18"/>
      <c r="F998" s="18"/>
      <c r="H998" s="2"/>
      <c r="I998" s="2"/>
      <c r="J998" s="17"/>
      <c r="K998" s="17"/>
      <c r="L998" s="18"/>
      <c r="M998" s="17"/>
      <c r="N998" s="17"/>
    </row>
    <row r="999" spans="1:14" x14ac:dyDescent="0.2">
      <c r="A999" s="45"/>
      <c r="D999" s="44"/>
      <c r="E999" s="18"/>
      <c r="F999" s="18"/>
      <c r="H999" s="2"/>
      <c r="I999" s="2"/>
      <c r="J999" s="17"/>
      <c r="K999" s="17"/>
      <c r="L999" s="18"/>
      <c r="M999" s="17"/>
      <c r="N999" s="17"/>
    </row>
    <row r="1000" spans="1:14" x14ac:dyDescent="0.2">
      <c r="A1000" s="45"/>
      <c r="D1000" s="44"/>
      <c r="E1000" s="18"/>
      <c r="F1000" s="18"/>
      <c r="H1000" s="2"/>
      <c r="I1000" s="2"/>
      <c r="J1000" s="17"/>
      <c r="K1000" s="17"/>
      <c r="L1000" s="18"/>
      <c r="M1000" s="17"/>
      <c r="N1000" s="17"/>
    </row>
    <row r="1001" spans="1:14" x14ac:dyDescent="0.2">
      <c r="A1001" s="45"/>
      <c r="D1001" s="44"/>
      <c r="E1001" s="18"/>
      <c r="F1001" s="18"/>
      <c r="H1001" s="2"/>
      <c r="I1001" s="2"/>
      <c r="J1001" s="17"/>
      <c r="K1001" s="17"/>
      <c r="L1001" s="18"/>
      <c r="M1001" s="17"/>
      <c r="N1001" s="17"/>
    </row>
    <row r="1002" spans="1:14" x14ac:dyDescent="0.2">
      <c r="A1002" s="45"/>
      <c r="D1002" s="44"/>
      <c r="E1002" s="18"/>
      <c r="F1002" s="18"/>
      <c r="H1002" s="2"/>
      <c r="I1002" s="2"/>
      <c r="J1002" s="17"/>
      <c r="K1002" s="17"/>
      <c r="L1002" s="18"/>
      <c r="M1002" s="17"/>
      <c r="N1002" s="17"/>
    </row>
    <row r="1003" spans="1:14" x14ac:dyDescent="0.2">
      <c r="A1003" s="45"/>
      <c r="D1003" s="44"/>
      <c r="E1003" s="18"/>
      <c r="F1003" s="18"/>
      <c r="H1003" s="2"/>
      <c r="I1003" s="2"/>
      <c r="J1003" s="17"/>
      <c r="K1003" s="17"/>
      <c r="L1003" s="18"/>
      <c r="M1003" s="17"/>
      <c r="N1003" s="17"/>
    </row>
    <row r="1004" spans="1:14" x14ac:dyDescent="0.2">
      <c r="A1004" s="45"/>
      <c r="D1004" s="44"/>
      <c r="E1004" s="18"/>
      <c r="F1004" s="18"/>
      <c r="H1004" s="2"/>
      <c r="I1004" s="2"/>
      <c r="J1004" s="17"/>
      <c r="K1004" s="17"/>
      <c r="L1004" s="18"/>
      <c r="M1004" s="17"/>
      <c r="N1004" s="17"/>
    </row>
    <row r="1005" spans="1:14" x14ac:dyDescent="0.2">
      <c r="A1005" s="45"/>
      <c r="D1005" s="44"/>
      <c r="E1005" s="18"/>
      <c r="F1005" s="18"/>
      <c r="H1005" s="2"/>
      <c r="I1005" s="2"/>
      <c r="J1005" s="17"/>
      <c r="K1005" s="17"/>
      <c r="L1005" s="18"/>
      <c r="M1005" s="17"/>
      <c r="N1005" s="17"/>
    </row>
    <row r="1006" spans="1:14" x14ac:dyDescent="0.2">
      <c r="A1006" s="45"/>
      <c r="D1006" s="44"/>
      <c r="E1006" s="18"/>
      <c r="F1006" s="18"/>
      <c r="H1006" s="2"/>
      <c r="I1006" s="2"/>
      <c r="J1006" s="17"/>
      <c r="K1006" s="17"/>
      <c r="L1006" s="18"/>
      <c r="M1006" s="17"/>
      <c r="N1006" s="17"/>
    </row>
    <row r="1007" spans="1:14" x14ac:dyDescent="0.2">
      <c r="A1007" s="45"/>
      <c r="D1007" s="44"/>
      <c r="E1007" s="18"/>
      <c r="F1007" s="18"/>
      <c r="H1007" s="2"/>
      <c r="I1007" s="2"/>
      <c r="J1007" s="17"/>
      <c r="K1007" s="17"/>
      <c r="L1007" s="18"/>
      <c r="M1007" s="17"/>
      <c r="N1007" s="17"/>
    </row>
    <row r="1008" spans="1:14" x14ac:dyDescent="0.2">
      <c r="A1008" s="45"/>
      <c r="D1008" s="44"/>
      <c r="E1008" s="18"/>
      <c r="F1008" s="18"/>
      <c r="H1008" s="2"/>
      <c r="I1008" s="2"/>
      <c r="J1008" s="17"/>
      <c r="K1008" s="17"/>
      <c r="L1008" s="18"/>
      <c r="M1008" s="17"/>
      <c r="N1008" s="17"/>
    </row>
    <row r="1009" spans="1:14" x14ac:dyDescent="0.2">
      <c r="A1009" s="45"/>
      <c r="D1009" s="44"/>
      <c r="E1009" s="18"/>
      <c r="F1009" s="18"/>
      <c r="H1009" s="2"/>
      <c r="I1009" s="2"/>
      <c r="J1009" s="17"/>
      <c r="K1009" s="17"/>
      <c r="L1009" s="18"/>
      <c r="M1009" s="17"/>
      <c r="N1009" s="17"/>
    </row>
    <row r="1010" spans="1:14" x14ac:dyDescent="0.2">
      <c r="A1010" s="45"/>
      <c r="D1010" s="44"/>
      <c r="E1010" s="18"/>
      <c r="F1010" s="18"/>
      <c r="H1010" s="2"/>
      <c r="I1010" s="2"/>
      <c r="J1010" s="17"/>
      <c r="K1010" s="17"/>
      <c r="L1010" s="18"/>
      <c r="M1010" s="17"/>
      <c r="N1010" s="17"/>
    </row>
    <row r="1011" spans="1:14" x14ac:dyDescent="0.2">
      <c r="A1011" s="45"/>
      <c r="D1011" s="44"/>
      <c r="E1011" s="18"/>
      <c r="F1011" s="18"/>
      <c r="H1011" s="2"/>
      <c r="I1011" s="2"/>
      <c r="J1011" s="17"/>
      <c r="K1011" s="17"/>
      <c r="L1011" s="18"/>
      <c r="M1011" s="17"/>
      <c r="N1011" s="17"/>
    </row>
    <row r="1012" spans="1:14" x14ac:dyDescent="0.2">
      <c r="A1012" s="45"/>
      <c r="D1012" s="44"/>
      <c r="E1012" s="18"/>
      <c r="F1012" s="18"/>
      <c r="H1012" s="2"/>
      <c r="I1012" s="2"/>
      <c r="J1012" s="17"/>
      <c r="K1012" s="17"/>
      <c r="L1012" s="18"/>
      <c r="M1012" s="17"/>
      <c r="N1012" s="17"/>
    </row>
    <row r="1013" spans="1:14" x14ac:dyDescent="0.2">
      <c r="A1013" s="45"/>
      <c r="D1013" s="44"/>
      <c r="E1013" s="18"/>
      <c r="F1013" s="18"/>
      <c r="H1013" s="2"/>
      <c r="I1013" s="2"/>
      <c r="J1013" s="17"/>
      <c r="K1013" s="17"/>
      <c r="L1013" s="18"/>
      <c r="M1013" s="17"/>
      <c r="N1013" s="17"/>
    </row>
    <row r="1014" spans="1:14" x14ac:dyDescent="0.2">
      <c r="A1014" s="45"/>
      <c r="D1014" s="44"/>
      <c r="E1014" s="18"/>
      <c r="F1014" s="18"/>
      <c r="H1014" s="2"/>
      <c r="I1014" s="2"/>
      <c r="J1014" s="17"/>
      <c r="K1014" s="17"/>
      <c r="L1014" s="18"/>
      <c r="M1014" s="17"/>
      <c r="N1014" s="17"/>
    </row>
    <row r="1015" spans="1:14" x14ac:dyDescent="0.2">
      <c r="A1015" s="45"/>
      <c r="D1015" s="44"/>
      <c r="E1015" s="18"/>
      <c r="F1015" s="18"/>
      <c r="H1015" s="2"/>
      <c r="I1015" s="2"/>
      <c r="J1015" s="17"/>
      <c r="K1015" s="17"/>
      <c r="L1015" s="18"/>
      <c r="M1015" s="17"/>
      <c r="N1015" s="17"/>
    </row>
    <row r="1016" spans="1:14" x14ac:dyDescent="0.2">
      <c r="A1016" s="45"/>
      <c r="D1016" s="44"/>
      <c r="E1016" s="18"/>
      <c r="F1016" s="18"/>
      <c r="H1016" s="2"/>
      <c r="I1016" s="2"/>
      <c r="J1016" s="17"/>
      <c r="K1016" s="17"/>
      <c r="L1016" s="18"/>
      <c r="M1016" s="17"/>
      <c r="N1016" s="17"/>
    </row>
    <row r="1017" spans="1:14" x14ac:dyDescent="0.2">
      <c r="A1017" s="45"/>
      <c r="D1017" s="44"/>
      <c r="E1017" s="18"/>
      <c r="F1017" s="18"/>
      <c r="H1017" s="2"/>
      <c r="I1017" s="2"/>
      <c r="J1017" s="17"/>
      <c r="K1017" s="17"/>
      <c r="L1017" s="18"/>
      <c r="M1017" s="17"/>
      <c r="N1017" s="17"/>
    </row>
    <row r="1018" spans="1:14" x14ac:dyDescent="0.2">
      <c r="A1018" s="45"/>
      <c r="D1018" s="44"/>
      <c r="E1018" s="18"/>
      <c r="F1018" s="18"/>
      <c r="H1018" s="2"/>
      <c r="I1018" s="2"/>
      <c r="J1018" s="17"/>
      <c r="K1018" s="17"/>
      <c r="L1018" s="18"/>
      <c r="M1018" s="17"/>
      <c r="N1018" s="17"/>
    </row>
    <row r="1019" spans="1:14" x14ac:dyDescent="0.2">
      <c r="A1019" s="45"/>
      <c r="D1019" s="44"/>
      <c r="E1019" s="18"/>
      <c r="F1019" s="18"/>
      <c r="H1019" s="2"/>
      <c r="I1019" s="2"/>
      <c r="J1019" s="17"/>
      <c r="K1019" s="17"/>
      <c r="L1019" s="18"/>
      <c r="M1019" s="17"/>
      <c r="N1019" s="17"/>
    </row>
    <row r="1020" spans="1:14" x14ac:dyDescent="0.2">
      <c r="A1020" s="45"/>
      <c r="D1020" s="44"/>
      <c r="E1020" s="18"/>
      <c r="F1020" s="18"/>
      <c r="H1020" s="2"/>
      <c r="I1020" s="2"/>
      <c r="J1020" s="17"/>
      <c r="K1020" s="17"/>
      <c r="L1020" s="18"/>
      <c r="M1020" s="17"/>
      <c r="N1020" s="17"/>
    </row>
    <row r="1021" spans="1:14" x14ac:dyDescent="0.2">
      <c r="A1021" s="45"/>
      <c r="D1021" s="44"/>
      <c r="E1021" s="18"/>
      <c r="F1021" s="18"/>
      <c r="H1021" s="2"/>
      <c r="I1021" s="2"/>
      <c r="J1021" s="17"/>
      <c r="K1021" s="17"/>
      <c r="L1021" s="18"/>
      <c r="M1021" s="17"/>
      <c r="N1021" s="17"/>
    </row>
    <row r="1022" spans="1:14" x14ac:dyDescent="0.2">
      <c r="A1022" s="45"/>
      <c r="D1022" s="44"/>
      <c r="E1022" s="18"/>
      <c r="F1022" s="18"/>
      <c r="H1022" s="2"/>
      <c r="I1022" s="2"/>
      <c r="J1022" s="17"/>
      <c r="K1022" s="17"/>
      <c r="L1022" s="18"/>
      <c r="M1022" s="17"/>
      <c r="N1022" s="17"/>
    </row>
    <row r="1023" spans="1:14" x14ac:dyDescent="0.2">
      <c r="A1023" s="45"/>
      <c r="D1023" s="44"/>
      <c r="E1023" s="18"/>
      <c r="F1023" s="18"/>
      <c r="H1023" s="2"/>
      <c r="I1023" s="2"/>
      <c r="J1023" s="17"/>
      <c r="K1023" s="17"/>
      <c r="L1023" s="18"/>
      <c r="M1023" s="17"/>
      <c r="N1023" s="17"/>
    </row>
    <row r="1024" spans="1:14" x14ac:dyDescent="0.2">
      <c r="A1024" s="45"/>
      <c r="D1024" s="44"/>
      <c r="E1024" s="18"/>
      <c r="F1024" s="18"/>
      <c r="H1024" s="2"/>
      <c r="I1024" s="2"/>
      <c r="J1024" s="17"/>
      <c r="K1024" s="17"/>
      <c r="L1024" s="18"/>
      <c r="M1024" s="17"/>
      <c r="N1024" s="17"/>
    </row>
    <row r="1025" spans="1:14" x14ac:dyDescent="0.2">
      <c r="A1025" s="45"/>
      <c r="D1025" s="44"/>
      <c r="E1025" s="18"/>
      <c r="F1025" s="18"/>
      <c r="H1025" s="2"/>
      <c r="I1025" s="2"/>
      <c r="J1025" s="17"/>
      <c r="K1025" s="17"/>
      <c r="L1025" s="18"/>
      <c r="M1025" s="17"/>
      <c r="N1025" s="17"/>
    </row>
    <row r="1026" spans="1:14" x14ac:dyDescent="0.2">
      <c r="A1026" s="45"/>
      <c r="D1026" s="44"/>
      <c r="E1026" s="18"/>
      <c r="F1026" s="18"/>
      <c r="H1026" s="2"/>
      <c r="I1026" s="2"/>
      <c r="J1026" s="17"/>
      <c r="K1026" s="17"/>
      <c r="L1026" s="18"/>
      <c r="M1026" s="17"/>
      <c r="N1026" s="17"/>
    </row>
    <row r="1027" spans="1:14" x14ac:dyDescent="0.2">
      <c r="A1027" s="45"/>
      <c r="D1027" s="44"/>
      <c r="E1027" s="18"/>
      <c r="F1027" s="18"/>
      <c r="H1027" s="2"/>
      <c r="I1027" s="2"/>
      <c r="J1027" s="17"/>
      <c r="K1027" s="17"/>
      <c r="L1027" s="18"/>
      <c r="M1027" s="17"/>
      <c r="N1027" s="17"/>
    </row>
    <row r="1028" spans="1:14" x14ac:dyDescent="0.2">
      <c r="A1028" s="45"/>
      <c r="D1028" s="44"/>
      <c r="E1028" s="18"/>
      <c r="F1028" s="18"/>
      <c r="H1028" s="2"/>
      <c r="I1028" s="2"/>
      <c r="J1028" s="17"/>
      <c r="K1028" s="17"/>
      <c r="L1028" s="18"/>
      <c r="M1028" s="17"/>
      <c r="N1028" s="17"/>
    </row>
    <row r="1029" spans="1:14" x14ac:dyDescent="0.2">
      <c r="A1029" s="45"/>
      <c r="D1029" s="44"/>
      <c r="E1029" s="18"/>
      <c r="F1029" s="18"/>
      <c r="H1029" s="2"/>
      <c r="I1029" s="2"/>
      <c r="J1029" s="17"/>
      <c r="K1029" s="17"/>
      <c r="L1029" s="18"/>
      <c r="M1029" s="17"/>
      <c r="N1029" s="17"/>
    </row>
    <row r="1030" spans="1:14" x14ac:dyDescent="0.2">
      <c r="A1030" s="45"/>
      <c r="D1030" s="44"/>
      <c r="E1030" s="18"/>
      <c r="F1030" s="18"/>
      <c r="H1030" s="2"/>
      <c r="I1030" s="2"/>
      <c r="J1030" s="17"/>
      <c r="K1030" s="17"/>
      <c r="L1030" s="18"/>
      <c r="M1030" s="17"/>
      <c r="N1030" s="17"/>
    </row>
    <row r="1031" spans="1:14" x14ac:dyDescent="0.2">
      <c r="A1031" s="45"/>
      <c r="D1031" s="44"/>
      <c r="E1031" s="18"/>
      <c r="F1031" s="18"/>
      <c r="H1031" s="2"/>
      <c r="I1031" s="2"/>
      <c r="J1031" s="17"/>
      <c r="K1031" s="17"/>
      <c r="L1031" s="18"/>
      <c r="M1031" s="17"/>
      <c r="N1031" s="17"/>
    </row>
    <row r="1032" spans="1:14" x14ac:dyDescent="0.2">
      <c r="A1032" s="45"/>
      <c r="D1032" s="44"/>
      <c r="E1032" s="18"/>
      <c r="F1032" s="18"/>
      <c r="H1032" s="2"/>
      <c r="I1032" s="2"/>
      <c r="J1032" s="17"/>
      <c r="K1032" s="17"/>
      <c r="L1032" s="18"/>
      <c r="M1032" s="17"/>
      <c r="N1032" s="17"/>
    </row>
    <row r="1033" spans="1:14" x14ac:dyDescent="0.2">
      <c r="A1033" s="45"/>
      <c r="D1033" s="44"/>
      <c r="E1033" s="18"/>
      <c r="F1033" s="18"/>
      <c r="H1033" s="2"/>
      <c r="I1033" s="2"/>
      <c r="J1033" s="17"/>
      <c r="K1033" s="17"/>
      <c r="L1033" s="18"/>
      <c r="M1033" s="17"/>
      <c r="N1033" s="17"/>
    </row>
    <row r="1034" spans="1:14" x14ac:dyDescent="0.2">
      <c r="A1034" s="45"/>
      <c r="D1034" s="44"/>
      <c r="E1034" s="18"/>
      <c r="F1034" s="18"/>
      <c r="H1034" s="2"/>
      <c r="I1034" s="2"/>
      <c r="J1034" s="17"/>
      <c r="K1034" s="17"/>
      <c r="L1034" s="18"/>
      <c r="M1034" s="17"/>
      <c r="N1034" s="17"/>
    </row>
    <row r="1035" spans="1:14" x14ac:dyDescent="0.2">
      <c r="A1035" s="45"/>
      <c r="D1035" s="44"/>
      <c r="E1035" s="18"/>
      <c r="F1035" s="18"/>
      <c r="H1035" s="2"/>
      <c r="I1035" s="2"/>
      <c r="J1035" s="17"/>
      <c r="K1035" s="17"/>
      <c r="L1035" s="18"/>
      <c r="M1035" s="17"/>
      <c r="N1035" s="17"/>
    </row>
    <row r="1036" spans="1:14" x14ac:dyDescent="0.2">
      <c r="A1036" s="45"/>
      <c r="D1036" s="44"/>
      <c r="E1036" s="18"/>
      <c r="F1036" s="18"/>
      <c r="H1036" s="2"/>
      <c r="I1036" s="2"/>
      <c r="J1036" s="17"/>
      <c r="K1036" s="17"/>
      <c r="L1036" s="18"/>
      <c r="M1036" s="17"/>
      <c r="N1036" s="17"/>
    </row>
    <row r="1037" spans="1:14" x14ac:dyDescent="0.2">
      <c r="A1037" s="45"/>
      <c r="D1037" s="44"/>
      <c r="E1037" s="18"/>
      <c r="F1037" s="18"/>
      <c r="H1037" s="2"/>
      <c r="I1037" s="2"/>
      <c r="J1037" s="17"/>
      <c r="K1037" s="17"/>
      <c r="L1037" s="18"/>
      <c r="M1037" s="17"/>
      <c r="N1037" s="17"/>
    </row>
    <row r="1038" spans="1:14" x14ac:dyDescent="0.2">
      <c r="A1038" s="45"/>
      <c r="D1038" s="44"/>
      <c r="E1038" s="18"/>
      <c r="F1038" s="18"/>
      <c r="H1038" s="2"/>
      <c r="I1038" s="2"/>
      <c r="J1038" s="17"/>
      <c r="K1038" s="17"/>
      <c r="L1038" s="18"/>
      <c r="M1038" s="17"/>
      <c r="N1038" s="17"/>
    </row>
    <row r="1039" spans="1:14" x14ac:dyDescent="0.2">
      <c r="A1039" s="45"/>
      <c r="D1039" s="44"/>
      <c r="E1039" s="18"/>
      <c r="F1039" s="18"/>
      <c r="H1039" s="2"/>
      <c r="I1039" s="2"/>
      <c r="J1039" s="17"/>
      <c r="K1039" s="17"/>
      <c r="L1039" s="18"/>
      <c r="M1039" s="17"/>
      <c r="N1039" s="17"/>
    </row>
    <row r="1040" spans="1:14" x14ac:dyDescent="0.2">
      <c r="A1040" s="45"/>
      <c r="D1040" s="44"/>
      <c r="E1040" s="18"/>
      <c r="F1040" s="18"/>
      <c r="H1040" s="2"/>
      <c r="I1040" s="2"/>
      <c r="J1040" s="17"/>
      <c r="K1040" s="17"/>
      <c r="L1040" s="18"/>
      <c r="M1040" s="17"/>
      <c r="N1040" s="17"/>
    </row>
    <row r="1041" spans="1:14" x14ac:dyDescent="0.2">
      <c r="A1041" s="45"/>
      <c r="D1041" s="44"/>
      <c r="E1041" s="18"/>
      <c r="F1041" s="18"/>
      <c r="H1041" s="2"/>
      <c r="I1041" s="2"/>
      <c r="J1041" s="17"/>
      <c r="K1041" s="17"/>
      <c r="L1041" s="18"/>
      <c r="M1041" s="17"/>
      <c r="N1041" s="17"/>
    </row>
    <row r="1042" spans="1:14" x14ac:dyDescent="0.2">
      <c r="A1042" s="45"/>
      <c r="D1042" s="44"/>
      <c r="E1042" s="18"/>
      <c r="F1042" s="18"/>
      <c r="H1042" s="2"/>
      <c r="I1042" s="2"/>
      <c r="J1042" s="17"/>
      <c r="K1042" s="17"/>
      <c r="L1042" s="18"/>
      <c r="M1042" s="17"/>
      <c r="N1042" s="17"/>
    </row>
    <row r="1043" spans="1:14" x14ac:dyDescent="0.2">
      <c r="A1043" s="45"/>
      <c r="D1043" s="44"/>
      <c r="E1043" s="18"/>
      <c r="F1043" s="18"/>
      <c r="H1043" s="2"/>
      <c r="I1043" s="2"/>
      <c r="J1043" s="17"/>
      <c r="K1043" s="17"/>
      <c r="L1043" s="18"/>
      <c r="M1043" s="17"/>
      <c r="N1043" s="17"/>
    </row>
    <row r="1044" spans="1:14" x14ac:dyDescent="0.2">
      <c r="A1044" s="45"/>
      <c r="D1044" s="44"/>
      <c r="E1044" s="18"/>
      <c r="F1044" s="18"/>
      <c r="H1044" s="2"/>
      <c r="I1044" s="2"/>
      <c r="J1044" s="17"/>
      <c r="K1044" s="17"/>
      <c r="L1044" s="18"/>
      <c r="M1044" s="17"/>
      <c r="N1044" s="17"/>
    </row>
    <row r="1045" spans="1:14" x14ac:dyDescent="0.2">
      <c r="A1045" s="45"/>
      <c r="D1045" s="44"/>
      <c r="E1045" s="18"/>
      <c r="F1045" s="18"/>
      <c r="H1045" s="2"/>
      <c r="I1045" s="2"/>
      <c r="J1045" s="17"/>
      <c r="K1045" s="17"/>
      <c r="L1045" s="18"/>
      <c r="M1045" s="17"/>
      <c r="N1045" s="17"/>
    </row>
  </sheetData>
  <mergeCells count="1">
    <mergeCell ref="A1:N1"/>
  </mergeCells>
  <phoneticPr fontId="24" type="noConversion"/>
  <conditionalFormatting sqref="K5:K36">
    <cfRule type="colorScale" priority="1">
      <colorScale>
        <cfvo type="min"/>
        <cfvo type="percentile" val="50"/>
        <cfvo type="max"/>
        <color rgb="FFF8696B"/>
        <color rgb="FFFFEB84"/>
        <color rgb="FF63BE7B"/>
      </colorScale>
    </cfRule>
  </conditionalFormatting>
  <pageMargins left="0.79" right="0.79" top="0.98" bottom="0.98" header="0.49" footer="0.49"/>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S122"/>
  <sheetViews>
    <sheetView showGridLines="0" tabSelected="1" topLeftCell="A31" workbookViewId="0">
      <selection activeCell="F54" sqref="F54"/>
    </sheetView>
  </sheetViews>
  <sheetFormatPr defaultRowHeight="12.75" x14ac:dyDescent="0.2"/>
  <cols>
    <col min="2" max="2" width="5.140625" customWidth="1"/>
    <col min="3" max="3" width="2.85546875" customWidth="1"/>
    <col min="4" max="4" width="26.140625" customWidth="1"/>
    <col min="6" max="6" width="22.85546875" customWidth="1"/>
    <col min="7" max="7" width="51.140625" customWidth="1"/>
    <col min="8" max="10" width="26.85546875" customWidth="1"/>
    <col min="11" max="11" width="26.5703125" customWidth="1"/>
    <col min="12" max="12" width="12.28515625" customWidth="1"/>
    <col min="13" max="13" width="11" bestFit="1" customWidth="1"/>
  </cols>
  <sheetData>
    <row r="1" spans="1:12" x14ac:dyDescent="0.2">
      <c r="A1" s="55"/>
      <c r="K1">
        <v>-10800</v>
      </c>
    </row>
    <row r="2" spans="1:12" x14ac:dyDescent="0.2">
      <c r="F2" t="s">
        <v>1055</v>
      </c>
      <c r="K2">
        <v>1000</v>
      </c>
      <c r="L2">
        <v>1</v>
      </c>
    </row>
    <row r="3" spans="1:12" x14ac:dyDescent="0.2">
      <c r="A3" s="75" t="s">
        <v>1097</v>
      </c>
      <c r="F3" s="273"/>
      <c r="K3">
        <v>1000</v>
      </c>
      <c r="L3">
        <v>2</v>
      </c>
    </row>
    <row r="4" spans="1:12" x14ac:dyDescent="0.2">
      <c r="F4" s="274" t="s">
        <v>1056</v>
      </c>
      <c r="K4">
        <v>1000</v>
      </c>
      <c r="L4">
        <v>3</v>
      </c>
    </row>
    <row r="5" spans="1:12" x14ac:dyDescent="0.2">
      <c r="A5" s="75" t="s">
        <v>1098</v>
      </c>
      <c r="F5" s="274" t="s">
        <v>1057</v>
      </c>
      <c r="K5">
        <v>1000</v>
      </c>
      <c r="L5">
        <v>4</v>
      </c>
    </row>
    <row r="6" spans="1:12" x14ac:dyDescent="0.2">
      <c r="F6" s="274" t="s">
        <v>1058</v>
      </c>
      <c r="J6" s="298">
        <f>IRR(K1:K13)</f>
        <v>1.6593678421421343E-2</v>
      </c>
      <c r="K6">
        <v>1000</v>
      </c>
      <c r="L6">
        <v>5</v>
      </c>
    </row>
    <row r="7" spans="1:12" x14ac:dyDescent="0.2">
      <c r="K7">
        <v>1000</v>
      </c>
      <c r="L7">
        <v>6</v>
      </c>
    </row>
    <row r="8" spans="1:12" x14ac:dyDescent="0.2">
      <c r="F8" s="274" t="s">
        <v>1059</v>
      </c>
      <c r="K8">
        <v>1000</v>
      </c>
      <c r="L8">
        <v>7</v>
      </c>
    </row>
    <row r="9" spans="1:12" x14ac:dyDescent="0.2">
      <c r="F9" s="275" t="s">
        <v>1060</v>
      </c>
      <c r="K9">
        <v>1000</v>
      </c>
      <c r="L9">
        <v>8</v>
      </c>
    </row>
    <row r="10" spans="1:12" x14ac:dyDescent="0.2">
      <c r="F10" s="274" t="s">
        <v>1061</v>
      </c>
      <c r="K10">
        <v>1000</v>
      </c>
      <c r="L10">
        <v>9</v>
      </c>
    </row>
    <row r="11" spans="1:12" x14ac:dyDescent="0.2">
      <c r="F11" s="274" t="s">
        <v>1062</v>
      </c>
      <c r="K11">
        <v>1000</v>
      </c>
      <c r="L11">
        <v>10</v>
      </c>
    </row>
    <row r="12" spans="1:12" x14ac:dyDescent="0.2">
      <c r="F12" s="274" t="s">
        <v>1063</v>
      </c>
      <c r="K12">
        <v>1000</v>
      </c>
      <c r="L12">
        <v>11</v>
      </c>
    </row>
    <row r="13" spans="1:12" x14ac:dyDescent="0.2">
      <c r="F13" s="274" t="s">
        <v>1064</v>
      </c>
      <c r="K13">
        <v>1000</v>
      </c>
      <c r="L13">
        <v>12</v>
      </c>
    </row>
    <row r="14" spans="1:12" x14ac:dyDescent="0.2">
      <c r="F14" s="274" t="s">
        <v>1065</v>
      </c>
    </row>
    <row r="17" spans="1:14" x14ac:dyDescent="0.2">
      <c r="F17" s="75" t="s">
        <v>1066</v>
      </c>
    </row>
    <row r="19" spans="1:14" x14ac:dyDescent="0.2">
      <c r="A19" s="302"/>
      <c r="B19" s="302"/>
      <c r="C19" s="302"/>
      <c r="D19" s="302"/>
      <c r="F19" s="1" t="s">
        <v>1067</v>
      </c>
    </row>
    <row r="20" spans="1:14" x14ac:dyDescent="0.2">
      <c r="A20" s="302"/>
      <c r="B20" s="302"/>
      <c r="C20" s="302"/>
      <c r="D20" s="302"/>
      <c r="F20" s="75" t="s">
        <v>1068</v>
      </c>
    </row>
    <row r="21" spans="1:14" x14ac:dyDescent="0.2">
      <c r="A21" s="302"/>
      <c r="B21" s="302"/>
      <c r="C21" s="302"/>
      <c r="D21" s="302"/>
      <c r="G21" s="75" t="s">
        <v>1086</v>
      </c>
    </row>
    <row r="22" spans="1:14" x14ac:dyDescent="0.2">
      <c r="A22" s="302"/>
      <c r="B22" s="302"/>
      <c r="C22" s="302"/>
      <c r="D22" s="302"/>
      <c r="F22" s="1" t="s">
        <v>1069</v>
      </c>
    </row>
    <row r="23" spans="1:14" x14ac:dyDescent="0.2">
      <c r="A23" s="302"/>
      <c r="B23" s="302"/>
      <c r="C23" s="302"/>
      <c r="D23" s="302"/>
      <c r="F23" s="75" t="s">
        <v>1070</v>
      </c>
    </row>
    <row r="24" spans="1:14" x14ac:dyDescent="0.2">
      <c r="A24" s="302"/>
      <c r="B24" s="302"/>
      <c r="C24" s="302"/>
      <c r="D24" s="302"/>
    </row>
    <row r="25" spans="1:14" ht="18.75" x14ac:dyDescent="0.3">
      <c r="A25" s="302"/>
      <c r="B25" s="302"/>
      <c r="C25" s="302"/>
      <c r="D25" s="302"/>
      <c r="F25" s="276" t="s">
        <v>1071</v>
      </c>
      <c r="G25" s="277"/>
      <c r="H25" s="277"/>
      <c r="J25" s="278" t="s">
        <v>1072</v>
      </c>
      <c r="K25" s="279" t="s">
        <v>1073</v>
      </c>
      <c r="L25" s="280"/>
      <c r="M25" s="280"/>
      <c r="N25" s="280"/>
    </row>
    <row r="26" spans="1:14" x14ac:dyDescent="0.2">
      <c r="A26" s="302"/>
      <c r="B26" s="302"/>
      <c r="C26" s="302"/>
      <c r="D26" s="302"/>
    </row>
    <row r="27" spans="1:14" ht="15" x14ac:dyDescent="0.25">
      <c r="A27" s="302"/>
      <c r="B27" s="302"/>
      <c r="C27" s="302"/>
      <c r="D27" s="302"/>
      <c r="F27" s="293" t="s">
        <v>1074</v>
      </c>
      <c r="G27" s="294">
        <v>12000</v>
      </c>
    </row>
    <row r="28" spans="1:14" ht="15" x14ac:dyDescent="0.25">
      <c r="A28" s="302"/>
      <c r="B28" s="302"/>
      <c r="C28" s="302"/>
      <c r="D28" s="302"/>
      <c r="F28" s="288" t="s">
        <v>1075</v>
      </c>
      <c r="G28" s="290">
        <v>10800</v>
      </c>
      <c r="H28" s="291">
        <v>0.1</v>
      </c>
      <c r="I28" s="281" t="s">
        <v>1076</v>
      </c>
    </row>
    <row r="29" spans="1:14" ht="15" x14ac:dyDescent="0.25">
      <c r="A29" s="302"/>
      <c r="B29" s="302"/>
      <c r="C29" s="302"/>
      <c r="D29" s="302"/>
      <c r="F29" s="289" t="s">
        <v>1077</v>
      </c>
      <c r="G29" s="290">
        <v>1000</v>
      </c>
      <c r="H29" s="292">
        <v>12</v>
      </c>
      <c r="I29" s="281" t="s">
        <v>1078</v>
      </c>
    </row>
    <row r="30" spans="1:14" x14ac:dyDescent="0.2">
      <c r="A30" s="302"/>
      <c r="B30" s="302"/>
      <c r="C30" s="302"/>
      <c r="D30" s="302"/>
    </row>
    <row r="31" spans="1:14" ht="15" x14ac:dyDescent="0.25">
      <c r="A31" s="302"/>
      <c r="B31" s="302"/>
      <c r="C31" s="302"/>
      <c r="D31" s="302"/>
      <c r="F31" s="282" t="s">
        <v>1079</v>
      </c>
      <c r="G31" s="284" t="s">
        <v>1080</v>
      </c>
      <c r="H31" s="285" t="s">
        <v>1081</v>
      </c>
    </row>
    <row r="32" spans="1:14" ht="15.75" x14ac:dyDescent="0.25">
      <c r="A32" s="302"/>
      <c r="B32" s="302"/>
      <c r="C32" s="302"/>
      <c r="D32" s="302"/>
      <c r="F32" s="283" t="s">
        <v>1082</v>
      </c>
      <c r="G32" s="286">
        <f>RATE(parcelas,valor_parcela,-pgto_vista)</f>
        <v>1.6593678421761567E-2</v>
      </c>
      <c r="H32" s="287">
        <f>(1+G32)^(12)-1</f>
        <v>0.21834099345708347</v>
      </c>
      <c r="I32" s="281" t="s">
        <v>1083</v>
      </c>
      <c r="M32" s="295" t="s">
        <v>1272</v>
      </c>
      <c r="N32" s="295"/>
    </row>
    <row r="33" spans="1:19" x14ac:dyDescent="0.2">
      <c r="A33" s="302"/>
      <c r="B33" s="302"/>
      <c r="C33" s="302"/>
      <c r="D33" s="302"/>
      <c r="G33" s="75"/>
    </row>
    <row r="34" spans="1:19" x14ac:dyDescent="0.2">
      <c r="A34" s="302"/>
      <c r="B34" s="302"/>
      <c r="C34" s="302"/>
      <c r="D34" s="302"/>
      <c r="G34" s="75" t="s">
        <v>1085</v>
      </c>
      <c r="K34" s="319"/>
      <c r="L34" s="319"/>
      <c r="M34" s="319"/>
      <c r="N34" s="319"/>
      <c r="O34" s="319"/>
      <c r="P34" s="319"/>
      <c r="Q34" s="319"/>
      <c r="R34" s="319"/>
      <c r="S34" s="319"/>
    </row>
    <row r="35" spans="1:19" x14ac:dyDescent="0.2">
      <c r="A35" s="302"/>
      <c r="B35" s="302"/>
      <c r="C35" s="302"/>
      <c r="D35" s="302"/>
      <c r="K35" s="319"/>
      <c r="L35" s="319"/>
      <c r="M35" s="319"/>
      <c r="N35" s="319"/>
      <c r="O35" s="319"/>
      <c r="P35" s="319"/>
      <c r="Q35" s="319"/>
      <c r="R35" s="319"/>
      <c r="S35" s="319"/>
    </row>
    <row r="36" spans="1:19" x14ac:dyDescent="0.2">
      <c r="A36" s="302"/>
      <c r="B36" s="302"/>
      <c r="C36" s="302"/>
      <c r="D36" s="302"/>
      <c r="K36" s="319"/>
      <c r="L36" s="319"/>
      <c r="M36" s="319"/>
      <c r="N36" s="319"/>
      <c r="O36" s="319"/>
      <c r="P36" s="319"/>
      <c r="Q36" s="319"/>
      <c r="R36" s="319"/>
      <c r="S36" s="319"/>
    </row>
    <row r="37" spans="1:19" x14ac:dyDescent="0.2">
      <c r="A37" s="302"/>
      <c r="B37" s="302"/>
      <c r="C37" s="302"/>
      <c r="D37" s="302"/>
      <c r="H37" s="75" t="s">
        <v>1084</v>
      </c>
      <c r="K37" s="319"/>
      <c r="L37" s="319"/>
      <c r="M37" s="319"/>
      <c r="N37" s="319"/>
      <c r="O37" s="319"/>
      <c r="P37" s="319"/>
      <c r="Q37" s="319"/>
      <c r="R37" s="319"/>
      <c r="S37" s="319"/>
    </row>
    <row r="38" spans="1:19" x14ac:dyDescent="0.2">
      <c r="A38" s="302"/>
      <c r="B38" s="302"/>
      <c r="C38" s="302"/>
      <c r="D38" s="302"/>
      <c r="K38" s="319"/>
      <c r="L38" s="319"/>
      <c r="M38" s="319"/>
      <c r="N38" s="319"/>
      <c r="O38" s="319"/>
      <c r="P38" s="319"/>
      <c r="Q38" s="319"/>
      <c r="R38" s="319"/>
      <c r="S38" s="319"/>
    </row>
    <row r="39" spans="1:19" x14ac:dyDescent="0.2">
      <c r="A39" s="302"/>
      <c r="B39" s="302"/>
      <c r="C39" s="302"/>
      <c r="D39" s="302"/>
      <c r="K39" s="319"/>
      <c r="L39" s="319"/>
      <c r="M39" s="319"/>
      <c r="N39" s="319"/>
      <c r="O39" s="319"/>
      <c r="P39" s="319"/>
      <c r="Q39" s="319"/>
      <c r="R39" s="319"/>
      <c r="S39" s="319"/>
    </row>
    <row r="40" spans="1:19" x14ac:dyDescent="0.2">
      <c r="A40" s="302"/>
      <c r="B40" s="302"/>
      <c r="C40" s="302"/>
      <c r="D40" s="302"/>
      <c r="F40" s="1" t="s">
        <v>1087</v>
      </c>
      <c r="K40" s="319"/>
      <c r="L40" s="319"/>
      <c r="M40" s="319"/>
      <c r="N40" s="319"/>
      <c r="O40" s="319"/>
      <c r="P40" s="319"/>
      <c r="Q40" s="319"/>
      <c r="R40" s="319"/>
      <c r="S40" s="319"/>
    </row>
    <row r="41" spans="1:19" ht="58.5" customHeight="1" x14ac:dyDescent="0.25">
      <c r="A41" s="302"/>
      <c r="B41" s="302"/>
      <c r="C41" s="302"/>
      <c r="D41" s="302"/>
      <c r="F41" s="377" t="s">
        <v>1088</v>
      </c>
      <c r="G41" s="377"/>
      <c r="H41" s="377"/>
      <c r="I41" s="377"/>
      <c r="J41" s="311"/>
      <c r="K41" s="319"/>
      <c r="L41" s="319"/>
      <c r="M41" s="336" t="s">
        <v>1273</v>
      </c>
      <c r="N41" s="319"/>
      <c r="O41" s="319"/>
      <c r="P41" s="319"/>
      <c r="Q41" s="319"/>
      <c r="R41" s="319"/>
      <c r="S41" s="319"/>
    </row>
    <row r="42" spans="1:19" x14ac:dyDescent="0.2">
      <c r="A42" s="302"/>
      <c r="B42" s="302"/>
      <c r="C42" s="302"/>
      <c r="D42" s="302"/>
      <c r="F42" s="295"/>
      <c r="G42" s="295"/>
      <c r="H42" s="311"/>
      <c r="I42" s="295"/>
      <c r="J42" s="311"/>
      <c r="K42" s="319"/>
      <c r="L42" s="319"/>
      <c r="M42" s="319"/>
      <c r="N42" s="319"/>
      <c r="O42" s="319"/>
      <c r="P42" s="319"/>
      <c r="Q42" s="319"/>
      <c r="R42" s="319"/>
      <c r="S42" s="319"/>
    </row>
    <row r="43" spans="1:19" x14ac:dyDescent="0.2">
      <c r="A43" s="302"/>
      <c r="B43" s="302"/>
      <c r="C43" s="302"/>
      <c r="D43" s="302"/>
      <c r="F43" s="319"/>
      <c r="G43" s="319"/>
      <c r="H43" s="319"/>
      <c r="I43" s="319"/>
      <c r="J43" s="319"/>
      <c r="K43" s="319"/>
      <c r="L43" s="319"/>
      <c r="M43" s="319"/>
      <c r="N43" s="319"/>
      <c r="O43" s="319"/>
      <c r="P43" s="319"/>
      <c r="Q43" s="319"/>
      <c r="R43" s="319"/>
      <c r="S43" s="319"/>
    </row>
    <row r="44" spans="1:19" x14ac:dyDescent="0.2">
      <c r="A44" s="302"/>
      <c r="B44" s="302"/>
      <c r="C44" s="302"/>
      <c r="D44" s="302"/>
      <c r="F44" s="319"/>
      <c r="G44" s="319"/>
      <c r="H44" s="319"/>
      <c r="I44" s="319"/>
      <c r="J44" s="319"/>
      <c r="K44" s="319"/>
      <c r="L44" s="319"/>
      <c r="M44" s="319"/>
      <c r="N44" s="319"/>
      <c r="O44" s="319"/>
      <c r="P44" s="319"/>
      <c r="Q44" s="319"/>
      <c r="R44" s="319"/>
      <c r="S44" s="319"/>
    </row>
    <row r="45" spans="1:19" x14ac:dyDescent="0.2">
      <c r="A45" s="302"/>
      <c r="B45" s="302"/>
      <c r="C45" s="302"/>
      <c r="D45" s="302"/>
      <c r="F45" s="319"/>
      <c r="G45" s="319"/>
      <c r="H45" s="319"/>
      <c r="I45" s="319"/>
      <c r="J45" s="319"/>
      <c r="K45" s="319"/>
      <c r="L45" s="319"/>
      <c r="M45" s="319"/>
      <c r="N45" s="319"/>
      <c r="O45" s="319"/>
      <c r="P45" s="319"/>
      <c r="Q45" s="319"/>
      <c r="R45" s="319"/>
      <c r="S45" s="319"/>
    </row>
    <row r="46" spans="1:19" x14ac:dyDescent="0.2">
      <c r="A46" s="302"/>
      <c r="B46" s="302"/>
      <c r="C46" s="302"/>
      <c r="D46" s="302"/>
      <c r="F46" s="296" t="s">
        <v>1089</v>
      </c>
      <c r="G46" s="297"/>
      <c r="H46" s="297"/>
      <c r="I46" s="297"/>
      <c r="J46" s="297"/>
      <c r="K46" s="319"/>
      <c r="L46" s="319"/>
      <c r="M46" s="319"/>
      <c r="N46" s="319"/>
      <c r="O46" s="319"/>
      <c r="P46" s="319"/>
      <c r="Q46" s="319"/>
      <c r="R46" s="319"/>
      <c r="S46" s="319"/>
    </row>
    <row r="47" spans="1:19" x14ac:dyDescent="0.2">
      <c r="A47" s="302"/>
      <c r="B47" s="302"/>
      <c r="C47" s="302"/>
      <c r="D47" s="302"/>
      <c r="F47" s="296" t="s">
        <v>1271</v>
      </c>
      <c r="G47" s="297"/>
      <c r="H47" s="297"/>
      <c r="I47" s="297"/>
      <c r="J47" s="297"/>
      <c r="K47" s="319"/>
      <c r="L47" s="319"/>
      <c r="M47" s="319"/>
      <c r="N47" s="319"/>
      <c r="O47" s="319"/>
      <c r="P47" s="319"/>
      <c r="Q47" s="319"/>
      <c r="R47" s="319"/>
      <c r="S47" s="319"/>
    </row>
    <row r="48" spans="1:19" x14ac:dyDescent="0.2">
      <c r="A48" s="302"/>
      <c r="B48" s="302"/>
      <c r="C48" s="302"/>
      <c r="D48" s="302"/>
      <c r="F48" s="297"/>
      <c r="G48" s="297"/>
      <c r="H48" s="297"/>
      <c r="I48" s="297"/>
      <c r="J48" s="297"/>
      <c r="K48" s="319"/>
      <c r="L48" s="319"/>
      <c r="M48" s="319"/>
      <c r="N48" s="319"/>
      <c r="O48" s="319"/>
      <c r="P48" s="319"/>
      <c r="Q48" s="319"/>
      <c r="R48" s="319"/>
      <c r="S48" s="319"/>
    </row>
    <row r="49" spans="1:19" x14ac:dyDescent="0.2">
      <c r="A49" s="302"/>
      <c r="B49" s="302"/>
      <c r="C49" s="302"/>
      <c r="D49" s="302"/>
      <c r="F49" s="297"/>
      <c r="G49" s="297"/>
      <c r="H49" s="296" t="s">
        <v>1092</v>
      </c>
      <c r="I49" s="297"/>
      <c r="J49" s="297"/>
      <c r="K49" s="319"/>
      <c r="L49" s="319"/>
      <c r="M49" s="319"/>
      <c r="N49" s="319"/>
      <c r="O49" s="319"/>
      <c r="P49" s="319"/>
      <c r="Q49" s="319"/>
      <c r="R49" s="319"/>
      <c r="S49" s="319"/>
    </row>
    <row r="50" spans="1:19" x14ac:dyDescent="0.2">
      <c r="A50" s="303"/>
      <c r="F50" s="297"/>
      <c r="G50" s="297"/>
      <c r="H50" s="297"/>
      <c r="I50" s="297"/>
      <c r="J50" s="297"/>
      <c r="K50" s="319"/>
      <c r="L50" s="319"/>
      <c r="M50" s="319"/>
      <c r="N50" s="319"/>
      <c r="O50" s="319"/>
      <c r="P50" s="319"/>
      <c r="Q50" s="319"/>
      <c r="R50" s="319"/>
      <c r="S50" s="319"/>
    </row>
    <row r="51" spans="1:19" x14ac:dyDescent="0.2">
      <c r="A51" s="303"/>
      <c r="F51" s="297"/>
      <c r="G51" s="297"/>
      <c r="H51" s="297"/>
      <c r="I51" s="297"/>
      <c r="J51" s="297"/>
      <c r="K51" s="319"/>
      <c r="L51" s="319"/>
      <c r="M51" s="319"/>
      <c r="N51" s="319"/>
      <c r="O51" s="319"/>
      <c r="P51" s="319"/>
      <c r="Q51" s="319"/>
      <c r="R51" s="319"/>
      <c r="S51" s="319"/>
    </row>
    <row r="52" spans="1:19" x14ac:dyDescent="0.2">
      <c r="A52" s="303"/>
      <c r="F52" s="75" t="s">
        <v>1099</v>
      </c>
      <c r="K52" s="319"/>
      <c r="L52" s="319"/>
      <c r="M52" s="319"/>
      <c r="N52" s="319"/>
      <c r="O52" s="319"/>
      <c r="P52" s="319"/>
      <c r="Q52" s="319"/>
      <c r="R52" s="319"/>
      <c r="S52" s="319"/>
    </row>
    <row r="53" spans="1:19" x14ac:dyDescent="0.2">
      <c r="A53" s="303">
        <v>2.92</v>
      </c>
      <c r="F53" s="299" t="s">
        <v>1286</v>
      </c>
      <c r="G53" s="75"/>
      <c r="H53" s="75"/>
      <c r="I53" s="75"/>
      <c r="J53" s="75"/>
      <c r="K53" s="75"/>
      <c r="L53" s="75"/>
      <c r="M53" s="75"/>
      <c r="N53" s="75"/>
      <c r="O53" s="75"/>
      <c r="P53" s="75"/>
      <c r="Q53" s="75"/>
      <c r="R53" s="319"/>
      <c r="S53" s="319"/>
    </row>
    <row r="54" spans="1:19" x14ac:dyDescent="0.2">
      <c r="A54" s="303"/>
      <c r="F54" s="75"/>
      <c r="G54" s="75"/>
      <c r="H54" s="75"/>
      <c r="I54" s="75"/>
      <c r="J54" s="75"/>
      <c r="K54" s="75"/>
      <c r="L54" s="75"/>
      <c r="M54" s="75"/>
      <c r="N54" s="75"/>
      <c r="O54" s="75"/>
      <c r="P54" s="75"/>
      <c r="Q54" s="75"/>
      <c r="R54" s="319"/>
      <c r="S54" s="319"/>
    </row>
    <row r="55" spans="1:19" x14ac:dyDescent="0.2">
      <c r="A55" s="303"/>
      <c r="F55" s="75" t="s">
        <v>1090</v>
      </c>
      <c r="K55" s="319"/>
      <c r="L55" s="319"/>
      <c r="M55" s="319"/>
      <c r="N55" s="319"/>
      <c r="O55" s="319"/>
      <c r="P55" s="319"/>
      <c r="Q55" s="319"/>
      <c r="R55" s="319"/>
      <c r="S55" s="319"/>
    </row>
    <row r="56" spans="1:19" ht="37.5" customHeight="1" x14ac:dyDescent="0.2">
      <c r="A56" s="303"/>
      <c r="F56" s="378" t="s">
        <v>1091</v>
      </c>
      <c r="G56" s="378"/>
      <c r="H56" s="378"/>
      <c r="I56" s="378"/>
      <c r="J56" s="378"/>
      <c r="K56" s="319"/>
      <c r="L56" s="319"/>
      <c r="M56" s="319"/>
      <c r="N56" s="319"/>
      <c r="O56" s="319"/>
      <c r="P56" s="319"/>
      <c r="Q56" s="319"/>
      <c r="R56" s="319"/>
      <c r="S56" s="319"/>
    </row>
    <row r="57" spans="1:19" x14ac:dyDescent="0.2">
      <c r="A57" s="303"/>
      <c r="H57" s="75" t="s">
        <v>1096</v>
      </c>
      <c r="K57" s="319"/>
      <c r="L57" s="319"/>
      <c r="M57" s="319"/>
      <c r="N57" s="319"/>
      <c r="O57" s="319"/>
      <c r="P57" s="319"/>
      <c r="Q57" s="319"/>
      <c r="R57" s="319"/>
      <c r="S57" s="319"/>
    </row>
    <row r="58" spans="1:19" x14ac:dyDescent="0.2">
      <c r="A58" s="303"/>
      <c r="K58" s="319"/>
      <c r="L58" s="319"/>
      <c r="M58" s="319"/>
      <c r="N58" s="319"/>
      <c r="O58" s="319"/>
      <c r="P58" s="319"/>
      <c r="Q58" s="319"/>
      <c r="R58" s="319"/>
      <c r="S58" s="319"/>
    </row>
    <row r="59" spans="1:19" x14ac:dyDescent="0.2">
      <c r="A59" s="303"/>
      <c r="F59" s="299" t="s">
        <v>0</v>
      </c>
      <c r="G59" s="75" t="s">
        <v>1093</v>
      </c>
      <c r="K59" s="319"/>
      <c r="L59" s="319"/>
      <c r="M59" s="319"/>
      <c r="N59" s="319"/>
      <c r="O59" s="319"/>
      <c r="P59" s="319"/>
      <c r="Q59" s="319"/>
      <c r="R59" s="319"/>
      <c r="S59" s="319"/>
    </row>
    <row r="60" spans="1:19" x14ac:dyDescent="0.2">
      <c r="A60" s="303"/>
      <c r="F60" s="152">
        <v>0</v>
      </c>
      <c r="G60" s="152">
        <v>-2199</v>
      </c>
      <c r="K60" s="319"/>
      <c r="L60" s="319"/>
      <c r="M60" s="319"/>
      <c r="N60" s="319"/>
      <c r="O60" s="319"/>
      <c r="P60" s="319"/>
      <c r="Q60" s="319"/>
      <c r="R60" s="319"/>
      <c r="S60" s="319"/>
    </row>
    <row r="61" spans="1:19" x14ac:dyDescent="0.2">
      <c r="A61" s="303"/>
      <c r="F61" s="152">
        <v>1</v>
      </c>
      <c r="G61" s="152">
        <v>0</v>
      </c>
      <c r="K61" s="319"/>
      <c r="L61" s="319"/>
      <c r="M61" s="319"/>
      <c r="N61" s="319"/>
      <c r="O61" s="319"/>
      <c r="P61" s="319"/>
      <c r="Q61" s="319"/>
      <c r="R61" s="319"/>
      <c r="S61" s="319"/>
    </row>
    <row r="62" spans="1:19" x14ac:dyDescent="0.2">
      <c r="A62" s="303"/>
      <c r="F62" s="152">
        <v>2</v>
      </c>
      <c r="G62" s="152">
        <v>249.9</v>
      </c>
      <c r="K62" s="319"/>
      <c r="L62" s="319"/>
      <c r="M62" s="319"/>
      <c r="N62" s="319"/>
      <c r="O62" s="319"/>
      <c r="P62" s="319"/>
      <c r="Q62" s="319"/>
      <c r="R62" s="319"/>
      <c r="S62" s="319"/>
    </row>
    <row r="63" spans="1:19" x14ac:dyDescent="0.2">
      <c r="A63" s="303"/>
      <c r="F63" s="152">
        <v>3</v>
      </c>
      <c r="G63" s="152">
        <v>249.9</v>
      </c>
      <c r="K63" s="319"/>
      <c r="L63" s="319"/>
      <c r="M63" s="319"/>
      <c r="N63" s="319"/>
      <c r="O63" s="319"/>
      <c r="P63" s="319"/>
      <c r="Q63" s="319"/>
      <c r="R63" s="319"/>
      <c r="S63" s="319"/>
    </row>
    <row r="64" spans="1:19" x14ac:dyDescent="0.2">
      <c r="A64" s="303"/>
      <c r="F64" s="152">
        <v>4</v>
      </c>
      <c r="G64" s="152">
        <v>249.9</v>
      </c>
      <c r="J64" s="338"/>
      <c r="L64" s="75" t="s">
        <v>1285</v>
      </c>
    </row>
    <row r="65" spans="1:11" x14ac:dyDescent="0.2">
      <c r="A65" s="303"/>
      <c r="F65" s="152">
        <v>5</v>
      </c>
      <c r="G65" s="152">
        <v>249.9</v>
      </c>
    </row>
    <row r="66" spans="1:11" x14ac:dyDescent="0.2">
      <c r="A66" s="303"/>
      <c r="F66" s="152">
        <v>6</v>
      </c>
      <c r="G66" s="152">
        <v>249.9</v>
      </c>
      <c r="I66" s="337"/>
    </row>
    <row r="67" spans="1:11" x14ac:dyDescent="0.2">
      <c r="A67" s="303"/>
      <c r="F67" s="152">
        <v>7</v>
      </c>
      <c r="G67" s="152">
        <v>249.9</v>
      </c>
    </row>
    <row r="68" spans="1:11" x14ac:dyDescent="0.2">
      <c r="A68" s="303">
        <v>3.32</v>
      </c>
      <c r="F68" s="152">
        <v>8</v>
      </c>
      <c r="G68" s="152">
        <v>249.9</v>
      </c>
    </row>
    <row r="69" spans="1:11" x14ac:dyDescent="0.2">
      <c r="A69" s="303"/>
      <c r="F69" s="152">
        <v>9</v>
      </c>
      <c r="G69" s="152">
        <v>249.9</v>
      </c>
      <c r="H69" s="298"/>
    </row>
    <row r="70" spans="1:11" x14ac:dyDescent="0.2">
      <c r="A70" s="303"/>
      <c r="F70" s="152">
        <v>10</v>
      </c>
      <c r="G70" s="152">
        <v>249.9</v>
      </c>
    </row>
    <row r="71" spans="1:11" x14ac:dyDescent="0.2">
      <c r="A71" s="303"/>
      <c r="F71" s="152">
        <v>11</v>
      </c>
      <c r="G71" s="152">
        <v>249.9</v>
      </c>
      <c r="K71" t="s">
        <v>1274</v>
      </c>
    </row>
    <row r="72" spans="1:11" x14ac:dyDescent="0.2">
      <c r="A72" s="303"/>
      <c r="F72" s="152">
        <v>12</v>
      </c>
      <c r="G72" s="152">
        <v>249.9</v>
      </c>
      <c r="K72" t="s">
        <v>868</v>
      </c>
    </row>
    <row r="73" spans="1:11" x14ac:dyDescent="0.2">
      <c r="A73" s="303"/>
    </row>
    <row r="74" spans="1:11" x14ac:dyDescent="0.2">
      <c r="A74" s="303"/>
      <c r="F74" s="75" t="s">
        <v>1094</v>
      </c>
      <c r="K74" t="s">
        <v>1276</v>
      </c>
    </row>
    <row r="75" spans="1:11" x14ac:dyDescent="0.2">
      <c r="A75" s="303"/>
      <c r="F75" s="300" t="s">
        <v>1095</v>
      </c>
      <c r="G75" s="301"/>
      <c r="H75" s="301"/>
      <c r="I75" s="301"/>
      <c r="J75" s="301"/>
    </row>
    <row r="76" spans="1:11" x14ac:dyDescent="0.2">
      <c r="A76" s="303"/>
      <c r="F76" s="301"/>
      <c r="G76" s="301"/>
      <c r="H76" s="301"/>
      <c r="I76" s="301"/>
      <c r="J76" s="301"/>
      <c r="K76" t="s">
        <v>1277</v>
      </c>
    </row>
    <row r="77" spans="1:11" x14ac:dyDescent="0.2">
      <c r="A77" s="303"/>
      <c r="F77" s="301"/>
      <c r="G77" s="301"/>
      <c r="H77" s="301"/>
      <c r="I77" s="301"/>
      <c r="J77" s="301"/>
      <c r="K77" t="s">
        <v>420</v>
      </c>
    </row>
    <row r="78" spans="1:11" x14ac:dyDescent="0.2">
      <c r="A78" s="303"/>
      <c r="H78" s="75" t="s">
        <v>1096</v>
      </c>
    </row>
    <row r="79" spans="1:11" ht="229.5" x14ac:dyDescent="0.2">
      <c r="A79" s="303"/>
      <c r="F79" s="299" t="s">
        <v>0</v>
      </c>
      <c r="G79" s="75" t="s">
        <v>1093</v>
      </c>
      <c r="K79" s="339" t="s">
        <v>1275</v>
      </c>
    </row>
    <row r="80" spans="1:11" x14ac:dyDescent="0.2">
      <c r="A80" s="303"/>
      <c r="F80" s="152">
        <v>0</v>
      </c>
      <c r="G80" s="152">
        <v>-850</v>
      </c>
    </row>
    <row r="81" spans="1:13" x14ac:dyDescent="0.2">
      <c r="A81" s="303"/>
      <c r="F81" s="152">
        <v>1</v>
      </c>
      <c r="G81" s="152">
        <v>115</v>
      </c>
    </row>
    <row r="82" spans="1:13" x14ac:dyDescent="0.2">
      <c r="A82" s="303"/>
      <c r="F82" s="152">
        <v>2</v>
      </c>
      <c r="G82" s="152">
        <v>115</v>
      </c>
    </row>
    <row r="83" spans="1:13" x14ac:dyDescent="0.2">
      <c r="A83" s="303"/>
      <c r="F83" s="152">
        <v>3</v>
      </c>
      <c r="G83" s="152">
        <v>115</v>
      </c>
    </row>
    <row r="84" spans="1:13" x14ac:dyDescent="0.2">
      <c r="A84" s="303"/>
      <c r="F84" s="152">
        <v>4</v>
      </c>
      <c r="G84" s="152">
        <v>115</v>
      </c>
    </row>
    <row r="85" spans="1:13" x14ac:dyDescent="0.2">
      <c r="A85" s="303"/>
      <c r="F85" s="152">
        <v>5</v>
      </c>
      <c r="G85" s="152">
        <v>115</v>
      </c>
      <c r="I85" s="337"/>
    </row>
    <row r="86" spans="1:13" x14ac:dyDescent="0.2">
      <c r="A86" s="303"/>
      <c r="F86" s="152">
        <v>6</v>
      </c>
      <c r="G86" s="152">
        <v>115</v>
      </c>
    </row>
    <row r="87" spans="1:13" x14ac:dyDescent="0.2">
      <c r="A87" s="303">
        <v>5.91</v>
      </c>
      <c r="F87" s="152">
        <v>7</v>
      </c>
      <c r="G87" s="152">
        <v>115</v>
      </c>
      <c r="H87" s="298"/>
    </row>
    <row r="88" spans="1:13" x14ac:dyDescent="0.2">
      <c r="F88" s="152">
        <v>8</v>
      </c>
      <c r="G88" s="152">
        <v>115</v>
      </c>
    </row>
    <row r="89" spans="1:13" x14ac:dyDescent="0.2">
      <c r="F89" s="152">
        <v>9</v>
      </c>
      <c r="G89" s="152">
        <v>115</v>
      </c>
    </row>
    <row r="90" spans="1:13" x14ac:dyDescent="0.2">
      <c r="F90" s="152">
        <v>10</v>
      </c>
      <c r="G90" s="152">
        <v>115</v>
      </c>
    </row>
    <row r="95" spans="1:13" ht="20.25" x14ac:dyDescent="0.2">
      <c r="F95" s="342">
        <v>-70000</v>
      </c>
      <c r="G95" s="340" t="s">
        <v>1278</v>
      </c>
      <c r="H95" s="341"/>
    </row>
    <row r="96" spans="1:13" ht="20.25" x14ac:dyDescent="0.2">
      <c r="F96" s="342">
        <v>12000</v>
      </c>
      <c r="G96" s="340" t="s">
        <v>1279</v>
      </c>
      <c r="H96" s="341"/>
      <c r="I96" s="298"/>
      <c r="M96" s="316">
        <f>PV(0.04,4,-500)</f>
        <v>1814.9476121284285</v>
      </c>
    </row>
    <row r="97" spans="6:18" ht="20.25" x14ac:dyDescent="0.2">
      <c r="F97" s="342">
        <v>15000</v>
      </c>
      <c r="G97" s="340" t="s">
        <v>1280</v>
      </c>
      <c r="H97" s="341" t="s">
        <v>1284</v>
      </c>
    </row>
    <row r="98" spans="6:18" ht="20.25" x14ac:dyDescent="0.2">
      <c r="F98" s="342">
        <v>18000</v>
      </c>
      <c r="G98" s="340" t="s">
        <v>1281</v>
      </c>
      <c r="H98" s="341"/>
    </row>
    <row r="99" spans="6:18" ht="20.25" x14ac:dyDescent="0.2">
      <c r="F99" s="342">
        <v>21000</v>
      </c>
      <c r="G99" s="340" t="s">
        <v>1282</v>
      </c>
      <c r="H99" s="341"/>
    </row>
    <row r="100" spans="6:18" ht="20.25" x14ac:dyDescent="0.2">
      <c r="F100" s="342">
        <v>26000</v>
      </c>
      <c r="G100" s="340" t="s">
        <v>1283</v>
      </c>
      <c r="I100" s="75"/>
    </row>
    <row r="103" spans="6:18" x14ac:dyDescent="0.2">
      <c r="F103" s="75"/>
    </row>
    <row r="104" spans="6:18" x14ac:dyDescent="0.2">
      <c r="F104" s="75"/>
    </row>
    <row r="106" spans="6:18" x14ac:dyDescent="0.2">
      <c r="J106" s="316"/>
    </row>
    <row r="107" spans="6:18" ht="58.5" customHeight="1" x14ac:dyDescent="0.2">
      <c r="F107" s="379"/>
      <c r="G107" s="379"/>
      <c r="H107" s="379"/>
      <c r="I107" s="379"/>
      <c r="J107" s="379"/>
      <c r="K107" s="319"/>
      <c r="L107" s="319"/>
      <c r="M107" s="319"/>
      <c r="N107" s="319"/>
    </row>
    <row r="108" spans="6:18" x14ac:dyDescent="0.2">
      <c r="F108" s="75"/>
      <c r="K108" s="319"/>
      <c r="L108" s="319"/>
      <c r="M108" s="319"/>
      <c r="N108" s="319"/>
    </row>
    <row r="109" spans="6:18" x14ac:dyDescent="0.2">
      <c r="F109" s="75"/>
      <c r="K109" s="319"/>
      <c r="L109" s="319"/>
      <c r="M109" s="319"/>
      <c r="N109" s="319"/>
    </row>
    <row r="110" spans="6:18" x14ac:dyDescent="0.2">
      <c r="F110" s="319"/>
      <c r="G110" s="319"/>
      <c r="H110" s="319"/>
      <c r="I110" s="319"/>
      <c r="J110" s="319"/>
      <c r="K110" s="319"/>
      <c r="L110" s="319"/>
      <c r="M110" s="319"/>
      <c r="N110" s="319"/>
      <c r="O110" s="319"/>
      <c r="P110" s="319"/>
      <c r="Q110" s="319"/>
      <c r="R110" s="319"/>
    </row>
    <row r="111" spans="6:18" x14ac:dyDescent="0.2">
      <c r="F111" s="319"/>
      <c r="G111" s="319"/>
      <c r="H111" s="319"/>
      <c r="I111" s="319"/>
      <c r="J111" s="319"/>
      <c r="K111" s="319"/>
      <c r="L111" s="319"/>
      <c r="M111" s="319"/>
      <c r="N111" s="319"/>
      <c r="O111" s="319"/>
      <c r="P111" s="319"/>
      <c r="Q111" s="319"/>
      <c r="R111" s="319"/>
    </row>
    <row r="112" spans="6:18" x14ac:dyDescent="0.2">
      <c r="F112" s="319"/>
      <c r="G112" s="319"/>
      <c r="H112" s="319"/>
      <c r="I112" s="319"/>
      <c r="J112" s="319"/>
      <c r="K112" s="319"/>
      <c r="L112" s="319"/>
      <c r="M112" s="319"/>
      <c r="N112" s="319"/>
      <c r="O112" s="319"/>
      <c r="P112" s="319"/>
      <c r="Q112" s="319"/>
      <c r="R112" s="319"/>
    </row>
    <row r="113" spans="6:18" x14ac:dyDescent="0.2">
      <c r="F113" s="319"/>
      <c r="G113" s="319"/>
      <c r="H113" s="319"/>
      <c r="I113" s="319"/>
      <c r="J113" s="319"/>
      <c r="K113" s="319"/>
      <c r="L113" s="319"/>
      <c r="M113" s="319"/>
      <c r="N113" s="319"/>
      <c r="O113" s="319"/>
      <c r="P113" s="319"/>
      <c r="Q113" s="319"/>
      <c r="R113" s="319"/>
    </row>
    <row r="114" spans="6:18" x14ac:dyDescent="0.2">
      <c r="F114" s="319"/>
      <c r="G114" s="319"/>
      <c r="H114" s="319"/>
      <c r="I114" s="319"/>
      <c r="J114" s="319"/>
      <c r="K114" s="319"/>
      <c r="L114" s="319"/>
      <c r="M114" s="319"/>
      <c r="N114" s="319"/>
      <c r="O114" s="319"/>
      <c r="P114" s="319"/>
      <c r="Q114" s="319"/>
      <c r="R114" s="319"/>
    </row>
    <row r="115" spans="6:18" x14ac:dyDescent="0.2">
      <c r="F115" s="319"/>
      <c r="G115" s="319"/>
      <c r="H115" s="319"/>
      <c r="I115" s="319"/>
      <c r="J115" s="319"/>
      <c r="K115" s="319"/>
      <c r="L115" s="319"/>
      <c r="M115" s="319"/>
      <c r="N115" s="319"/>
      <c r="O115" s="319"/>
      <c r="P115" s="319"/>
      <c r="Q115" s="319"/>
      <c r="R115" s="319"/>
    </row>
    <row r="116" spans="6:18" x14ac:dyDescent="0.2">
      <c r="F116" s="319"/>
      <c r="G116" s="319"/>
      <c r="H116" s="319"/>
      <c r="I116" s="319"/>
      <c r="J116" s="319"/>
      <c r="K116" s="319"/>
      <c r="L116" s="319"/>
      <c r="M116" s="319"/>
      <c r="N116" s="319"/>
      <c r="O116" s="319"/>
      <c r="P116" s="319"/>
      <c r="Q116" s="319"/>
      <c r="R116" s="319"/>
    </row>
    <row r="117" spans="6:18" x14ac:dyDescent="0.2">
      <c r="F117" s="319"/>
      <c r="G117" s="319"/>
      <c r="H117" s="319"/>
      <c r="I117" s="319"/>
      <c r="J117" s="319"/>
      <c r="K117" s="319"/>
      <c r="L117" s="319"/>
      <c r="M117" s="319"/>
      <c r="N117" s="319"/>
      <c r="O117" s="319"/>
      <c r="P117" s="319"/>
      <c r="Q117" s="319"/>
      <c r="R117" s="319"/>
    </row>
    <row r="118" spans="6:18" x14ac:dyDescent="0.2">
      <c r="F118" s="319"/>
      <c r="G118" s="319"/>
      <c r="H118" s="319"/>
      <c r="I118" s="319"/>
      <c r="J118" s="319"/>
      <c r="K118" s="319"/>
      <c r="L118" s="319"/>
      <c r="M118" s="319"/>
      <c r="N118" s="319"/>
      <c r="O118" s="319"/>
      <c r="P118" s="319"/>
      <c r="Q118" s="319"/>
      <c r="R118" s="319"/>
    </row>
    <row r="119" spans="6:18" x14ac:dyDescent="0.2">
      <c r="F119" s="319"/>
      <c r="G119" s="319"/>
      <c r="H119" s="319"/>
      <c r="I119" s="319"/>
      <c r="J119" s="319"/>
      <c r="K119" s="319"/>
      <c r="L119" s="319"/>
      <c r="M119" s="319"/>
      <c r="N119" s="319"/>
      <c r="O119" s="319"/>
      <c r="P119" s="319"/>
      <c r="Q119" s="319"/>
      <c r="R119" s="319"/>
    </row>
    <row r="120" spans="6:18" x14ac:dyDescent="0.2">
      <c r="F120" s="319"/>
      <c r="G120" s="319"/>
      <c r="H120" s="319"/>
      <c r="I120" s="319"/>
      <c r="J120" s="319"/>
      <c r="K120" s="319"/>
      <c r="L120" s="319"/>
      <c r="M120" s="319"/>
      <c r="N120" s="319"/>
      <c r="O120" s="319"/>
      <c r="P120" s="319"/>
      <c r="Q120" s="319"/>
      <c r="R120" s="319"/>
    </row>
    <row r="121" spans="6:18" x14ac:dyDescent="0.2">
      <c r="F121" s="319"/>
      <c r="G121" s="319"/>
      <c r="H121" s="319"/>
      <c r="I121" s="319"/>
      <c r="J121" s="319"/>
      <c r="K121" s="319"/>
      <c r="L121" s="319"/>
      <c r="M121" s="319"/>
      <c r="N121" s="319"/>
      <c r="O121" s="319"/>
      <c r="P121" s="319"/>
      <c r="Q121" s="319"/>
      <c r="R121" s="319"/>
    </row>
    <row r="122" spans="6:18" x14ac:dyDescent="0.2">
      <c r="F122" s="319"/>
      <c r="G122" s="319"/>
      <c r="H122" s="319"/>
      <c r="I122" s="319"/>
      <c r="J122" s="319"/>
      <c r="K122" s="319"/>
      <c r="L122" s="319"/>
      <c r="M122" s="319"/>
      <c r="N122" s="319"/>
      <c r="O122" s="319"/>
      <c r="P122" s="319"/>
      <c r="Q122" s="319"/>
      <c r="R122" s="319"/>
    </row>
  </sheetData>
  <mergeCells count="3">
    <mergeCell ref="F41:I41"/>
    <mergeCell ref="F56:J56"/>
    <mergeCell ref="F107:J107"/>
  </mergeCells>
  <phoneticPr fontId="24" type="noConversion"/>
  <pageMargins left="0.79" right="0.79" top="0.98" bottom="0.98" header="0.49" footer="0.49"/>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topLeftCell="A4" workbookViewId="0">
      <selection activeCell="U60" sqref="U60"/>
    </sheetView>
  </sheetViews>
  <sheetFormatPr defaultRowHeight="12.75" x14ac:dyDescent="0.2"/>
  <cols>
    <col min="15" max="15" width="14.7109375" customWidth="1"/>
  </cols>
  <sheetData>
    <row r="1" spans="1:23" ht="15" x14ac:dyDescent="0.2">
      <c r="A1" s="320" t="s">
        <v>1246</v>
      </c>
      <c r="N1" s="320" t="s">
        <v>1246</v>
      </c>
    </row>
    <row r="3" spans="1:23" x14ac:dyDescent="0.2">
      <c r="A3" s="382" t="s">
        <v>1247</v>
      </c>
      <c r="B3" s="382"/>
      <c r="C3" s="382"/>
      <c r="D3" s="382"/>
      <c r="E3" s="382"/>
      <c r="F3" s="382"/>
      <c r="G3" s="382"/>
      <c r="H3" s="382"/>
      <c r="I3" s="382"/>
      <c r="N3" s="382" t="s">
        <v>1270</v>
      </c>
      <c r="O3" s="382"/>
      <c r="P3" s="382"/>
      <c r="Q3" s="382"/>
      <c r="R3" s="382"/>
      <c r="S3" s="382"/>
      <c r="T3" s="382"/>
      <c r="U3" s="382"/>
      <c r="V3" s="382"/>
      <c r="W3" s="331"/>
    </row>
    <row r="5" spans="1:23" ht="15" x14ac:dyDescent="0.2">
      <c r="A5" s="180" t="s">
        <v>1248</v>
      </c>
      <c r="B5" s="180" t="s">
        <v>1249</v>
      </c>
      <c r="C5" s="180" t="s">
        <v>1250</v>
      </c>
      <c r="D5" s="180" t="s">
        <v>5</v>
      </c>
      <c r="N5" s="318" t="s">
        <v>1265</v>
      </c>
      <c r="O5" s="332">
        <v>-150000</v>
      </c>
      <c r="U5" s="320"/>
    </row>
    <row r="6" spans="1:23" x14ac:dyDescent="0.2">
      <c r="A6" s="321" t="s">
        <v>1251</v>
      </c>
      <c r="B6" s="180"/>
      <c r="C6" s="180">
        <v>200</v>
      </c>
      <c r="D6" s="322">
        <f>B6*C6</f>
        <v>0</v>
      </c>
      <c r="N6" s="318" t="s">
        <v>1266</v>
      </c>
      <c r="O6" s="318">
        <v>6</v>
      </c>
    </row>
    <row r="7" spans="1:23" x14ac:dyDescent="0.2">
      <c r="A7" s="321" t="s">
        <v>1252</v>
      </c>
      <c r="B7" s="323">
        <v>3</v>
      </c>
      <c r="C7" s="180">
        <v>12</v>
      </c>
      <c r="D7" s="322">
        <f>B7*C7</f>
        <v>36</v>
      </c>
      <c r="N7" s="318" t="s">
        <v>1267</v>
      </c>
      <c r="O7" s="333">
        <v>0.02</v>
      </c>
    </row>
    <row r="8" spans="1:23" x14ac:dyDescent="0.2">
      <c r="A8" s="321" t="s">
        <v>1253</v>
      </c>
      <c r="B8" s="323">
        <v>3</v>
      </c>
      <c r="C8" s="180">
        <v>18</v>
      </c>
      <c r="D8" s="322">
        <f>B8*C8</f>
        <v>54</v>
      </c>
      <c r="N8" s="318" t="s">
        <v>1268</v>
      </c>
      <c r="O8" s="334"/>
    </row>
    <row r="9" spans="1:23" x14ac:dyDescent="0.2">
      <c r="A9" s="321" t="s">
        <v>1254</v>
      </c>
      <c r="B9" s="323">
        <v>2</v>
      </c>
      <c r="C9" s="180">
        <v>10</v>
      </c>
      <c r="D9" s="322">
        <f>B9*C9</f>
        <v>20</v>
      </c>
      <c r="N9" s="318" t="s">
        <v>1269</v>
      </c>
      <c r="O9" s="335"/>
    </row>
    <row r="10" spans="1:23" x14ac:dyDescent="0.2">
      <c r="A10" s="324"/>
      <c r="B10" s="325"/>
      <c r="C10" s="326" t="s">
        <v>1255</v>
      </c>
      <c r="D10" s="322">
        <f>SUM(D6:D9)</f>
        <v>110</v>
      </c>
    </row>
    <row r="14" spans="1:23" ht="15" x14ac:dyDescent="0.2">
      <c r="A14" s="327" t="s">
        <v>1256</v>
      </c>
      <c r="B14" s="328"/>
      <c r="C14" s="328"/>
      <c r="D14" s="328"/>
      <c r="E14" s="328"/>
      <c r="F14" s="328"/>
      <c r="G14" s="328"/>
      <c r="H14" s="328"/>
    </row>
    <row r="15" spans="1:23" x14ac:dyDescent="0.2">
      <c r="A15" s="328"/>
      <c r="B15" s="328"/>
      <c r="C15" s="328"/>
      <c r="D15" s="328"/>
      <c r="E15" s="328"/>
      <c r="F15" s="328"/>
      <c r="G15" s="328"/>
      <c r="H15" s="328"/>
    </row>
    <row r="16" spans="1:23" x14ac:dyDescent="0.2">
      <c r="A16" s="382" t="s">
        <v>1257</v>
      </c>
      <c r="B16" s="382"/>
      <c r="C16" s="382"/>
      <c r="D16" s="382"/>
      <c r="E16" s="382"/>
      <c r="F16" s="382"/>
      <c r="G16" s="382"/>
      <c r="H16" s="382"/>
    </row>
    <row r="18" spans="1:8" x14ac:dyDescent="0.2">
      <c r="A18" s="380" t="s">
        <v>1258</v>
      </c>
      <c r="B18" s="381"/>
      <c r="C18" s="329">
        <v>38</v>
      </c>
      <c r="D18" s="328"/>
      <c r="E18" s="328"/>
      <c r="F18" s="328"/>
      <c r="G18" s="328"/>
      <c r="H18" s="328"/>
    </row>
    <row r="19" spans="1:8" x14ac:dyDescent="0.2">
      <c r="A19" s="380" t="s">
        <v>1259</v>
      </c>
      <c r="B19" s="381"/>
      <c r="C19" s="329">
        <v>22</v>
      </c>
      <c r="D19" s="328"/>
      <c r="E19" s="328"/>
      <c r="F19" s="328"/>
      <c r="G19" s="328"/>
      <c r="H19" s="328"/>
    </row>
    <row r="20" spans="1:8" x14ac:dyDescent="0.2">
      <c r="A20" s="380" t="s">
        <v>1260</v>
      </c>
      <c r="B20" s="381"/>
      <c r="C20" s="329">
        <v>30000</v>
      </c>
      <c r="D20" s="328"/>
      <c r="E20" s="328"/>
      <c r="F20" s="328"/>
      <c r="G20" s="328"/>
      <c r="H20" s="328"/>
    </row>
    <row r="21" spans="1:8" x14ac:dyDescent="0.2">
      <c r="A21" s="380" t="s">
        <v>226</v>
      </c>
      <c r="B21" s="381"/>
      <c r="C21" s="330">
        <v>3000</v>
      </c>
      <c r="D21" s="328"/>
      <c r="E21" s="328"/>
      <c r="F21" s="328"/>
      <c r="G21" s="328"/>
      <c r="H21" s="328"/>
    </row>
    <row r="22" spans="1:8" x14ac:dyDescent="0.2">
      <c r="A22" s="380" t="s">
        <v>1261</v>
      </c>
      <c r="B22" s="381"/>
      <c r="C22" s="329">
        <f>(C18*C21)-(C19*C21)-C20</f>
        <v>18000</v>
      </c>
      <c r="D22" s="328"/>
      <c r="E22" s="328"/>
      <c r="F22" s="328"/>
      <c r="G22" s="328"/>
      <c r="H22" s="328"/>
    </row>
    <row r="23" spans="1:8" x14ac:dyDescent="0.2">
      <c r="A23" s="328"/>
      <c r="B23" s="328"/>
      <c r="C23" s="328"/>
      <c r="D23" s="328"/>
      <c r="E23" s="328"/>
      <c r="F23" s="328"/>
      <c r="G23" s="328"/>
      <c r="H23" s="328"/>
    </row>
    <row r="24" spans="1:8" x14ac:dyDescent="0.2">
      <c r="A24" s="382" t="s">
        <v>1262</v>
      </c>
      <c r="B24" s="382"/>
      <c r="C24" s="382"/>
      <c r="D24" s="382"/>
      <c r="E24" s="382"/>
      <c r="F24" s="382"/>
      <c r="G24" s="382"/>
      <c r="H24" s="382"/>
    </row>
    <row r="25" spans="1:8" x14ac:dyDescent="0.2">
      <c r="A25" s="328"/>
      <c r="B25" s="328"/>
      <c r="C25" s="328"/>
      <c r="D25" s="328"/>
      <c r="E25" s="328"/>
      <c r="F25" s="328"/>
      <c r="G25" s="328"/>
      <c r="H25" s="328"/>
    </row>
    <row r="28" spans="1:8" ht="15" x14ac:dyDescent="0.2">
      <c r="A28" s="327" t="s">
        <v>1263</v>
      </c>
      <c r="B28" s="328"/>
      <c r="C28" s="328"/>
      <c r="D28" s="328"/>
      <c r="E28" s="328"/>
      <c r="F28" s="328"/>
      <c r="G28" s="328"/>
      <c r="H28" s="328"/>
    </row>
    <row r="29" spans="1:8" x14ac:dyDescent="0.2">
      <c r="A29" s="328"/>
      <c r="B29" s="328"/>
      <c r="C29" s="328"/>
      <c r="D29" s="328"/>
      <c r="E29" s="328"/>
      <c r="F29" s="328"/>
      <c r="G29" s="328"/>
      <c r="H29" s="328"/>
    </row>
    <row r="30" spans="1:8" x14ac:dyDescent="0.2">
      <c r="A30" s="382" t="s">
        <v>1264</v>
      </c>
      <c r="B30" s="382"/>
      <c r="C30" s="382"/>
      <c r="D30" s="382"/>
      <c r="E30" s="382"/>
      <c r="F30" s="382"/>
      <c r="G30" s="382"/>
      <c r="H30" s="382"/>
    </row>
    <row r="32" spans="1:8" x14ac:dyDescent="0.2">
      <c r="A32" s="380" t="s">
        <v>1258</v>
      </c>
      <c r="B32" s="381"/>
      <c r="C32" s="329">
        <v>38</v>
      </c>
      <c r="D32" s="328"/>
      <c r="E32" s="328"/>
      <c r="F32" s="328"/>
      <c r="G32" s="328"/>
      <c r="H32" s="328"/>
    </row>
    <row r="33" spans="1:8" x14ac:dyDescent="0.2">
      <c r="A33" s="380" t="s">
        <v>1259</v>
      </c>
      <c r="B33" s="381"/>
      <c r="C33" s="329">
        <v>22</v>
      </c>
      <c r="D33" s="328"/>
      <c r="E33" s="328"/>
      <c r="F33" s="328"/>
      <c r="G33" s="328"/>
      <c r="H33" s="328"/>
    </row>
    <row r="34" spans="1:8" x14ac:dyDescent="0.2">
      <c r="A34" s="380" t="s">
        <v>1260</v>
      </c>
      <c r="B34" s="381"/>
      <c r="C34" s="329">
        <v>30000</v>
      </c>
      <c r="D34" s="328"/>
      <c r="E34" s="328"/>
      <c r="F34" s="328"/>
      <c r="G34" s="328"/>
      <c r="H34" s="328"/>
    </row>
    <row r="35" spans="1:8" x14ac:dyDescent="0.2">
      <c r="A35" s="380" t="s">
        <v>226</v>
      </c>
      <c r="B35" s="381"/>
      <c r="C35" s="330">
        <v>6875</v>
      </c>
      <c r="D35" s="328"/>
      <c r="E35" s="328"/>
      <c r="F35" s="328"/>
      <c r="G35" s="328"/>
      <c r="H35" s="328"/>
    </row>
    <row r="36" spans="1:8" x14ac:dyDescent="0.2">
      <c r="A36" s="380" t="s">
        <v>1261</v>
      </c>
      <c r="B36" s="381"/>
      <c r="C36" s="329">
        <f>(C32*C35)-(C33*C35)-C34</f>
        <v>80000</v>
      </c>
      <c r="D36" s="328"/>
      <c r="E36" s="328"/>
      <c r="F36" s="328"/>
      <c r="G36" s="328"/>
      <c r="H36" s="328"/>
    </row>
    <row r="37" spans="1:8" x14ac:dyDescent="0.2">
      <c r="A37" s="328"/>
      <c r="B37" s="328"/>
      <c r="C37" s="328"/>
      <c r="D37" s="328"/>
      <c r="E37" s="328"/>
      <c r="F37" s="328"/>
      <c r="G37" s="328"/>
      <c r="H37" s="328"/>
    </row>
    <row r="38" spans="1:8" x14ac:dyDescent="0.2">
      <c r="A38" s="328"/>
      <c r="B38" s="328"/>
      <c r="C38" s="328"/>
      <c r="D38" s="328"/>
      <c r="E38" s="328"/>
      <c r="F38" s="328"/>
      <c r="G38" s="328"/>
      <c r="H38" s="328"/>
    </row>
  </sheetData>
  <mergeCells count="15">
    <mergeCell ref="A35:B35"/>
    <mergeCell ref="A36:B36"/>
    <mergeCell ref="N3:V3"/>
    <mergeCell ref="A22:B22"/>
    <mergeCell ref="A24:H24"/>
    <mergeCell ref="A30:H30"/>
    <mergeCell ref="A32:B32"/>
    <mergeCell ref="A33:B33"/>
    <mergeCell ref="A34:B34"/>
    <mergeCell ref="A3:I3"/>
    <mergeCell ref="A16:H16"/>
    <mergeCell ref="A18:B18"/>
    <mergeCell ref="A19:B19"/>
    <mergeCell ref="A20:B20"/>
    <mergeCell ref="A21:B21"/>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M19"/>
  <sheetViews>
    <sheetView showGridLines="0" workbookViewId="0">
      <selection activeCell="N19" sqref="N19"/>
    </sheetView>
  </sheetViews>
  <sheetFormatPr defaultRowHeight="12.75" x14ac:dyDescent="0.2"/>
  <cols>
    <col min="1" max="1" width="12.5703125" customWidth="1"/>
    <col min="4" max="4" width="12.85546875" customWidth="1"/>
    <col min="9" max="9" width="12.140625" bestFit="1" customWidth="1"/>
    <col min="13" max="13" width="12.140625" bestFit="1" customWidth="1"/>
  </cols>
  <sheetData>
    <row r="1" spans="1:13" ht="20.25" x14ac:dyDescent="0.3">
      <c r="A1" s="384" t="s">
        <v>766</v>
      </c>
      <c r="B1" s="384"/>
      <c r="C1" s="384"/>
      <c r="D1" s="384"/>
      <c r="E1" s="384"/>
      <c r="F1" s="384"/>
      <c r="G1" s="384"/>
      <c r="H1" s="384"/>
      <c r="I1" s="384"/>
      <c r="J1" s="384"/>
      <c r="K1" s="384"/>
      <c r="L1" s="384"/>
      <c r="M1" s="384"/>
    </row>
    <row r="2" spans="1:13" ht="18" customHeight="1" x14ac:dyDescent="0.3">
      <c r="A2" s="33"/>
      <c r="B2" s="33"/>
      <c r="G2" s="383" t="s">
        <v>973</v>
      </c>
      <c r="H2" s="383"/>
      <c r="I2" s="383"/>
      <c r="K2" s="383" t="s">
        <v>975</v>
      </c>
      <c r="L2" s="383"/>
      <c r="M2" s="383"/>
    </row>
    <row r="3" spans="1:13" x14ac:dyDescent="0.2">
      <c r="G3" s="383"/>
      <c r="H3" s="383"/>
      <c r="I3" s="383"/>
      <c r="K3" s="383"/>
      <c r="L3" s="383"/>
      <c r="M3" s="383"/>
    </row>
    <row r="4" spans="1:13" x14ac:dyDescent="0.2">
      <c r="G4" s="383"/>
      <c r="H4" s="383"/>
      <c r="I4" s="383"/>
      <c r="K4" s="383"/>
      <c r="L4" s="383"/>
      <c r="M4" s="383"/>
    </row>
    <row r="5" spans="1:13" x14ac:dyDescent="0.2">
      <c r="A5" s="385" t="s">
        <v>767</v>
      </c>
      <c r="B5" s="385"/>
      <c r="D5" s="385" t="s">
        <v>768</v>
      </c>
      <c r="E5" s="385"/>
      <c r="G5" s="385" t="s">
        <v>769</v>
      </c>
      <c r="H5" s="385"/>
      <c r="I5" s="385"/>
      <c r="K5" s="386" t="s">
        <v>769</v>
      </c>
      <c r="L5" s="386"/>
      <c r="M5" s="386"/>
    </row>
    <row r="6" spans="1:13" x14ac:dyDescent="0.2">
      <c r="A6" s="50" t="s">
        <v>969</v>
      </c>
      <c r="B6" s="51" t="s">
        <v>770</v>
      </c>
      <c r="D6" s="50" t="s">
        <v>969</v>
      </c>
      <c r="E6" s="51" t="s">
        <v>770</v>
      </c>
      <c r="G6" s="50" t="s">
        <v>969</v>
      </c>
      <c r="H6" s="51" t="s">
        <v>770</v>
      </c>
      <c r="I6" s="50" t="s">
        <v>771</v>
      </c>
      <c r="K6" s="50" t="s">
        <v>969</v>
      </c>
      <c r="L6" s="51" t="s">
        <v>770</v>
      </c>
      <c r="M6" s="52" t="s">
        <v>771</v>
      </c>
    </row>
    <row r="7" spans="1:13" x14ac:dyDescent="0.2">
      <c r="A7" s="53">
        <v>2323</v>
      </c>
      <c r="B7" s="54">
        <v>23</v>
      </c>
      <c r="D7" s="53" t="s">
        <v>428</v>
      </c>
      <c r="E7" s="54">
        <v>23</v>
      </c>
      <c r="G7" s="53" t="s">
        <v>428</v>
      </c>
      <c r="H7" s="54">
        <v>23</v>
      </c>
      <c r="I7" s="68">
        <v>1000</v>
      </c>
      <c r="K7" s="53" t="s">
        <v>428</v>
      </c>
      <c r="L7" s="54">
        <v>23</v>
      </c>
      <c r="M7" s="68">
        <v>1000</v>
      </c>
    </row>
    <row r="8" spans="1:13" x14ac:dyDescent="0.2">
      <c r="A8" s="53">
        <v>2321</v>
      </c>
      <c r="B8" s="54">
        <v>24</v>
      </c>
      <c r="D8" s="53" t="s">
        <v>772</v>
      </c>
      <c r="E8" s="54">
        <v>24</v>
      </c>
      <c r="G8" s="53" t="s">
        <v>772</v>
      </c>
      <c r="H8" s="54">
        <v>24</v>
      </c>
      <c r="I8" s="69">
        <v>2000</v>
      </c>
      <c r="K8" s="53" t="s">
        <v>772</v>
      </c>
      <c r="L8" s="54">
        <v>24</v>
      </c>
      <c r="M8" s="69">
        <v>2000</v>
      </c>
    </row>
    <row r="9" spans="1:13" x14ac:dyDescent="0.2">
      <c r="A9" s="53">
        <v>121</v>
      </c>
      <c r="B9" s="54">
        <v>25</v>
      </c>
      <c r="D9" s="53" t="s">
        <v>773</v>
      </c>
      <c r="E9" s="54">
        <v>25</v>
      </c>
      <c r="G9" s="53" t="s">
        <v>773</v>
      </c>
      <c r="H9" s="54">
        <v>25</v>
      </c>
      <c r="I9" s="69">
        <v>500</v>
      </c>
      <c r="K9" s="53" t="s">
        <v>773</v>
      </c>
      <c r="L9" s="54">
        <v>25</v>
      </c>
      <c r="M9" s="69">
        <v>500</v>
      </c>
    </row>
    <row r="10" spans="1:13" x14ac:dyDescent="0.2">
      <c r="A10" s="53">
        <v>232</v>
      </c>
      <c r="B10" s="54">
        <v>21</v>
      </c>
      <c r="D10" s="53" t="s">
        <v>774</v>
      </c>
      <c r="E10" s="54">
        <v>21</v>
      </c>
      <c r="G10" s="53" t="s">
        <v>774</v>
      </c>
      <c r="H10" s="54">
        <v>21</v>
      </c>
      <c r="I10" s="69">
        <v>200</v>
      </c>
      <c r="K10" s="53" t="s">
        <v>774</v>
      </c>
      <c r="L10" s="54">
        <v>21</v>
      </c>
      <c r="M10" s="69">
        <v>200</v>
      </c>
    </row>
    <row r="11" spans="1:13" x14ac:dyDescent="0.2">
      <c r="A11" s="53">
        <v>3232</v>
      </c>
      <c r="B11" s="54">
        <v>19</v>
      </c>
      <c r="D11" s="53" t="s">
        <v>775</v>
      </c>
      <c r="E11" s="54">
        <v>19</v>
      </c>
      <c r="G11" s="53" t="s">
        <v>775</v>
      </c>
      <c r="H11" s="54">
        <v>19</v>
      </c>
      <c r="I11" s="69">
        <v>300</v>
      </c>
      <c r="K11" s="53" t="s">
        <v>775</v>
      </c>
      <c r="L11" s="54">
        <v>19</v>
      </c>
      <c r="M11" s="69">
        <v>300</v>
      </c>
    </row>
    <row r="12" spans="1:13" x14ac:dyDescent="0.2">
      <c r="A12" s="53">
        <v>23</v>
      </c>
      <c r="B12" s="54">
        <v>25</v>
      </c>
      <c r="D12" s="53" t="s">
        <v>776</v>
      </c>
      <c r="E12" s="54">
        <v>25</v>
      </c>
      <c r="G12" s="53" t="s">
        <v>776</v>
      </c>
      <c r="H12" s="54">
        <v>25</v>
      </c>
      <c r="I12" s="69">
        <v>1340</v>
      </c>
      <c r="K12" s="53" t="s">
        <v>776</v>
      </c>
      <c r="L12" s="54">
        <v>25</v>
      </c>
      <c r="M12" s="69">
        <v>1340</v>
      </c>
    </row>
    <row r="13" spans="1:13" x14ac:dyDescent="0.2">
      <c r="A13" s="53">
        <v>112</v>
      </c>
      <c r="B13" s="54">
        <v>27</v>
      </c>
      <c r="D13" s="53" t="s">
        <v>227</v>
      </c>
      <c r="E13" s="54">
        <v>27</v>
      </c>
      <c r="G13" s="53" t="s">
        <v>227</v>
      </c>
      <c r="H13" s="54">
        <v>27</v>
      </c>
      <c r="I13" s="69">
        <v>200</v>
      </c>
      <c r="K13" s="53" t="s">
        <v>227</v>
      </c>
      <c r="L13" s="54">
        <v>27</v>
      </c>
      <c r="M13" s="69">
        <v>200</v>
      </c>
    </row>
    <row r="14" spans="1:13" x14ac:dyDescent="0.2">
      <c r="A14" s="53">
        <v>1212</v>
      </c>
      <c r="B14" s="54">
        <v>29</v>
      </c>
      <c r="D14" s="53" t="s">
        <v>777</v>
      </c>
      <c r="E14" s="54">
        <v>29</v>
      </c>
      <c r="G14" s="53" t="s">
        <v>777</v>
      </c>
      <c r="H14" s="54">
        <v>29</v>
      </c>
      <c r="I14" s="69">
        <v>3000</v>
      </c>
      <c r="K14" s="53" t="s">
        <v>777</v>
      </c>
      <c r="L14" s="54">
        <v>29</v>
      </c>
      <c r="M14" s="69">
        <v>3000</v>
      </c>
    </row>
    <row r="16" spans="1:13" x14ac:dyDescent="0.2">
      <c r="A16" s="152" t="s">
        <v>968</v>
      </c>
      <c r="B16" s="153" t="s">
        <v>1001</v>
      </c>
      <c r="D16" s="152" t="s">
        <v>968</v>
      </c>
      <c r="E16" s="153" t="s">
        <v>1001</v>
      </c>
      <c r="G16" s="152" t="s">
        <v>968</v>
      </c>
      <c r="H16" s="153" t="s">
        <v>1001</v>
      </c>
      <c r="K16" s="152" t="s">
        <v>968</v>
      </c>
      <c r="L16" s="153" t="s">
        <v>1001</v>
      </c>
    </row>
    <row r="17" spans="1:12" x14ac:dyDescent="0.2">
      <c r="A17" s="152" t="s">
        <v>970</v>
      </c>
      <c r="B17" s="152" t="s">
        <v>969</v>
      </c>
      <c r="D17" s="152" t="s">
        <v>970</v>
      </c>
      <c r="E17" s="152" t="s">
        <v>969</v>
      </c>
      <c r="G17" s="152" t="s">
        <v>970</v>
      </c>
      <c r="H17" s="152" t="s">
        <v>969</v>
      </c>
      <c r="K17" s="152" t="s">
        <v>970</v>
      </c>
      <c r="L17" s="152" t="s">
        <v>969</v>
      </c>
    </row>
    <row r="18" spans="1:12" x14ac:dyDescent="0.2">
      <c r="A18" s="152" t="s">
        <v>971</v>
      </c>
      <c r="B18" s="152" t="s">
        <v>770</v>
      </c>
      <c r="D18" s="152" t="s">
        <v>971</v>
      </c>
      <c r="E18" s="152" t="s">
        <v>770</v>
      </c>
      <c r="G18" s="152" t="s">
        <v>971</v>
      </c>
      <c r="H18" s="152" t="s">
        <v>770</v>
      </c>
      <c r="K18" s="152" t="s">
        <v>971</v>
      </c>
      <c r="L18" s="152" t="s">
        <v>770</v>
      </c>
    </row>
    <row r="19" spans="1:12" x14ac:dyDescent="0.2">
      <c r="G19" s="152" t="s">
        <v>972</v>
      </c>
      <c r="H19" s="152" t="s">
        <v>771</v>
      </c>
      <c r="K19" s="152" t="s">
        <v>974</v>
      </c>
      <c r="L19" s="152" t="s">
        <v>771</v>
      </c>
    </row>
  </sheetData>
  <mergeCells count="7">
    <mergeCell ref="K2:M4"/>
    <mergeCell ref="G2:I4"/>
    <mergeCell ref="A1:M1"/>
    <mergeCell ref="G5:I5"/>
    <mergeCell ref="K5:M5"/>
    <mergeCell ref="D5:E5"/>
    <mergeCell ref="A5:B5"/>
  </mergeCells>
  <phoneticPr fontId="24" type="noConversion"/>
  <pageMargins left="0.79" right="0.79" top="0.98" bottom="0.98" header="0.49" footer="0.49"/>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4"/>
  <dimension ref="A1:K86"/>
  <sheetViews>
    <sheetView showGridLines="0" workbookViewId="0">
      <selection activeCell="L9" sqref="L9"/>
    </sheetView>
  </sheetViews>
  <sheetFormatPr defaultRowHeight="12.75" x14ac:dyDescent="0.2"/>
  <cols>
    <col min="1" max="3" width="10.140625" bestFit="1" customWidth="1"/>
    <col min="4" max="4" width="31.28515625" customWidth="1"/>
    <col min="5" max="5" width="12.42578125" customWidth="1"/>
    <col min="6" max="6" width="3" customWidth="1"/>
    <col min="7" max="7" width="29.28515625" customWidth="1"/>
    <col min="8" max="8" width="16.7109375" customWidth="1"/>
    <col min="9" max="9" width="30.28515625" customWidth="1"/>
  </cols>
  <sheetData>
    <row r="1" spans="1:11" s="1" customFormat="1" x14ac:dyDescent="0.2">
      <c r="A1" s="220" t="s">
        <v>1</v>
      </c>
      <c r="B1" s="220" t="s">
        <v>1022</v>
      </c>
      <c r="C1" s="220" t="s">
        <v>0</v>
      </c>
      <c r="D1" s="221" t="s">
        <v>778</v>
      </c>
      <c r="E1" s="222" t="s">
        <v>312</v>
      </c>
      <c r="I1"/>
      <c r="J1"/>
    </row>
    <row r="2" spans="1:11" x14ac:dyDescent="0.2">
      <c r="A2" s="223"/>
      <c r="B2" s="223"/>
      <c r="C2" s="154">
        <v>38353</v>
      </c>
      <c r="D2" s="155" t="s">
        <v>779</v>
      </c>
      <c r="E2" s="158">
        <v>-330.79</v>
      </c>
      <c r="G2" s="162" t="s">
        <v>784</v>
      </c>
      <c r="H2" s="152"/>
      <c r="I2" s="101" t="s">
        <v>785</v>
      </c>
      <c r="J2" s="152"/>
    </row>
    <row r="3" spans="1:11" x14ac:dyDescent="0.2">
      <c r="A3" s="223"/>
      <c r="B3" s="223"/>
      <c r="C3" s="154">
        <v>38353</v>
      </c>
      <c r="D3" s="156" t="s">
        <v>780</v>
      </c>
      <c r="E3" s="158">
        <v>-180</v>
      </c>
      <c r="G3" s="210" t="s">
        <v>779</v>
      </c>
      <c r="H3" s="152"/>
      <c r="I3" s="161" t="s">
        <v>787</v>
      </c>
      <c r="J3" s="152"/>
    </row>
    <row r="4" spans="1:11" x14ac:dyDescent="0.2">
      <c r="A4" s="223"/>
      <c r="B4" s="223"/>
      <c r="C4" s="154">
        <v>38353</v>
      </c>
      <c r="D4" s="156" t="s">
        <v>781</v>
      </c>
      <c r="E4" s="158">
        <v>-3</v>
      </c>
      <c r="G4" s="211" t="s">
        <v>789</v>
      </c>
      <c r="H4" s="152"/>
      <c r="I4" s="214" t="s">
        <v>790</v>
      </c>
      <c r="J4" s="152"/>
      <c r="K4" s="1"/>
    </row>
    <row r="5" spans="1:11" x14ac:dyDescent="0.2">
      <c r="A5" s="223"/>
      <c r="B5" s="223"/>
      <c r="C5" s="154">
        <v>38353</v>
      </c>
      <c r="D5" s="156" t="s">
        <v>782</v>
      </c>
      <c r="E5" s="158">
        <v>-49.1</v>
      </c>
      <c r="G5" s="210" t="s">
        <v>792</v>
      </c>
      <c r="H5" s="152"/>
      <c r="I5" s="215" t="s">
        <v>793</v>
      </c>
      <c r="J5" s="152"/>
    </row>
    <row r="6" spans="1:11" x14ac:dyDescent="0.2">
      <c r="A6" s="223"/>
      <c r="B6" s="223"/>
      <c r="C6" s="154">
        <v>38353</v>
      </c>
      <c r="D6" s="156" t="s">
        <v>783</v>
      </c>
      <c r="E6" s="158">
        <v>0</v>
      </c>
      <c r="G6" s="211" t="s">
        <v>791</v>
      </c>
      <c r="H6" s="152"/>
      <c r="I6" s="215" t="s">
        <v>795</v>
      </c>
      <c r="J6" s="152"/>
    </row>
    <row r="7" spans="1:11" x14ac:dyDescent="0.2">
      <c r="A7" s="223"/>
      <c r="B7" s="223"/>
      <c r="C7" s="154">
        <v>38353</v>
      </c>
      <c r="D7" s="156" t="s">
        <v>786</v>
      </c>
      <c r="E7" s="158">
        <v>-15.4</v>
      </c>
      <c r="G7" s="211" t="s">
        <v>782</v>
      </c>
      <c r="H7" s="152"/>
      <c r="I7" s="214" t="s">
        <v>797</v>
      </c>
      <c r="J7" s="152"/>
    </row>
    <row r="8" spans="1:11" x14ac:dyDescent="0.2">
      <c r="A8" s="223"/>
      <c r="B8" s="223"/>
      <c r="C8" s="154">
        <v>38353</v>
      </c>
      <c r="D8" s="156" t="s">
        <v>788</v>
      </c>
      <c r="E8" s="158">
        <v>-3</v>
      </c>
      <c r="G8" s="210" t="s">
        <v>799</v>
      </c>
      <c r="H8" s="152"/>
      <c r="I8" s="214" t="s">
        <v>800</v>
      </c>
      <c r="J8" s="152"/>
    </row>
    <row r="9" spans="1:11" x14ac:dyDescent="0.2">
      <c r="A9" s="223"/>
      <c r="B9" s="223"/>
      <c r="C9" s="154">
        <v>38353</v>
      </c>
      <c r="D9" s="156" t="s">
        <v>791</v>
      </c>
      <c r="E9" s="158">
        <v>-44.75</v>
      </c>
      <c r="G9" s="211" t="s">
        <v>788</v>
      </c>
      <c r="H9" s="152"/>
      <c r="I9" s="215" t="s">
        <v>802</v>
      </c>
      <c r="J9" s="152"/>
    </row>
    <row r="10" spans="1:11" x14ac:dyDescent="0.2">
      <c r="A10" s="223"/>
      <c r="B10" s="223"/>
      <c r="C10" s="154">
        <v>38353</v>
      </c>
      <c r="D10" s="156" t="s">
        <v>794</v>
      </c>
      <c r="E10" s="158">
        <v>-5</v>
      </c>
      <c r="G10" s="211" t="s">
        <v>794</v>
      </c>
      <c r="H10" s="152"/>
      <c r="I10" s="216" t="s">
        <v>5</v>
      </c>
      <c r="J10" s="152"/>
    </row>
    <row r="11" spans="1:11" x14ac:dyDescent="0.2">
      <c r="A11" s="223"/>
      <c r="B11" s="223"/>
      <c r="C11" s="154">
        <v>38353</v>
      </c>
      <c r="D11" s="156" t="s">
        <v>796</v>
      </c>
      <c r="E11" s="158">
        <v>0</v>
      </c>
      <c r="G11" s="211" t="s">
        <v>805</v>
      </c>
      <c r="H11" s="152"/>
      <c r="I11" s="217" t="s">
        <v>806</v>
      </c>
      <c r="J11" s="152">
        <f>J10-H26</f>
        <v>0</v>
      </c>
    </row>
    <row r="12" spans="1:11" x14ac:dyDescent="0.2">
      <c r="A12" s="223"/>
      <c r="B12" s="223"/>
      <c r="C12" s="154">
        <v>38353</v>
      </c>
      <c r="D12" s="156" t="s">
        <v>798</v>
      </c>
      <c r="E12" s="158">
        <v>0</v>
      </c>
      <c r="G12" s="211" t="s">
        <v>808</v>
      </c>
      <c r="H12" s="152"/>
    </row>
    <row r="13" spans="1:11" x14ac:dyDescent="0.2">
      <c r="A13" s="223"/>
      <c r="B13" s="223"/>
      <c r="C13" s="154">
        <v>38353</v>
      </c>
      <c r="D13" s="156" t="s">
        <v>801</v>
      </c>
      <c r="E13" s="158">
        <v>-299</v>
      </c>
      <c r="G13" s="211" t="s">
        <v>786</v>
      </c>
      <c r="H13" s="152"/>
    </row>
    <row r="14" spans="1:11" x14ac:dyDescent="0.2">
      <c r="A14" s="223"/>
      <c r="B14" s="223"/>
      <c r="C14" s="154">
        <v>38353</v>
      </c>
      <c r="D14" s="156" t="s">
        <v>803</v>
      </c>
      <c r="E14" s="158">
        <v>-500</v>
      </c>
      <c r="G14" s="211" t="s">
        <v>781</v>
      </c>
      <c r="H14" s="152"/>
    </row>
    <row r="15" spans="1:11" x14ac:dyDescent="0.2">
      <c r="A15" s="223"/>
      <c r="B15" s="223"/>
      <c r="C15" s="154">
        <v>38353</v>
      </c>
      <c r="D15" s="156" t="s">
        <v>804</v>
      </c>
      <c r="E15" s="158">
        <v>-11.65</v>
      </c>
      <c r="G15" s="211" t="s">
        <v>780</v>
      </c>
      <c r="H15" s="152"/>
    </row>
    <row r="16" spans="1:11" x14ac:dyDescent="0.2">
      <c r="A16" s="223"/>
      <c r="B16" s="223"/>
      <c r="C16" s="154">
        <v>38353</v>
      </c>
      <c r="D16" s="156" t="s">
        <v>807</v>
      </c>
      <c r="E16" s="158">
        <v>-121.38</v>
      </c>
      <c r="G16" s="211" t="s">
        <v>807</v>
      </c>
      <c r="H16" s="152"/>
    </row>
    <row r="17" spans="1:8" x14ac:dyDescent="0.2">
      <c r="A17" s="223"/>
      <c r="B17" s="223"/>
      <c r="C17" s="154">
        <v>38353</v>
      </c>
      <c r="D17" s="156" t="s">
        <v>805</v>
      </c>
      <c r="E17" s="158">
        <v>-31.12</v>
      </c>
      <c r="G17" s="211" t="s">
        <v>783</v>
      </c>
      <c r="H17" s="152"/>
    </row>
    <row r="18" spans="1:8" x14ac:dyDescent="0.2">
      <c r="A18" s="223"/>
      <c r="B18" s="223"/>
      <c r="C18" s="154">
        <v>38353</v>
      </c>
      <c r="D18" s="156" t="s">
        <v>789</v>
      </c>
      <c r="E18" s="158">
        <v>-7.32</v>
      </c>
      <c r="G18" s="211" t="s">
        <v>803</v>
      </c>
      <c r="H18" s="152"/>
    </row>
    <row r="19" spans="1:8" x14ac:dyDescent="0.2">
      <c r="A19" s="223"/>
      <c r="B19" s="223"/>
      <c r="C19" s="154">
        <v>38353</v>
      </c>
      <c r="D19" s="156" t="s">
        <v>809</v>
      </c>
      <c r="E19" s="158">
        <v>0</v>
      </c>
      <c r="G19" s="211" t="s">
        <v>796</v>
      </c>
      <c r="H19" s="152"/>
    </row>
    <row r="20" spans="1:8" x14ac:dyDescent="0.2">
      <c r="A20" s="223"/>
      <c r="B20" s="223"/>
      <c r="C20" s="154">
        <v>38353</v>
      </c>
      <c r="D20" s="156" t="s">
        <v>810</v>
      </c>
      <c r="E20" s="158">
        <v>0</v>
      </c>
      <c r="G20" s="211" t="s">
        <v>801</v>
      </c>
      <c r="H20" s="152"/>
    </row>
    <row r="21" spans="1:8" x14ac:dyDescent="0.2">
      <c r="A21" s="223"/>
      <c r="B21" s="223"/>
      <c r="C21" s="154">
        <v>38353</v>
      </c>
      <c r="D21" s="156" t="s">
        <v>808</v>
      </c>
      <c r="E21" s="158">
        <v>0</v>
      </c>
      <c r="G21" s="211" t="s">
        <v>804</v>
      </c>
      <c r="H21" s="152"/>
    </row>
    <row r="22" spans="1:8" x14ac:dyDescent="0.2">
      <c r="A22" s="223"/>
      <c r="B22" s="223"/>
      <c r="C22" s="154">
        <v>38353</v>
      </c>
      <c r="D22" s="155" t="s">
        <v>792</v>
      </c>
      <c r="E22" s="158">
        <v>-1.83</v>
      </c>
      <c r="G22" s="211" t="s">
        <v>798</v>
      </c>
      <c r="H22" s="152"/>
    </row>
    <row r="23" spans="1:8" x14ac:dyDescent="0.2">
      <c r="A23" s="223"/>
      <c r="B23" s="223"/>
      <c r="C23" s="154">
        <v>38353</v>
      </c>
      <c r="D23" s="156" t="s">
        <v>811</v>
      </c>
      <c r="E23" s="158">
        <v>-35</v>
      </c>
      <c r="G23" s="56" t="s">
        <v>810</v>
      </c>
      <c r="H23" s="152"/>
    </row>
    <row r="24" spans="1:8" x14ac:dyDescent="0.2">
      <c r="A24" s="223"/>
      <c r="B24" s="223"/>
      <c r="C24" s="154">
        <v>38353</v>
      </c>
      <c r="D24" s="155" t="s">
        <v>799</v>
      </c>
      <c r="E24" s="159">
        <v>-517.9</v>
      </c>
      <c r="G24" s="212" t="s">
        <v>811</v>
      </c>
      <c r="H24" s="152"/>
    </row>
    <row r="25" spans="1:8" x14ac:dyDescent="0.2">
      <c r="A25" s="223"/>
      <c r="B25" s="223"/>
      <c r="C25" s="154">
        <v>38354</v>
      </c>
      <c r="D25" s="155" t="s">
        <v>787</v>
      </c>
      <c r="E25" s="160">
        <v>1897.74</v>
      </c>
      <c r="G25" s="211" t="s">
        <v>809</v>
      </c>
      <c r="H25" s="152"/>
    </row>
    <row r="26" spans="1:8" x14ac:dyDescent="0.2">
      <c r="A26" s="223"/>
      <c r="B26" s="223"/>
      <c r="C26" s="154">
        <v>38355</v>
      </c>
      <c r="D26" s="156" t="s">
        <v>797</v>
      </c>
      <c r="E26" s="160">
        <v>517.9</v>
      </c>
      <c r="G26" s="213" t="s">
        <v>5</v>
      </c>
      <c r="H26" s="152">
        <f>SUM(H3:H25)</f>
        <v>0</v>
      </c>
    </row>
    <row r="27" spans="1:8" x14ac:dyDescent="0.2">
      <c r="A27" s="223"/>
      <c r="B27" s="223"/>
      <c r="C27" s="154">
        <v>38384</v>
      </c>
      <c r="D27" s="155" t="s">
        <v>787</v>
      </c>
      <c r="E27" s="160">
        <v>1897.74</v>
      </c>
    </row>
    <row r="28" spans="1:8" x14ac:dyDescent="0.2">
      <c r="A28" s="223"/>
      <c r="B28" s="223"/>
      <c r="C28" s="154">
        <v>38384</v>
      </c>
      <c r="D28" s="156" t="s">
        <v>797</v>
      </c>
      <c r="E28" s="160">
        <v>517.9</v>
      </c>
    </row>
    <row r="29" spans="1:8" x14ac:dyDescent="0.2">
      <c r="A29" s="223"/>
      <c r="B29" s="223"/>
      <c r="C29" s="154">
        <v>38384</v>
      </c>
      <c r="D29" s="156" t="s">
        <v>800</v>
      </c>
      <c r="E29" s="157"/>
    </row>
    <row r="30" spans="1:8" x14ac:dyDescent="0.2">
      <c r="A30" s="223"/>
      <c r="B30" s="223"/>
      <c r="C30" s="154">
        <v>38384</v>
      </c>
      <c r="D30" s="156" t="s">
        <v>790</v>
      </c>
      <c r="E30" s="157"/>
    </row>
    <row r="31" spans="1:8" x14ac:dyDescent="0.2">
      <c r="A31" s="223"/>
      <c r="B31" s="223"/>
      <c r="C31" s="154">
        <v>38384</v>
      </c>
      <c r="D31" s="155" t="s">
        <v>793</v>
      </c>
      <c r="E31" s="157"/>
    </row>
    <row r="32" spans="1:8" x14ac:dyDescent="0.2">
      <c r="A32" s="223"/>
      <c r="B32" s="223"/>
      <c r="C32" s="154">
        <v>38384</v>
      </c>
      <c r="D32" s="155" t="s">
        <v>802</v>
      </c>
      <c r="E32" s="157"/>
    </row>
    <row r="33" spans="1:5" x14ac:dyDescent="0.2">
      <c r="A33" s="223"/>
      <c r="B33" s="223"/>
      <c r="C33" s="154">
        <v>38384</v>
      </c>
      <c r="D33" s="155" t="s">
        <v>795</v>
      </c>
      <c r="E33" s="157"/>
    </row>
    <row r="34" spans="1:5" x14ac:dyDescent="0.2">
      <c r="A34" s="223"/>
      <c r="B34" s="223"/>
      <c r="C34" s="154">
        <v>38384</v>
      </c>
      <c r="D34" s="155" t="s">
        <v>779</v>
      </c>
      <c r="E34" s="158">
        <v>-330.79</v>
      </c>
    </row>
    <row r="35" spans="1:5" x14ac:dyDescent="0.2">
      <c r="A35" s="223"/>
      <c r="B35" s="223"/>
      <c r="C35" s="154">
        <v>38384</v>
      </c>
      <c r="D35" s="156" t="s">
        <v>780</v>
      </c>
      <c r="E35" s="158">
        <v>-180</v>
      </c>
    </row>
    <row r="36" spans="1:5" x14ac:dyDescent="0.2">
      <c r="A36" s="223"/>
      <c r="B36" s="223"/>
      <c r="C36" s="154">
        <v>38384</v>
      </c>
      <c r="D36" s="156" t="s">
        <v>781</v>
      </c>
      <c r="E36" s="158">
        <v>-3</v>
      </c>
    </row>
    <row r="37" spans="1:5" x14ac:dyDescent="0.2">
      <c r="A37" s="223"/>
      <c r="B37" s="223"/>
      <c r="C37" s="154">
        <v>38384</v>
      </c>
      <c r="D37" s="156" t="s">
        <v>782</v>
      </c>
      <c r="E37" s="158">
        <v>-49.1</v>
      </c>
    </row>
    <row r="38" spans="1:5" x14ac:dyDescent="0.2">
      <c r="A38" s="223"/>
      <c r="B38" s="223"/>
      <c r="C38" s="154">
        <v>38384</v>
      </c>
      <c r="D38" s="156" t="s">
        <v>783</v>
      </c>
      <c r="E38" s="158">
        <v>0</v>
      </c>
    </row>
    <row r="39" spans="1:5" x14ac:dyDescent="0.2">
      <c r="A39" s="223"/>
      <c r="B39" s="223"/>
      <c r="C39" s="154">
        <v>38384</v>
      </c>
      <c r="D39" s="156" t="s">
        <v>786</v>
      </c>
      <c r="E39" s="158">
        <v>-15.4</v>
      </c>
    </row>
    <row r="40" spans="1:5" x14ac:dyDescent="0.2">
      <c r="A40" s="223"/>
      <c r="B40" s="223"/>
      <c r="C40" s="154">
        <v>38384</v>
      </c>
      <c r="D40" s="156" t="s">
        <v>788</v>
      </c>
      <c r="E40" s="158">
        <v>-3</v>
      </c>
    </row>
    <row r="41" spans="1:5" x14ac:dyDescent="0.2">
      <c r="A41" s="223"/>
      <c r="B41" s="223"/>
      <c r="C41" s="154">
        <v>38384</v>
      </c>
      <c r="D41" s="156" t="s">
        <v>791</v>
      </c>
      <c r="E41" s="158">
        <v>-44.75</v>
      </c>
    </row>
    <row r="42" spans="1:5" x14ac:dyDescent="0.2">
      <c r="A42" s="223"/>
      <c r="B42" s="223"/>
      <c r="C42" s="154">
        <v>38384</v>
      </c>
      <c r="D42" s="156" t="s">
        <v>794</v>
      </c>
      <c r="E42" s="158">
        <v>-5</v>
      </c>
    </row>
    <row r="43" spans="1:5" x14ac:dyDescent="0.2">
      <c r="A43" s="223"/>
      <c r="B43" s="223"/>
      <c r="C43" s="154">
        <v>38384</v>
      </c>
      <c r="D43" s="156" t="s">
        <v>796</v>
      </c>
      <c r="E43" s="158">
        <v>0</v>
      </c>
    </row>
    <row r="44" spans="1:5" x14ac:dyDescent="0.2">
      <c r="A44" s="223"/>
      <c r="B44" s="223"/>
      <c r="C44" s="154">
        <v>38384</v>
      </c>
      <c r="D44" s="156" t="s">
        <v>798</v>
      </c>
      <c r="E44" s="158">
        <v>0</v>
      </c>
    </row>
    <row r="45" spans="1:5" x14ac:dyDescent="0.2">
      <c r="A45" s="223"/>
      <c r="B45" s="223"/>
      <c r="C45" s="154">
        <v>38384</v>
      </c>
      <c r="D45" s="156" t="s">
        <v>801</v>
      </c>
      <c r="E45" s="158">
        <v>-299</v>
      </c>
    </row>
    <row r="46" spans="1:5" x14ac:dyDescent="0.2">
      <c r="A46" s="223"/>
      <c r="B46" s="223"/>
      <c r="C46" s="154">
        <v>38384</v>
      </c>
      <c r="D46" s="156" t="s">
        <v>803</v>
      </c>
      <c r="E46" s="158">
        <v>-500</v>
      </c>
    </row>
    <row r="47" spans="1:5" x14ac:dyDescent="0.2">
      <c r="A47" s="223"/>
      <c r="B47" s="223"/>
      <c r="C47" s="154">
        <v>38384</v>
      </c>
      <c r="D47" s="156" t="s">
        <v>804</v>
      </c>
      <c r="E47" s="158">
        <v>-11.65</v>
      </c>
    </row>
    <row r="48" spans="1:5" x14ac:dyDescent="0.2">
      <c r="A48" s="223"/>
      <c r="B48" s="223"/>
      <c r="C48" s="154">
        <v>38384</v>
      </c>
      <c r="D48" s="156" t="s">
        <v>807</v>
      </c>
      <c r="E48" s="158">
        <v>-121.38</v>
      </c>
    </row>
    <row r="49" spans="1:5" x14ac:dyDescent="0.2">
      <c r="A49" s="223"/>
      <c r="B49" s="223"/>
      <c r="C49" s="154">
        <v>38384</v>
      </c>
      <c r="D49" s="156" t="s">
        <v>805</v>
      </c>
      <c r="E49" s="158">
        <v>-31.12</v>
      </c>
    </row>
    <row r="50" spans="1:5" x14ac:dyDescent="0.2">
      <c r="A50" s="223"/>
      <c r="B50" s="223"/>
      <c r="C50" s="154">
        <v>38384</v>
      </c>
      <c r="D50" s="156" t="s">
        <v>789</v>
      </c>
      <c r="E50" s="158">
        <v>-7.32</v>
      </c>
    </row>
    <row r="51" spans="1:5" x14ac:dyDescent="0.2">
      <c r="A51" s="223"/>
      <c r="B51" s="223"/>
      <c r="C51" s="154">
        <v>38384</v>
      </c>
      <c r="D51" s="156" t="s">
        <v>809</v>
      </c>
      <c r="E51" s="158">
        <v>0</v>
      </c>
    </row>
    <row r="52" spans="1:5" x14ac:dyDescent="0.2">
      <c r="A52" s="223"/>
      <c r="B52" s="223"/>
      <c r="C52" s="154">
        <v>38384</v>
      </c>
      <c r="D52" s="156" t="s">
        <v>810</v>
      </c>
      <c r="E52" s="158">
        <v>0</v>
      </c>
    </row>
    <row r="53" spans="1:5" x14ac:dyDescent="0.2">
      <c r="A53" s="223"/>
      <c r="B53" s="223"/>
      <c r="C53" s="154">
        <v>38384</v>
      </c>
      <c r="D53" s="156" t="s">
        <v>808</v>
      </c>
      <c r="E53" s="158">
        <v>0</v>
      </c>
    </row>
    <row r="54" spans="1:5" x14ac:dyDescent="0.2">
      <c r="A54" s="223"/>
      <c r="B54" s="223"/>
      <c r="C54" s="154">
        <v>38384</v>
      </c>
      <c r="D54" s="155" t="s">
        <v>792</v>
      </c>
      <c r="E54" s="158">
        <v>-1.83</v>
      </c>
    </row>
    <row r="55" spans="1:5" x14ac:dyDescent="0.2">
      <c r="A55" s="223"/>
      <c r="B55" s="223"/>
      <c r="C55" s="154">
        <v>38384</v>
      </c>
      <c r="D55" s="156" t="s">
        <v>811</v>
      </c>
      <c r="E55" s="158">
        <v>-35</v>
      </c>
    </row>
    <row r="56" spans="1:5" x14ac:dyDescent="0.2">
      <c r="A56" s="223"/>
      <c r="B56" s="223"/>
      <c r="C56" s="154">
        <v>38384</v>
      </c>
      <c r="D56" s="155" t="s">
        <v>799</v>
      </c>
      <c r="E56" s="159">
        <v>-517.9</v>
      </c>
    </row>
    <row r="57" spans="1:5" x14ac:dyDescent="0.2">
      <c r="A57" s="223"/>
      <c r="B57" s="223"/>
      <c r="C57" s="154">
        <v>38412</v>
      </c>
      <c r="D57" s="155" t="s">
        <v>787</v>
      </c>
      <c r="E57" s="160">
        <v>1897.74</v>
      </c>
    </row>
    <row r="58" spans="1:5" x14ac:dyDescent="0.2">
      <c r="A58" s="223"/>
      <c r="B58" s="223"/>
      <c r="C58" s="154">
        <v>38413</v>
      </c>
      <c r="D58" s="156" t="s">
        <v>797</v>
      </c>
      <c r="E58" s="160">
        <v>517.9</v>
      </c>
    </row>
    <row r="59" spans="1:5" x14ac:dyDescent="0.2">
      <c r="A59" s="223"/>
      <c r="B59" s="223"/>
      <c r="C59" s="154">
        <v>38414</v>
      </c>
      <c r="D59" s="156" t="s">
        <v>800</v>
      </c>
      <c r="E59" s="157"/>
    </row>
    <row r="60" spans="1:5" x14ac:dyDescent="0.2">
      <c r="A60" s="223"/>
      <c r="B60" s="223"/>
      <c r="C60" s="154">
        <v>38415</v>
      </c>
      <c r="D60" s="156" t="s">
        <v>790</v>
      </c>
      <c r="E60" s="157"/>
    </row>
    <row r="61" spans="1:5" x14ac:dyDescent="0.2">
      <c r="A61" s="223"/>
      <c r="B61" s="223"/>
      <c r="C61" s="154">
        <v>38416</v>
      </c>
      <c r="D61" s="155" t="s">
        <v>793</v>
      </c>
      <c r="E61" s="157"/>
    </row>
    <row r="62" spans="1:5" x14ac:dyDescent="0.2">
      <c r="A62" s="223"/>
      <c r="B62" s="223"/>
      <c r="C62" s="154">
        <v>38417</v>
      </c>
      <c r="D62" s="155" t="s">
        <v>802</v>
      </c>
      <c r="E62" s="157"/>
    </row>
    <row r="63" spans="1:5" x14ac:dyDescent="0.2">
      <c r="A63" s="223"/>
      <c r="B63" s="223"/>
      <c r="C63" s="154">
        <v>38418</v>
      </c>
      <c r="D63" s="155" t="s">
        <v>795</v>
      </c>
      <c r="E63" s="157"/>
    </row>
    <row r="64" spans="1:5" x14ac:dyDescent="0.2">
      <c r="A64" s="223"/>
      <c r="B64" s="223"/>
      <c r="C64" s="154">
        <v>38419</v>
      </c>
      <c r="D64" s="155" t="s">
        <v>779</v>
      </c>
      <c r="E64" s="158">
        <v>-330.79</v>
      </c>
    </row>
    <row r="65" spans="1:5" x14ac:dyDescent="0.2">
      <c r="A65" s="223"/>
      <c r="B65" s="223"/>
      <c r="C65" s="154">
        <v>38420</v>
      </c>
      <c r="D65" s="156" t="s">
        <v>780</v>
      </c>
      <c r="E65" s="158">
        <v>-180</v>
      </c>
    </row>
    <row r="66" spans="1:5" x14ac:dyDescent="0.2">
      <c r="A66" s="223"/>
      <c r="B66" s="223"/>
      <c r="C66" s="154">
        <v>38421</v>
      </c>
      <c r="D66" s="156" t="s">
        <v>781</v>
      </c>
      <c r="E66" s="158">
        <v>-3</v>
      </c>
    </row>
    <row r="67" spans="1:5" x14ac:dyDescent="0.2">
      <c r="A67" s="223"/>
      <c r="B67" s="223"/>
      <c r="C67" s="154">
        <v>38422</v>
      </c>
      <c r="D67" s="156" t="s">
        <v>782</v>
      </c>
      <c r="E67" s="158">
        <v>-49.1</v>
      </c>
    </row>
    <row r="68" spans="1:5" x14ac:dyDescent="0.2">
      <c r="A68" s="223"/>
      <c r="B68" s="223"/>
      <c r="C68" s="154">
        <v>38423</v>
      </c>
      <c r="D68" s="156" t="s">
        <v>783</v>
      </c>
      <c r="E68" s="158">
        <v>0</v>
      </c>
    </row>
    <row r="69" spans="1:5" x14ac:dyDescent="0.2">
      <c r="A69" s="223"/>
      <c r="B69" s="223"/>
      <c r="C69" s="154">
        <v>38424</v>
      </c>
      <c r="D69" s="156" t="s">
        <v>786</v>
      </c>
      <c r="E69" s="158">
        <v>-15.4</v>
      </c>
    </row>
    <row r="70" spans="1:5" x14ac:dyDescent="0.2">
      <c r="A70" s="223"/>
      <c r="B70" s="223"/>
      <c r="C70" s="154">
        <v>38425</v>
      </c>
      <c r="D70" s="156" t="s">
        <v>788</v>
      </c>
      <c r="E70" s="158">
        <v>-3</v>
      </c>
    </row>
    <row r="71" spans="1:5" x14ac:dyDescent="0.2">
      <c r="A71" s="223"/>
      <c r="B71" s="223"/>
      <c r="C71" s="154">
        <v>38426</v>
      </c>
      <c r="D71" s="156" t="s">
        <v>791</v>
      </c>
      <c r="E71" s="158">
        <v>-44.75</v>
      </c>
    </row>
    <row r="72" spans="1:5" x14ac:dyDescent="0.2">
      <c r="A72" s="223"/>
      <c r="B72" s="223"/>
      <c r="C72" s="154">
        <v>38427</v>
      </c>
      <c r="D72" s="156" t="s">
        <v>794</v>
      </c>
      <c r="E72" s="158">
        <v>-5</v>
      </c>
    </row>
    <row r="73" spans="1:5" x14ac:dyDescent="0.2">
      <c r="A73" s="223"/>
      <c r="B73" s="223"/>
      <c r="C73" s="154">
        <v>38428</v>
      </c>
      <c r="D73" s="156" t="s">
        <v>796</v>
      </c>
      <c r="E73" s="158">
        <v>0</v>
      </c>
    </row>
    <row r="74" spans="1:5" x14ac:dyDescent="0.2">
      <c r="A74" s="223"/>
      <c r="B74" s="223"/>
      <c r="C74" s="154">
        <v>38429</v>
      </c>
      <c r="D74" s="156" t="s">
        <v>798</v>
      </c>
      <c r="E74" s="158">
        <v>0</v>
      </c>
    </row>
    <row r="75" spans="1:5" x14ac:dyDescent="0.2">
      <c r="A75" s="223"/>
      <c r="B75" s="223"/>
      <c r="C75" s="154">
        <v>38430</v>
      </c>
      <c r="D75" s="156" t="s">
        <v>801</v>
      </c>
      <c r="E75" s="158">
        <v>-299</v>
      </c>
    </row>
    <row r="76" spans="1:5" x14ac:dyDescent="0.2">
      <c r="A76" s="223"/>
      <c r="B76" s="223"/>
      <c r="C76" s="154">
        <v>38431</v>
      </c>
      <c r="D76" s="156" t="s">
        <v>803</v>
      </c>
      <c r="E76" s="158">
        <v>-500</v>
      </c>
    </row>
    <row r="77" spans="1:5" x14ac:dyDescent="0.2">
      <c r="A77" s="223"/>
      <c r="B77" s="223"/>
      <c r="C77" s="154">
        <v>38432</v>
      </c>
      <c r="D77" s="156" t="s">
        <v>804</v>
      </c>
      <c r="E77" s="158">
        <v>-11.65</v>
      </c>
    </row>
    <row r="78" spans="1:5" x14ac:dyDescent="0.2">
      <c r="A78" s="223"/>
      <c r="B78" s="223"/>
      <c r="C78" s="154">
        <v>38433</v>
      </c>
      <c r="D78" s="156" t="s">
        <v>807</v>
      </c>
      <c r="E78" s="158">
        <v>-121.38</v>
      </c>
    </row>
    <row r="79" spans="1:5" x14ac:dyDescent="0.2">
      <c r="A79" s="223"/>
      <c r="B79" s="223"/>
      <c r="C79" s="154">
        <v>38434</v>
      </c>
      <c r="D79" s="156" t="s">
        <v>805</v>
      </c>
      <c r="E79" s="158">
        <v>-31.12</v>
      </c>
    </row>
    <row r="80" spans="1:5" x14ac:dyDescent="0.2">
      <c r="A80" s="223"/>
      <c r="B80" s="223"/>
      <c r="C80" s="154">
        <v>38435</v>
      </c>
      <c r="D80" s="156" t="s">
        <v>789</v>
      </c>
      <c r="E80" s="158">
        <v>-7.32</v>
      </c>
    </row>
    <row r="81" spans="1:5" x14ac:dyDescent="0.2">
      <c r="A81" s="223"/>
      <c r="B81" s="223"/>
      <c r="C81" s="154">
        <v>38436</v>
      </c>
      <c r="D81" s="156" t="s">
        <v>809</v>
      </c>
      <c r="E81" s="158">
        <v>0</v>
      </c>
    </row>
    <row r="82" spans="1:5" x14ac:dyDescent="0.2">
      <c r="A82" s="223"/>
      <c r="B82" s="223"/>
      <c r="C82" s="154">
        <v>38437</v>
      </c>
      <c r="D82" s="156" t="s">
        <v>810</v>
      </c>
      <c r="E82" s="158">
        <v>0</v>
      </c>
    </row>
    <row r="83" spans="1:5" x14ac:dyDescent="0.2">
      <c r="A83" s="223"/>
      <c r="B83" s="223"/>
      <c r="C83" s="154">
        <v>38438</v>
      </c>
      <c r="D83" s="156" t="s">
        <v>808</v>
      </c>
      <c r="E83" s="158">
        <v>0</v>
      </c>
    </row>
    <row r="84" spans="1:5" x14ac:dyDescent="0.2">
      <c r="A84" s="223"/>
      <c r="B84" s="223"/>
      <c r="C84" s="154">
        <v>38439</v>
      </c>
      <c r="D84" s="155" t="s">
        <v>792</v>
      </c>
      <c r="E84" s="158">
        <v>-1.83</v>
      </c>
    </row>
    <row r="85" spans="1:5" x14ac:dyDescent="0.2">
      <c r="A85" s="223"/>
      <c r="B85" s="223"/>
      <c r="C85" s="154">
        <v>38440</v>
      </c>
      <c r="D85" s="156" t="s">
        <v>811</v>
      </c>
      <c r="E85" s="158">
        <v>-35</v>
      </c>
    </row>
    <row r="86" spans="1:5" x14ac:dyDescent="0.2">
      <c r="A86" s="223"/>
      <c r="B86" s="223"/>
      <c r="C86" s="154">
        <v>38441</v>
      </c>
      <c r="D86" s="155" t="s">
        <v>799</v>
      </c>
      <c r="E86" s="159">
        <v>-517.9</v>
      </c>
    </row>
  </sheetData>
  <phoneticPr fontId="24" type="noConversion"/>
  <pageMargins left="0.79" right="0.79" top="0.98" bottom="0.98" header="0.49" footer="0.49"/>
  <headerFooter alignWithMargins="0"/>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3:N35"/>
  <sheetViews>
    <sheetView workbookViewId="0">
      <selection activeCell="R26" sqref="R26"/>
    </sheetView>
  </sheetViews>
  <sheetFormatPr defaultRowHeight="12.75" x14ac:dyDescent="0.2"/>
  <cols>
    <col min="1" max="1" width="13.42578125" bestFit="1" customWidth="1"/>
    <col min="2" max="13" width="6.85546875" bestFit="1" customWidth="1"/>
    <col min="14" max="14" width="11.140625" bestFit="1" customWidth="1"/>
  </cols>
  <sheetData>
    <row r="3" spans="1:14" x14ac:dyDescent="0.2">
      <c r="A3" s="81" t="s">
        <v>996</v>
      </c>
      <c r="B3" s="81" t="s">
        <v>1</v>
      </c>
      <c r="C3" s="79"/>
      <c r="D3" s="79"/>
      <c r="E3" s="79"/>
      <c r="F3" s="79"/>
      <c r="G3" s="79"/>
      <c r="H3" s="79"/>
      <c r="I3" s="79"/>
      <c r="J3" s="79"/>
      <c r="K3" s="79"/>
      <c r="L3" s="79"/>
      <c r="M3" s="79"/>
      <c r="N3" s="80"/>
    </row>
    <row r="4" spans="1:14" x14ac:dyDescent="0.2">
      <c r="A4" s="81" t="s">
        <v>310</v>
      </c>
      <c r="B4" s="84">
        <v>1</v>
      </c>
      <c r="C4" s="85">
        <v>2</v>
      </c>
      <c r="D4" s="85">
        <v>3</v>
      </c>
      <c r="E4" s="85">
        <v>4</v>
      </c>
      <c r="F4" s="85">
        <v>5</v>
      </c>
      <c r="G4" s="85">
        <v>6</v>
      </c>
      <c r="H4" s="85">
        <v>7</v>
      </c>
      <c r="I4" s="85">
        <v>8</v>
      </c>
      <c r="J4" s="85">
        <v>9</v>
      </c>
      <c r="K4" s="85">
        <v>10</v>
      </c>
      <c r="L4" s="85">
        <v>11</v>
      </c>
      <c r="M4" s="85">
        <v>12</v>
      </c>
      <c r="N4" s="86" t="s">
        <v>994</v>
      </c>
    </row>
    <row r="5" spans="1:14" x14ac:dyDescent="0.2">
      <c r="A5" s="78" t="s">
        <v>349</v>
      </c>
      <c r="B5" s="88"/>
      <c r="C5" s="89"/>
      <c r="D5" s="89"/>
      <c r="E5" s="89"/>
      <c r="F5" s="89">
        <v>80</v>
      </c>
      <c r="G5" s="89"/>
      <c r="H5" s="89"/>
      <c r="I5" s="89"/>
      <c r="J5" s="89"/>
      <c r="K5" s="89"/>
      <c r="L5" s="89"/>
      <c r="M5" s="89"/>
      <c r="N5" s="90">
        <v>80</v>
      </c>
    </row>
    <row r="6" spans="1:14" x14ac:dyDescent="0.2">
      <c r="A6" s="87" t="s">
        <v>340</v>
      </c>
      <c r="B6" s="91"/>
      <c r="C6" s="77">
        <v>80</v>
      </c>
      <c r="D6" s="77"/>
      <c r="E6" s="77"/>
      <c r="F6" s="77"/>
      <c r="G6" s="77"/>
      <c r="H6" s="77"/>
      <c r="I6" s="77"/>
      <c r="J6" s="77"/>
      <c r="K6" s="77"/>
      <c r="L6" s="77"/>
      <c r="M6" s="77"/>
      <c r="N6" s="92">
        <v>80</v>
      </c>
    </row>
    <row r="7" spans="1:14" x14ac:dyDescent="0.2">
      <c r="A7" s="87" t="s">
        <v>414</v>
      </c>
      <c r="B7" s="91"/>
      <c r="C7" s="77"/>
      <c r="D7" s="77"/>
      <c r="E7" s="77"/>
      <c r="F7" s="77"/>
      <c r="G7" s="77"/>
      <c r="H7" s="77">
        <v>0</v>
      </c>
      <c r="I7" s="77"/>
      <c r="J7" s="77"/>
      <c r="K7" s="77"/>
      <c r="L7" s="77"/>
      <c r="M7" s="77"/>
      <c r="N7" s="92">
        <v>0</v>
      </c>
    </row>
    <row r="8" spans="1:14" x14ac:dyDescent="0.2">
      <c r="A8" s="87" t="s">
        <v>314</v>
      </c>
      <c r="B8" s="91">
        <v>80</v>
      </c>
      <c r="C8" s="77"/>
      <c r="D8" s="77"/>
      <c r="E8" s="77"/>
      <c r="F8" s="77">
        <v>60</v>
      </c>
      <c r="G8" s="77">
        <v>90</v>
      </c>
      <c r="H8" s="77">
        <v>0</v>
      </c>
      <c r="I8" s="77"/>
      <c r="J8" s="77"/>
      <c r="K8" s="77"/>
      <c r="L8" s="77"/>
      <c r="M8" s="77"/>
      <c r="N8" s="92">
        <v>230</v>
      </c>
    </row>
    <row r="9" spans="1:14" x14ac:dyDescent="0.2">
      <c r="A9" s="87" t="s">
        <v>385</v>
      </c>
      <c r="B9" s="91"/>
      <c r="C9" s="77"/>
      <c r="D9" s="77"/>
      <c r="E9" s="77"/>
      <c r="F9" s="77"/>
      <c r="G9" s="77">
        <v>0</v>
      </c>
      <c r="H9" s="77">
        <v>0</v>
      </c>
      <c r="I9" s="77"/>
      <c r="J9" s="77"/>
      <c r="K9" s="77"/>
      <c r="L9" s="77"/>
      <c r="M9" s="77"/>
      <c r="N9" s="92">
        <v>0</v>
      </c>
    </row>
    <row r="10" spans="1:14" x14ac:dyDescent="0.2">
      <c r="A10" s="87" t="s">
        <v>336</v>
      </c>
      <c r="B10" s="91"/>
      <c r="C10" s="77"/>
      <c r="D10" s="77"/>
      <c r="E10" s="77">
        <v>80</v>
      </c>
      <c r="F10" s="77">
        <v>80</v>
      </c>
      <c r="G10" s="77">
        <v>150</v>
      </c>
      <c r="H10" s="77">
        <v>120</v>
      </c>
      <c r="I10" s="77"/>
      <c r="J10" s="77"/>
      <c r="K10" s="77"/>
      <c r="L10" s="77"/>
      <c r="M10" s="77">
        <v>0</v>
      </c>
      <c r="N10" s="92">
        <v>430</v>
      </c>
    </row>
    <row r="11" spans="1:14" x14ac:dyDescent="0.2">
      <c r="A11" s="87" t="s">
        <v>329</v>
      </c>
      <c r="B11" s="91"/>
      <c r="C11" s="77"/>
      <c r="D11" s="77"/>
      <c r="E11" s="77"/>
      <c r="F11" s="77"/>
      <c r="G11" s="77"/>
      <c r="H11" s="77"/>
      <c r="I11" s="77"/>
      <c r="J11" s="77">
        <v>100</v>
      </c>
      <c r="K11" s="77"/>
      <c r="L11" s="77"/>
      <c r="M11" s="77"/>
      <c r="N11" s="92">
        <v>100</v>
      </c>
    </row>
    <row r="12" spans="1:14" x14ac:dyDescent="0.2">
      <c r="A12" s="87" t="s">
        <v>399</v>
      </c>
      <c r="B12" s="91"/>
      <c r="C12" s="77"/>
      <c r="D12" s="77"/>
      <c r="E12" s="77"/>
      <c r="F12" s="77"/>
      <c r="G12" s="77"/>
      <c r="H12" s="77">
        <v>200</v>
      </c>
      <c r="I12" s="77"/>
      <c r="J12" s="77"/>
      <c r="K12" s="77"/>
      <c r="L12" s="77"/>
      <c r="M12" s="77"/>
      <c r="N12" s="92">
        <v>200</v>
      </c>
    </row>
    <row r="13" spans="1:14" x14ac:dyDescent="0.2">
      <c r="A13" s="87" t="s">
        <v>397</v>
      </c>
      <c r="B13" s="91"/>
      <c r="C13" s="77"/>
      <c r="D13" s="77"/>
      <c r="E13" s="77"/>
      <c r="F13" s="77"/>
      <c r="G13" s="77"/>
      <c r="H13" s="77">
        <v>0</v>
      </c>
      <c r="I13" s="77"/>
      <c r="J13" s="77"/>
      <c r="K13" s="77"/>
      <c r="L13" s="77"/>
      <c r="M13" s="77"/>
      <c r="N13" s="92">
        <v>0</v>
      </c>
    </row>
    <row r="14" spans="1:14" x14ac:dyDescent="0.2">
      <c r="A14" s="87" t="s">
        <v>379</v>
      </c>
      <c r="B14" s="91"/>
      <c r="C14" s="77"/>
      <c r="D14" s="77"/>
      <c r="E14" s="77"/>
      <c r="F14" s="77"/>
      <c r="G14" s="77">
        <v>140</v>
      </c>
      <c r="H14" s="77"/>
      <c r="I14" s="77"/>
      <c r="J14" s="77"/>
      <c r="K14" s="77"/>
      <c r="L14" s="77"/>
      <c r="M14" s="77"/>
      <c r="N14" s="92">
        <v>140</v>
      </c>
    </row>
    <row r="15" spans="1:14" x14ac:dyDescent="0.2">
      <c r="A15" s="87" t="s">
        <v>372</v>
      </c>
      <c r="B15" s="91"/>
      <c r="C15" s="77"/>
      <c r="D15" s="77"/>
      <c r="E15" s="77"/>
      <c r="F15" s="77"/>
      <c r="G15" s="77">
        <v>100</v>
      </c>
      <c r="H15" s="77"/>
      <c r="I15" s="77"/>
      <c r="J15" s="77"/>
      <c r="K15" s="77"/>
      <c r="L15" s="77"/>
      <c r="M15" s="77"/>
      <c r="N15" s="92">
        <v>100</v>
      </c>
    </row>
    <row r="16" spans="1:14" x14ac:dyDescent="0.2">
      <c r="A16" s="87" t="s">
        <v>393</v>
      </c>
      <c r="B16" s="91"/>
      <c r="C16" s="77"/>
      <c r="D16" s="77"/>
      <c r="E16" s="77"/>
      <c r="F16" s="77"/>
      <c r="G16" s="77"/>
      <c r="H16" s="77">
        <v>0</v>
      </c>
      <c r="I16" s="77"/>
      <c r="J16" s="77"/>
      <c r="K16" s="77"/>
      <c r="L16" s="77"/>
      <c r="M16" s="77"/>
      <c r="N16" s="92">
        <v>0</v>
      </c>
    </row>
    <row r="17" spans="1:14" x14ac:dyDescent="0.2">
      <c r="A17" s="87" t="s">
        <v>344</v>
      </c>
      <c r="B17" s="91"/>
      <c r="C17" s="77"/>
      <c r="D17" s="77"/>
      <c r="E17" s="77"/>
      <c r="F17" s="77">
        <v>200</v>
      </c>
      <c r="G17" s="77"/>
      <c r="H17" s="77"/>
      <c r="I17" s="77"/>
      <c r="J17" s="77"/>
      <c r="K17" s="77"/>
      <c r="L17" s="77"/>
      <c r="M17" s="77"/>
      <c r="N17" s="92">
        <v>200</v>
      </c>
    </row>
    <row r="18" spans="1:14" x14ac:dyDescent="0.2">
      <c r="A18" s="87" t="s">
        <v>334</v>
      </c>
      <c r="B18" s="91"/>
      <c r="C18" s="77"/>
      <c r="D18" s="77"/>
      <c r="E18" s="77"/>
      <c r="F18" s="77"/>
      <c r="G18" s="77">
        <v>100</v>
      </c>
      <c r="H18" s="77"/>
      <c r="I18" s="77"/>
      <c r="J18" s="77"/>
      <c r="K18" s="77"/>
      <c r="L18" s="77">
        <v>80</v>
      </c>
      <c r="M18" s="77"/>
      <c r="N18" s="92">
        <v>180</v>
      </c>
    </row>
    <row r="19" spans="1:14" x14ac:dyDescent="0.2">
      <c r="A19" s="87" t="s">
        <v>353</v>
      </c>
      <c r="B19" s="91"/>
      <c r="C19" s="77"/>
      <c r="D19" s="77"/>
      <c r="E19" s="77"/>
      <c r="F19" s="77">
        <v>100</v>
      </c>
      <c r="G19" s="77"/>
      <c r="H19" s="77"/>
      <c r="I19" s="77"/>
      <c r="J19" s="77"/>
      <c r="K19" s="77"/>
      <c r="L19" s="77"/>
      <c r="M19" s="77"/>
      <c r="N19" s="92">
        <v>100</v>
      </c>
    </row>
    <row r="20" spans="1:14" x14ac:dyDescent="0.2">
      <c r="A20" s="87" t="s">
        <v>387</v>
      </c>
      <c r="B20" s="91"/>
      <c r="C20" s="77"/>
      <c r="D20" s="77"/>
      <c r="E20" s="77"/>
      <c r="F20" s="77"/>
      <c r="G20" s="77">
        <v>0</v>
      </c>
      <c r="H20" s="77"/>
      <c r="I20" s="77"/>
      <c r="J20" s="77"/>
      <c r="K20" s="77"/>
      <c r="L20" s="77"/>
      <c r="M20" s="77"/>
      <c r="N20" s="92">
        <v>0</v>
      </c>
    </row>
    <row r="21" spans="1:14" x14ac:dyDescent="0.2">
      <c r="A21" s="87" t="s">
        <v>315</v>
      </c>
      <c r="B21" s="91"/>
      <c r="C21" s="77"/>
      <c r="D21" s="77"/>
      <c r="E21" s="77"/>
      <c r="F21" s="77"/>
      <c r="G21" s="77"/>
      <c r="H21" s="77">
        <v>70</v>
      </c>
      <c r="I21" s="77"/>
      <c r="J21" s="77"/>
      <c r="K21" s="77"/>
      <c r="L21" s="77"/>
      <c r="M21" s="77"/>
      <c r="N21" s="92">
        <v>70</v>
      </c>
    </row>
    <row r="22" spans="1:14" x14ac:dyDescent="0.2">
      <c r="A22" s="87" t="s">
        <v>402</v>
      </c>
      <c r="B22" s="91"/>
      <c r="C22" s="77"/>
      <c r="D22" s="77"/>
      <c r="E22" s="77"/>
      <c r="F22" s="77"/>
      <c r="G22" s="77"/>
      <c r="H22" s="77">
        <v>235</v>
      </c>
      <c r="I22" s="77"/>
      <c r="J22" s="77"/>
      <c r="K22" s="77"/>
      <c r="L22" s="77"/>
      <c r="M22" s="77"/>
      <c r="N22" s="92">
        <v>235</v>
      </c>
    </row>
    <row r="23" spans="1:14" x14ac:dyDescent="0.2">
      <c r="A23" s="87" t="s">
        <v>331</v>
      </c>
      <c r="B23" s="91"/>
      <c r="C23" s="77"/>
      <c r="D23" s="77"/>
      <c r="E23" s="77"/>
      <c r="F23" s="77"/>
      <c r="G23" s="77"/>
      <c r="H23" s="77"/>
      <c r="I23" s="77"/>
      <c r="J23" s="77"/>
      <c r="K23" s="77">
        <v>0</v>
      </c>
      <c r="L23" s="77"/>
      <c r="M23" s="77"/>
      <c r="N23" s="92">
        <v>0</v>
      </c>
    </row>
    <row r="24" spans="1:14" x14ac:dyDescent="0.2">
      <c r="A24" s="87" t="s">
        <v>405</v>
      </c>
      <c r="B24" s="91"/>
      <c r="C24" s="77"/>
      <c r="D24" s="77"/>
      <c r="E24" s="77"/>
      <c r="F24" s="77"/>
      <c r="G24" s="77"/>
      <c r="H24" s="77">
        <v>100</v>
      </c>
      <c r="I24" s="77"/>
      <c r="J24" s="77"/>
      <c r="K24" s="77"/>
      <c r="L24" s="77"/>
      <c r="M24" s="77"/>
      <c r="N24" s="92">
        <v>100</v>
      </c>
    </row>
    <row r="25" spans="1:14" x14ac:dyDescent="0.2">
      <c r="A25" s="87" t="s">
        <v>366</v>
      </c>
      <c r="B25" s="91"/>
      <c r="C25" s="77"/>
      <c r="D25" s="77"/>
      <c r="E25" s="77"/>
      <c r="F25" s="77"/>
      <c r="G25" s="77">
        <v>100</v>
      </c>
      <c r="H25" s="77"/>
      <c r="I25" s="77"/>
      <c r="J25" s="77"/>
      <c r="K25" s="77"/>
      <c r="L25" s="77"/>
      <c r="M25" s="77"/>
      <c r="N25" s="92">
        <v>100</v>
      </c>
    </row>
    <row r="26" spans="1:14" x14ac:dyDescent="0.2">
      <c r="A26" s="87" t="s">
        <v>376</v>
      </c>
      <c r="B26" s="91"/>
      <c r="C26" s="77"/>
      <c r="D26" s="77"/>
      <c r="E26" s="77"/>
      <c r="F26" s="77"/>
      <c r="G26" s="77">
        <v>0</v>
      </c>
      <c r="H26" s="77"/>
      <c r="I26" s="77"/>
      <c r="J26" s="77"/>
      <c r="K26" s="77"/>
      <c r="L26" s="77"/>
      <c r="M26" s="77"/>
      <c r="N26" s="92">
        <v>0</v>
      </c>
    </row>
    <row r="27" spans="1:14" x14ac:dyDescent="0.2">
      <c r="A27" s="87" t="s">
        <v>410</v>
      </c>
      <c r="B27" s="91"/>
      <c r="C27" s="77"/>
      <c r="D27" s="77"/>
      <c r="E27" s="77"/>
      <c r="F27" s="77"/>
      <c r="G27" s="77"/>
      <c r="H27" s="77">
        <v>0</v>
      </c>
      <c r="I27" s="77"/>
      <c r="J27" s="77"/>
      <c r="K27" s="77"/>
      <c r="L27" s="77"/>
      <c r="M27" s="77"/>
      <c r="N27" s="92">
        <v>0</v>
      </c>
    </row>
    <row r="28" spans="1:14" x14ac:dyDescent="0.2">
      <c r="A28" s="87" t="s">
        <v>317</v>
      </c>
      <c r="B28" s="91">
        <v>80</v>
      </c>
      <c r="C28" s="77">
        <v>0</v>
      </c>
      <c r="D28" s="77">
        <v>0</v>
      </c>
      <c r="E28" s="77">
        <v>0</v>
      </c>
      <c r="F28" s="77">
        <v>0</v>
      </c>
      <c r="G28" s="77">
        <v>480</v>
      </c>
      <c r="H28" s="77">
        <v>200</v>
      </c>
      <c r="I28" s="77">
        <v>0</v>
      </c>
      <c r="J28" s="77"/>
      <c r="K28" s="77"/>
      <c r="L28" s="77"/>
      <c r="M28" s="77"/>
      <c r="N28" s="92">
        <v>760</v>
      </c>
    </row>
    <row r="29" spans="1:14" x14ac:dyDescent="0.2">
      <c r="A29" s="87" t="s">
        <v>356</v>
      </c>
      <c r="B29" s="91"/>
      <c r="C29" s="77"/>
      <c r="D29" s="77"/>
      <c r="E29" s="77"/>
      <c r="F29" s="77">
        <v>0</v>
      </c>
      <c r="G29" s="77"/>
      <c r="H29" s="77"/>
      <c r="I29" s="77"/>
      <c r="J29" s="77"/>
      <c r="K29" s="77"/>
      <c r="L29" s="77"/>
      <c r="M29" s="77"/>
      <c r="N29" s="92">
        <v>0</v>
      </c>
    </row>
    <row r="30" spans="1:14" x14ac:dyDescent="0.2">
      <c r="A30" s="87" t="s">
        <v>361</v>
      </c>
      <c r="B30" s="91"/>
      <c r="C30" s="77"/>
      <c r="D30" s="77"/>
      <c r="E30" s="77"/>
      <c r="F30" s="77"/>
      <c r="G30" s="77">
        <v>100</v>
      </c>
      <c r="H30" s="77"/>
      <c r="I30" s="77"/>
      <c r="J30" s="77"/>
      <c r="K30" s="77"/>
      <c r="L30" s="77"/>
      <c r="M30" s="77"/>
      <c r="N30" s="92">
        <v>100</v>
      </c>
    </row>
    <row r="31" spans="1:14" x14ac:dyDescent="0.2">
      <c r="A31" s="87" t="s">
        <v>368</v>
      </c>
      <c r="B31" s="91"/>
      <c r="C31" s="77"/>
      <c r="D31" s="77"/>
      <c r="E31" s="77"/>
      <c r="F31" s="77"/>
      <c r="G31" s="77">
        <v>100</v>
      </c>
      <c r="H31" s="77"/>
      <c r="I31" s="77"/>
      <c r="J31" s="77"/>
      <c r="K31" s="77"/>
      <c r="L31" s="77"/>
      <c r="M31" s="77"/>
      <c r="N31" s="92">
        <v>100</v>
      </c>
    </row>
    <row r="32" spans="1:14" x14ac:dyDescent="0.2">
      <c r="A32" s="87" t="s">
        <v>351</v>
      </c>
      <c r="B32" s="91"/>
      <c r="C32" s="77"/>
      <c r="D32" s="77"/>
      <c r="E32" s="77"/>
      <c r="F32" s="77">
        <v>100</v>
      </c>
      <c r="G32" s="77"/>
      <c r="H32" s="77">
        <v>100</v>
      </c>
      <c r="I32" s="77"/>
      <c r="J32" s="77"/>
      <c r="K32" s="77"/>
      <c r="L32" s="77"/>
      <c r="M32" s="77"/>
      <c r="N32" s="92">
        <v>200</v>
      </c>
    </row>
    <row r="33" spans="1:14" x14ac:dyDescent="0.2">
      <c r="A33" s="87" t="s">
        <v>324</v>
      </c>
      <c r="B33" s="91"/>
      <c r="C33" s="77"/>
      <c r="D33" s="77">
        <v>100</v>
      </c>
      <c r="E33" s="77"/>
      <c r="F33" s="77"/>
      <c r="G33" s="77"/>
      <c r="H33" s="77"/>
      <c r="I33" s="77"/>
      <c r="J33" s="77"/>
      <c r="K33" s="77"/>
      <c r="L33" s="77"/>
      <c r="M33" s="77"/>
      <c r="N33" s="92">
        <v>100</v>
      </c>
    </row>
    <row r="34" spans="1:14" x14ac:dyDescent="0.2">
      <c r="A34" s="87" t="s">
        <v>995</v>
      </c>
      <c r="B34" s="91"/>
      <c r="C34" s="77"/>
      <c r="D34" s="77"/>
      <c r="E34" s="77"/>
      <c r="F34" s="77">
        <v>100</v>
      </c>
      <c r="G34" s="77">
        <v>150</v>
      </c>
      <c r="H34" s="77"/>
      <c r="I34" s="77"/>
      <c r="J34" s="77"/>
      <c r="K34" s="77"/>
      <c r="L34" s="77">
        <v>0</v>
      </c>
      <c r="M34" s="77">
        <v>0</v>
      </c>
      <c r="N34" s="92">
        <v>250</v>
      </c>
    </row>
    <row r="35" spans="1:14" x14ac:dyDescent="0.2">
      <c r="A35" s="82" t="s">
        <v>994</v>
      </c>
      <c r="B35" s="93">
        <v>160</v>
      </c>
      <c r="C35" s="94">
        <v>80</v>
      </c>
      <c r="D35" s="94">
        <v>100</v>
      </c>
      <c r="E35" s="94">
        <v>80</v>
      </c>
      <c r="F35" s="94">
        <v>720</v>
      </c>
      <c r="G35" s="94">
        <v>1510</v>
      </c>
      <c r="H35" s="94">
        <v>1025</v>
      </c>
      <c r="I35" s="94">
        <v>0</v>
      </c>
      <c r="J35" s="94">
        <v>100</v>
      </c>
      <c r="K35" s="94">
        <v>0</v>
      </c>
      <c r="L35" s="94">
        <v>80</v>
      </c>
      <c r="M35" s="94">
        <v>0</v>
      </c>
      <c r="N35" s="83">
        <v>3855</v>
      </c>
    </row>
  </sheetData>
  <pageMargins left="0.511811024" right="0.511811024" top="0.78740157499999996" bottom="0.78740157499999996" header="0.31496062000000002" footer="0.31496062000000002"/>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5"/>
  <dimension ref="A1:P306"/>
  <sheetViews>
    <sheetView showGridLines="0" topLeftCell="A14" zoomScaleNormal="100" workbookViewId="0">
      <selection activeCell="L25" sqref="L25"/>
    </sheetView>
  </sheetViews>
  <sheetFormatPr defaultRowHeight="12.75" x14ac:dyDescent="0.2"/>
  <cols>
    <col min="1" max="2" width="10.140625" customWidth="1"/>
    <col min="3" max="3" width="28" customWidth="1"/>
    <col min="5" max="5" width="12.140625" customWidth="1"/>
    <col min="6" max="6" width="6.5703125" bestFit="1" customWidth="1"/>
    <col min="8" max="8" width="13.140625" bestFit="1" customWidth="1"/>
    <col min="10" max="10" width="9.5703125" customWidth="1"/>
    <col min="11" max="11" width="14.7109375" bestFit="1" customWidth="1"/>
    <col min="12" max="12" width="13.5703125" bestFit="1" customWidth="1"/>
  </cols>
  <sheetData>
    <row r="1" spans="1:16" x14ac:dyDescent="0.2">
      <c r="P1" s="76">
        <v>0</v>
      </c>
    </row>
    <row r="12" spans="1:16" x14ac:dyDescent="0.2">
      <c r="G12" s="180" t="s">
        <v>1003</v>
      </c>
      <c r="H12" s="180" t="s">
        <v>1004</v>
      </c>
    </row>
    <row r="13" spans="1:16" x14ac:dyDescent="0.2">
      <c r="A13" s="175" t="s">
        <v>0</v>
      </c>
      <c r="B13" s="176" t="s">
        <v>1</v>
      </c>
      <c r="C13" s="177" t="s">
        <v>222</v>
      </c>
      <c r="D13" s="177" t="s">
        <v>310</v>
      </c>
      <c r="E13" s="177" t="s">
        <v>311</v>
      </c>
      <c r="F13" s="178" t="s">
        <v>312</v>
      </c>
      <c r="G13" s="180"/>
      <c r="H13" s="180"/>
    </row>
    <row r="14" spans="1:16" x14ac:dyDescent="0.2">
      <c r="I14" s="152" t="s">
        <v>175</v>
      </c>
      <c r="J14" s="152" t="s">
        <v>1019</v>
      </c>
    </row>
    <row r="15" spans="1:16" x14ac:dyDescent="0.2">
      <c r="A15" s="175" t="s">
        <v>0</v>
      </c>
      <c r="B15" s="176" t="s">
        <v>1</v>
      </c>
      <c r="C15" s="177" t="s">
        <v>222</v>
      </c>
      <c r="D15" s="177" t="s">
        <v>310</v>
      </c>
      <c r="E15" s="177" t="s">
        <v>311</v>
      </c>
      <c r="F15" s="178" t="s">
        <v>312</v>
      </c>
      <c r="H15" s="177" t="s">
        <v>310</v>
      </c>
      <c r="I15" s="152"/>
      <c r="J15" s="152"/>
    </row>
    <row r="16" spans="1:16" x14ac:dyDescent="0.2">
      <c r="A16" s="167">
        <v>35431</v>
      </c>
      <c r="B16" s="168">
        <f t="shared" ref="B16:B47" si="0">MONTH(A16)</f>
        <v>1</v>
      </c>
      <c r="C16" s="152" t="s">
        <v>313</v>
      </c>
      <c r="D16" s="152" t="s">
        <v>314</v>
      </c>
      <c r="E16" s="152" t="s">
        <v>315</v>
      </c>
      <c r="F16" s="169">
        <v>80</v>
      </c>
      <c r="H16" s="206" t="s">
        <v>314</v>
      </c>
      <c r="I16" s="152"/>
      <c r="J16" s="152"/>
    </row>
    <row r="17" spans="1:10" x14ac:dyDescent="0.2">
      <c r="A17" s="167">
        <v>35432</v>
      </c>
      <c r="B17" s="168">
        <f t="shared" si="0"/>
        <v>1</v>
      </c>
      <c r="C17" s="152" t="s">
        <v>316</v>
      </c>
      <c r="D17" s="152" t="s">
        <v>317</v>
      </c>
      <c r="E17" s="152" t="s">
        <v>318</v>
      </c>
      <c r="F17" s="169">
        <v>80</v>
      </c>
      <c r="H17" s="206" t="s">
        <v>317</v>
      </c>
      <c r="I17" s="152"/>
      <c r="J17" s="152"/>
    </row>
    <row r="18" spans="1:10" x14ac:dyDescent="0.2">
      <c r="A18" s="167">
        <v>35464</v>
      </c>
      <c r="B18" s="168">
        <f t="shared" si="0"/>
        <v>2</v>
      </c>
      <c r="C18" s="152" t="s">
        <v>319</v>
      </c>
      <c r="D18" s="152" t="s">
        <v>317</v>
      </c>
      <c r="E18" s="152" t="s">
        <v>320</v>
      </c>
      <c r="F18" s="169">
        <f>IF(0&gt;0,0*0,0)</f>
        <v>0</v>
      </c>
      <c r="H18" s="206" t="s">
        <v>324</v>
      </c>
      <c r="I18" s="152"/>
      <c r="J18" s="152"/>
    </row>
    <row r="19" spans="1:10" x14ac:dyDescent="0.2">
      <c r="A19" s="167">
        <v>35465</v>
      </c>
      <c r="B19" s="168">
        <f t="shared" si="0"/>
        <v>2</v>
      </c>
      <c r="C19" s="152" t="s">
        <v>321</v>
      </c>
      <c r="D19" s="152" t="s">
        <v>317</v>
      </c>
      <c r="E19" s="152" t="s">
        <v>322</v>
      </c>
      <c r="F19" s="169">
        <f>IF(0&gt;0,0*0,0)</f>
        <v>0</v>
      </c>
      <c r="H19" s="206" t="s">
        <v>329</v>
      </c>
      <c r="I19" s="152"/>
      <c r="J19" s="152"/>
    </row>
    <row r="20" spans="1:10" x14ac:dyDescent="0.2">
      <c r="A20" s="167">
        <v>35494</v>
      </c>
      <c r="B20" s="168">
        <f t="shared" si="0"/>
        <v>3</v>
      </c>
      <c r="C20" s="152" t="s">
        <v>323</v>
      </c>
      <c r="D20" s="152" t="s">
        <v>324</v>
      </c>
      <c r="E20" s="152" t="s">
        <v>315</v>
      </c>
      <c r="F20" s="169">
        <v>100</v>
      </c>
      <c r="H20" s="206" t="s">
        <v>331</v>
      </c>
      <c r="I20" s="152"/>
      <c r="J20" s="152"/>
    </row>
    <row r="21" spans="1:10" x14ac:dyDescent="0.2">
      <c r="A21" s="167">
        <v>35495</v>
      </c>
      <c r="B21" s="168">
        <f t="shared" si="0"/>
        <v>3</v>
      </c>
      <c r="C21" s="152" t="s">
        <v>325</v>
      </c>
      <c r="D21" s="152" t="s">
        <v>317</v>
      </c>
      <c r="E21" s="152" t="s">
        <v>322</v>
      </c>
      <c r="F21" s="169">
        <f>IF(0&gt;0,0*0,0)</f>
        <v>0</v>
      </c>
      <c r="H21" s="206" t="s">
        <v>334</v>
      </c>
      <c r="I21" s="152"/>
      <c r="J21" s="152"/>
    </row>
    <row r="22" spans="1:10" x14ac:dyDescent="0.2">
      <c r="A22" s="167">
        <v>35527</v>
      </c>
      <c r="B22" s="168">
        <f t="shared" si="0"/>
        <v>4</v>
      </c>
      <c r="C22" s="152" t="s">
        <v>326</v>
      </c>
      <c r="D22" s="152" t="s">
        <v>317</v>
      </c>
      <c r="E22" s="152" t="s">
        <v>322</v>
      </c>
      <c r="F22" s="169">
        <f>IF(0&gt;0,0*0,0)</f>
        <v>0</v>
      </c>
      <c r="H22" s="206" t="s">
        <v>336</v>
      </c>
      <c r="I22" s="152"/>
      <c r="J22" s="152"/>
    </row>
    <row r="23" spans="1:10" x14ac:dyDescent="0.2">
      <c r="A23" s="167">
        <v>35650</v>
      </c>
      <c r="B23" s="168">
        <f t="shared" si="0"/>
        <v>8</v>
      </c>
      <c r="C23" s="152" t="s">
        <v>327</v>
      </c>
      <c r="D23" s="152" t="s">
        <v>317</v>
      </c>
      <c r="E23" s="152" t="s">
        <v>322</v>
      </c>
      <c r="F23" s="169">
        <f>IF(0&gt;0,0*0,0)</f>
        <v>0</v>
      </c>
      <c r="H23" s="206" t="s">
        <v>340</v>
      </c>
      <c r="I23" s="152"/>
      <c r="J23" s="152"/>
    </row>
    <row r="24" spans="1:10" x14ac:dyDescent="0.2">
      <c r="A24" s="167">
        <v>35682</v>
      </c>
      <c r="B24" s="168">
        <f t="shared" si="0"/>
        <v>9</v>
      </c>
      <c r="C24" s="152" t="s">
        <v>328</v>
      </c>
      <c r="D24" s="152" t="s">
        <v>329</v>
      </c>
      <c r="E24" s="152" t="s">
        <v>315</v>
      </c>
      <c r="F24" s="169">
        <v>100</v>
      </c>
      <c r="H24" s="206" t="s">
        <v>344</v>
      </c>
      <c r="I24" s="152"/>
      <c r="J24" s="152"/>
    </row>
    <row r="25" spans="1:10" x14ac:dyDescent="0.2">
      <c r="A25" s="167">
        <v>35713</v>
      </c>
      <c r="B25" s="168">
        <f t="shared" si="0"/>
        <v>10</v>
      </c>
      <c r="C25" s="152" t="s">
        <v>330</v>
      </c>
      <c r="D25" s="152" t="s">
        <v>331</v>
      </c>
      <c r="E25" s="152" t="s">
        <v>332</v>
      </c>
      <c r="F25" s="169">
        <f>IF(0&gt;0,0*0,0)</f>
        <v>0</v>
      </c>
      <c r="H25" s="206" t="s">
        <v>349</v>
      </c>
      <c r="I25" s="152"/>
      <c r="J25" s="152"/>
    </row>
    <row r="26" spans="1:10" x14ac:dyDescent="0.2">
      <c r="A26" s="167">
        <v>35745</v>
      </c>
      <c r="B26" s="168">
        <f t="shared" si="0"/>
        <v>11</v>
      </c>
      <c r="C26" s="152" t="s">
        <v>333</v>
      </c>
      <c r="D26" s="152" t="s">
        <v>334</v>
      </c>
      <c r="E26" s="152" t="s">
        <v>315</v>
      </c>
      <c r="F26" s="169">
        <v>80</v>
      </c>
      <c r="H26" s="206" t="s">
        <v>351</v>
      </c>
      <c r="I26" s="152"/>
      <c r="J26" s="152"/>
    </row>
    <row r="27" spans="1:10" x14ac:dyDescent="0.2">
      <c r="A27" s="167">
        <v>35776</v>
      </c>
      <c r="B27" s="168">
        <f t="shared" si="0"/>
        <v>12</v>
      </c>
      <c r="C27" s="152" t="s">
        <v>335</v>
      </c>
      <c r="D27" s="152" t="s">
        <v>336</v>
      </c>
      <c r="E27" s="152" t="s">
        <v>322</v>
      </c>
      <c r="F27" s="169">
        <f>IF(0&gt;0,0*0,0)</f>
        <v>0</v>
      </c>
      <c r="H27" s="206" t="s">
        <v>353</v>
      </c>
      <c r="I27" s="152"/>
      <c r="J27" s="152"/>
    </row>
    <row r="28" spans="1:10" x14ac:dyDescent="0.2">
      <c r="A28" s="167">
        <v>35780</v>
      </c>
      <c r="B28" s="168">
        <f t="shared" si="0"/>
        <v>12</v>
      </c>
      <c r="C28" s="152" t="s">
        <v>337</v>
      </c>
      <c r="D28" s="152"/>
      <c r="E28" s="152" t="s">
        <v>315</v>
      </c>
      <c r="F28" s="169">
        <f>IF(0&gt;0,0*0,0)</f>
        <v>0</v>
      </c>
      <c r="H28" s="206" t="s">
        <v>356</v>
      </c>
      <c r="I28" s="152"/>
      <c r="J28" s="152"/>
    </row>
    <row r="29" spans="1:10" x14ac:dyDescent="0.2">
      <c r="A29" s="167">
        <v>35751</v>
      </c>
      <c r="B29" s="168">
        <f t="shared" si="0"/>
        <v>11</v>
      </c>
      <c r="C29" s="152" t="s">
        <v>338</v>
      </c>
      <c r="D29" s="152"/>
      <c r="E29" s="152" t="s">
        <v>315</v>
      </c>
      <c r="F29" s="169">
        <f>IF(0&gt;0,0*0,0)</f>
        <v>0</v>
      </c>
      <c r="H29" s="206" t="s">
        <v>361</v>
      </c>
      <c r="I29" s="152"/>
      <c r="J29" s="152"/>
    </row>
    <row r="30" spans="1:10" x14ac:dyDescent="0.2">
      <c r="A30" s="167">
        <v>35479</v>
      </c>
      <c r="B30" s="168">
        <f t="shared" si="0"/>
        <v>2</v>
      </c>
      <c r="C30" s="152" t="s">
        <v>339</v>
      </c>
      <c r="D30" s="152" t="s">
        <v>340</v>
      </c>
      <c r="E30" s="152" t="s">
        <v>315</v>
      </c>
      <c r="F30" s="169">
        <v>80</v>
      </c>
      <c r="H30" s="206" t="s">
        <v>366</v>
      </c>
      <c r="I30" s="152"/>
      <c r="J30" s="152"/>
    </row>
    <row r="31" spans="1:10" x14ac:dyDescent="0.2">
      <c r="A31" s="167">
        <v>35539</v>
      </c>
      <c r="B31" s="168">
        <f t="shared" si="0"/>
        <v>4</v>
      </c>
      <c r="C31" s="152" t="s">
        <v>341</v>
      </c>
      <c r="D31" s="152" t="s">
        <v>336</v>
      </c>
      <c r="E31" s="152" t="s">
        <v>315</v>
      </c>
      <c r="F31" s="169">
        <v>80</v>
      </c>
      <c r="H31" s="206" t="s">
        <v>368</v>
      </c>
      <c r="I31" s="152"/>
      <c r="J31" s="152"/>
    </row>
    <row r="32" spans="1:10" x14ac:dyDescent="0.2">
      <c r="A32" s="167">
        <v>35570</v>
      </c>
      <c r="B32" s="168">
        <f t="shared" si="0"/>
        <v>5</v>
      </c>
      <c r="C32" s="152" t="s">
        <v>342</v>
      </c>
      <c r="D32" s="152" t="s">
        <v>317</v>
      </c>
      <c r="E32" s="152" t="s">
        <v>322</v>
      </c>
      <c r="F32" s="169">
        <f>IF(0&gt;0,0*0,0)</f>
        <v>0</v>
      </c>
      <c r="H32" s="206" t="s">
        <v>372</v>
      </c>
      <c r="I32" s="152"/>
      <c r="J32" s="152"/>
    </row>
    <row r="33" spans="1:10" x14ac:dyDescent="0.2">
      <c r="A33" s="167">
        <v>35571</v>
      </c>
      <c r="B33" s="168">
        <f t="shared" si="0"/>
        <v>5</v>
      </c>
      <c r="C33" s="152" t="s">
        <v>343</v>
      </c>
      <c r="D33" s="152" t="s">
        <v>344</v>
      </c>
      <c r="E33" s="152" t="s">
        <v>315</v>
      </c>
      <c r="F33" s="169">
        <v>200</v>
      </c>
      <c r="H33" s="206" t="s">
        <v>376</v>
      </c>
      <c r="I33" s="152"/>
      <c r="J33" s="152"/>
    </row>
    <row r="34" spans="1:10" x14ac:dyDescent="0.2">
      <c r="A34" s="167">
        <v>35572</v>
      </c>
      <c r="B34" s="168">
        <f t="shared" si="0"/>
        <v>5</v>
      </c>
      <c r="C34" s="152" t="s">
        <v>345</v>
      </c>
      <c r="D34" s="152"/>
      <c r="E34" s="152" t="s">
        <v>315</v>
      </c>
      <c r="F34" s="169">
        <v>100</v>
      </c>
      <c r="H34" s="206" t="s">
        <v>379</v>
      </c>
      <c r="I34" s="152"/>
      <c r="J34" s="152"/>
    </row>
    <row r="35" spans="1:10" x14ac:dyDescent="0.2">
      <c r="A35" s="167">
        <v>35573</v>
      </c>
      <c r="B35" s="168">
        <f t="shared" si="0"/>
        <v>5</v>
      </c>
      <c r="C35" s="152" t="s">
        <v>346</v>
      </c>
      <c r="D35" s="152"/>
      <c r="E35" s="152" t="s">
        <v>322</v>
      </c>
      <c r="F35" s="169">
        <f>IF(0&gt;0,0*0,0)</f>
        <v>0</v>
      </c>
      <c r="H35" s="206" t="s">
        <v>385</v>
      </c>
      <c r="I35" s="152"/>
      <c r="J35" s="152"/>
    </row>
    <row r="36" spans="1:10" x14ac:dyDescent="0.2">
      <c r="A36" s="167">
        <v>35574</v>
      </c>
      <c r="B36" s="168">
        <f t="shared" si="0"/>
        <v>5</v>
      </c>
      <c r="C36" s="152" t="s">
        <v>347</v>
      </c>
      <c r="D36" s="152" t="s">
        <v>317</v>
      </c>
      <c r="E36" s="152" t="s">
        <v>322</v>
      </c>
      <c r="F36" s="169">
        <f>IF(0&gt;0,0*0,0)</f>
        <v>0</v>
      </c>
      <c r="H36" s="206" t="s">
        <v>387</v>
      </c>
      <c r="I36" s="152"/>
      <c r="J36" s="152"/>
    </row>
    <row r="37" spans="1:10" x14ac:dyDescent="0.2">
      <c r="A37" s="167">
        <v>35575</v>
      </c>
      <c r="B37" s="168">
        <f t="shared" si="0"/>
        <v>5</v>
      </c>
      <c r="C37" s="152" t="s">
        <v>348</v>
      </c>
      <c r="D37" s="152" t="s">
        <v>349</v>
      </c>
      <c r="E37" s="152" t="s">
        <v>315</v>
      </c>
      <c r="F37" s="169">
        <v>80</v>
      </c>
      <c r="H37" s="206" t="s">
        <v>315</v>
      </c>
      <c r="I37" s="152"/>
      <c r="J37" s="152"/>
    </row>
    <row r="38" spans="1:10" x14ac:dyDescent="0.2">
      <c r="A38" s="167">
        <v>35576</v>
      </c>
      <c r="B38" s="168">
        <f t="shared" si="0"/>
        <v>5</v>
      </c>
      <c r="C38" s="152" t="s">
        <v>350</v>
      </c>
      <c r="D38" s="152" t="s">
        <v>351</v>
      </c>
      <c r="E38" s="152" t="s">
        <v>315</v>
      </c>
      <c r="F38" s="169">
        <v>100</v>
      </c>
      <c r="H38" s="206" t="s">
        <v>393</v>
      </c>
      <c r="I38" s="152"/>
      <c r="J38" s="152"/>
    </row>
    <row r="39" spans="1:10" x14ac:dyDescent="0.2">
      <c r="A39" s="167">
        <v>35577</v>
      </c>
      <c r="B39" s="168">
        <f t="shared" si="0"/>
        <v>5</v>
      </c>
      <c r="C39" s="152" t="s">
        <v>352</v>
      </c>
      <c r="D39" s="152" t="s">
        <v>353</v>
      </c>
      <c r="E39" s="152" t="s">
        <v>315</v>
      </c>
      <c r="F39" s="169">
        <v>100</v>
      </c>
      <c r="H39" s="206" t="s">
        <v>397</v>
      </c>
      <c r="I39" s="152"/>
      <c r="J39" s="152"/>
    </row>
    <row r="40" spans="1:10" x14ac:dyDescent="0.2">
      <c r="A40" s="167">
        <v>35578</v>
      </c>
      <c r="B40" s="168">
        <f t="shared" si="0"/>
        <v>5</v>
      </c>
      <c r="C40" s="152" t="s">
        <v>354</v>
      </c>
      <c r="D40" s="152" t="s">
        <v>314</v>
      </c>
      <c r="E40" s="152" t="s">
        <v>315</v>
      </c>
      <c r="F40" s="169">
        <v>60</v>
      </c>
      <c r="H40" s="206" t="s">
        <v>399</v>
      </c>
      <c r="I40" s="152"/>
      <c r="J40" s="152"/>
    </row>
    <row r="41" spans="1:10" x14ac:dyDescent="0.2">
      <c r="A41" s="167">
        <v>35579</v>
      </c>
      <c r="B41" s="168">
        <f t="shared" si="0"/>
        <v>5</v>
      </c>
      <c r="C41" s="152" t="s">
        <v>355</v>
      </c>
      <c r="D41" s="152" t="s">
        <v>356</v>
      </c>
      <c r="E41" s="152" t="s">
        <v>322</v>
      </c>
      <c r="F41" s="169">
        <f>IF(0&gt;0,0*0,0)</f>
        <v>0</v>
      </c>
      <c r="H41" s="206" t="s">
        <v>402</v>
      </c>
      <c r="I41" s="152"/>
      <c r="J41" s="152"/>
    </row>
    <row r="42" spans="1:10" x14ac:dyDescent="0.2">
      <c r="A42" s="167">
        <v>35580</v>
      </c>
      <c r="B42" s="168">
        <f t="shared" si="0"/>
        <v>5</v>
      </c>
      <c r="C42" s="152" t="s">
        <v>357</v>
      </c>
      <c r="D42" s="152" t="s">
        <v>317</v>
      </c>
      <c r="E42" s="152" t="s">
        <v>322</v>
      </c>
      <c r="F42" s="169">
        <f>IF(0&gt;0,0*0,0)</f>
        <v>0</v>
      </c>
      <c r="H42" s="206" t="s">
        <v>405</v>
      </c>
      <c r="I42" s="152"/>
      <c r="J42" s="152"/>
    </row>
    <row r="43" spans="1:10" x14ac:dyDescent="0.2">
      <c r="A43" s="167">
        <v>35581</v>
      </c>
      <c r="B43" s="168">
        <f t="shared" si="0"/>
        <v>5</v>
      </c>
      <c r="C43" s="152" t="s">
        <v>358</v>
      </c>
      <c r="D43" s="152" t="s">
        <v>336</v>
      </c>
      <c r="E43" s="152" t="s">
        <v>315</v>
      </c>
      <c r="F43" s="169">
        <v>80</v>
      </c>
      <c r="H43" s="206" t="s">
        <v>410</v>
      </c>
      <c r="I43" s="152"/>
      <c r="J43" s="152"/>
    </row>
    <row r="44" spans="1:10" x14ac:dyDescent="0.2">
      <c r="A44" s="167">
        <v>35582</v>
      </c>
      <c r="B44" s="168">
        <f t="shared" si="0"/>
        <v>6</v>
      </c>
      <c r="C44" s="152" t="s">
        <v>359</v>
      </c>
      <c r="D44" s="152" t="s">
        <v>317</v>
      </c>
      <c r="E44" s="152" t="s">
        <v>322</v>
      </c>
      <c r="F44" s="169">
        <f>IF(0&gt;0,0*0,0)</f>
        <v>0</v>
      </c>
      <c r="H44" s="206" t="s">
        <v>414</v>
      </c>
      <c r="I44" s="152"/>
      <c r="J44" s="152"/>
    </row>
    <row r="45" spans="1:10" x14ac:dyDescent="0.2">
      <c r="A45" s="167">
        <v>35583</v>
      </c>
      <c r="B45" s="168">
        <f t="shared" si="0"/>
        <v>6</v>
      </c>
      <c r="C45" s="152" t="s">
        <v>360</v>
      </c>
      <c r="D45" s="152" t="s">
        <v>361</v>
      </c>
      <c r="E45" s="152" t="s">
        <v>315</v>
      </c>
      <c r="F45" s="169">
        <v>100</v>
      </c>
    </row>
    <row r="46" spans="1:10" x14ac:dyDescent="0.2">
      <c r="A46" s="167">
        <v>35584</v>
      </c>
      <c r="B46" s="168">
        <f t="shared" si="0"/>
        <v>6</v>
      </c>
      <c r="C46" s="152" t="s">
        <v>362</v>
      </c>
      <c r="D46" s="152"/>
      <c r="E46" s="152" t="s">
        <v>315</v>
      </c>
      <c r="F46" s="169">
        <v>150</v>
      </c>
    </row>
    <row r="47" spans="1:10" x14ac:dyDescent="0.2">
      <c r="A47" s="167">
        <v>35585</v>
      </c>
      <c r="B47" s="168">
        <f t="shared" si="0"/>
        <v>6</v>
      </c>
      <c r="C47" s="152" t="s">
        <v>363</v>
      </c>
      <c r="D47" s="152" t="s">
        <v>317</v>
      </c>
      <c r="E47" s="152" t="s">
        <v>318</v>
      </c>
      <c r="F47" s="169">
        <v>100</v>
      </c>
    </row>
    <row r="48" spans="1:10" x14ac:dyDescent="0.2">
      <c r="A48" s="167">
        <v>35591</v>
      </c>
      <c r="B48" s="168">
        <f t="shared" ref="B48:B79" si="1">MONTH(A48)</f>
        <v>6</v>
      </c>
      <c r="C48" s="152" t="s">
        <v>364</v>
      </c>
      <c r="D48" s="152"/>
      <c r="E48" s="152" t="s">
        <v>322</v>
      </c>
      <c r="F48" s="169">
        <f>IF(0&gt;0,0*0,0)</f>
        <v>0</v>
      </c>
    </row>
    <row r="49" spans="1:6" x14ac:dyDescent="0.2">
      <c r="A49" s="167">
        <v>35592</v>
      </c>
      <c r="B49" s="168">
        <f t="shared" si="1"/>
        <v>6</v>
      </c>
      <c r="C49" s="152" t="s">
        <v>365</v>
      </c>
      <c r="D49" s="152" t="s">
        <v>366</v>
      </c>
      <c r="E49" s="152" t="s">
        <v>315</v>
      </c>
      <c r="F49" s="169">
        <v>100</v>
      </c>
    </row>
    <row r="50" spans="1:6" x14ac:dyDescent="0.2">
      <c r="A50" s="167">
        <v>35593</v>
      </c>
      <c r="B50" s="168">
        <f t="shared" si="1"/>
        <v>6</v>
      </c>
      <c r="C50" s="152" t="s">
        <v>367</v>
      </c>
      <c r="D50" s="152" t="s">
        <v>368</v>
      </c>
      <c r="E50" s="152" t="s">
        <v>315</v>
      </c>
      <c r="F50" s="169">
        <v>100</v>
      </c>
    </row>
    <row r="51" spans="1:6" x14ac:dyDescent="0.2">
      <c r="A51" s="167">
        <v>35599</v>
      </c>
      <c r="B51" s="168">
        <f t="shared" si="1"/>
        <v>6</v>
      </c>
      <c r="C51" s="152" t="s">
        <v>369</v>
      </c>
      <c r="D51" s="152" t="s">
        <v>334</v>
      </c>
      <c r="E51" s="152" t="s">
        <v>315</v>
      </c>
      <c r="F51" s="169">
        <v>100</v>
      </c>
    </row>
    <row r="52" spans="1:6" x14ac:dyDescent="0.2">
      <c r="A52" s="167">
        <v>35600</v>
      </c>
      <c r="B52" s="168">
        <f t="shared" si="1"/>
        <v>6</v>
      </c>
      <c r="C52" s="152" t="s">
        <v>370</v>
      </c>
      <c r="D52" s="152" t="s">
        <v>317</v>
      </c>
      <c r="E52" s="152" t="s">
        <v>322</v>
      </c>
      <c r="F52" s="169">
        <f>IF(0&gt;0,0*0,0)</f>
        <v>0</v>
      </c>
    </row>
    <row r="53" spans="1:6" x14ac:dyDescent="0.2">
      <c r="A53" s="167">
        <v>35601</v>
      </c>
      <c r="B53" s="168">
        <f t="shared" si="1"/>
        <v>6</v>
      </c>
      <c r="C53" s="152" t="s">
        <v>371</v>
      </c>
      <c r="D53" s="152" t="s">
        <v>372</v>
      </c>
      <c r="E53" s="152" t="s">
        <v>315</v>
      </c>
      <c r="F53" s="169">
        <v>100</v>
      </c>
    </row>
    <row r="54" spans="1:6" x14ac:dyDescent="0.2">
      <c r="A54" s="167">
        <v>35602</v>
      </c>
      <c r="B54" s="168">
        <f t="shared" si="1"/>
        <v>6</v>
      </c>
      <c r="C54" s="152" t="s">
        <v>373</v>
      </c>
      <c r="D54" s="152" t="s">
        <v>317</v>
      </c>
      <c r="E54" s="152" t="s">
        <v>315</v>
      </c>
      <c r="F54" s="169">
        <v>80</v>
      </c>
    </row>
    <row r="55" spans="1:6" x14ac:dyDescent="0.2">
      <c r="A55" s="167">
        <v>35603</v>
      </c>
      <c r="B55" s="168">
        <f t="shared" si="1"/>
        <v>6</v>
      </c>
      <c r="C55" s="152" t="s">
        <v>374</v>
      </c>
      <c r="D55" s="152" t="s">
        <v>317</v>
      </c>
      <c r="E55" s="152" t="s">
        <v>318</v>
      </c>
      <c r="F55" s="169">
        <v>150</v>
      </c>
    </row>
    <row r="56" spans="1:6" x14ac:dyDescent="0.2">
      <c r="A56" s="167">
        <v>35604</v>
      </c>
      <c r="B56" s="168">
        <f t="shared" si="1"/>
        <v>6</v>
      </c>
      <c r="C56" s="152" t="s">
        <v>375</v>
      </c>
      <c r="D56" s="152" t="s">
        <v>376</v>
      </c>
      <c r="E56" s="152" t="s">
        <v>377</v>
      </c>
      <c r="F56" s="169">
        <f>IF(0&gt;0,0*0,0)</f>
        <v>0</v>
      </c>
    </row>
    <row r="57" spans="1:6" x14ac:dyDescent="0.2">
      <c r="A57" s="167">
        <v>35605</v>
      </c>
      <c r="B57" s="168">
        <f t="shared" si="1"/>
        <v>6</v>
      </c>
      <c r="C57" s="152" t="s">
        <v>378</v>
      </c>
      <c r="D57" s="152" t="s">
        <v>379</v>
      </c>
      <c r="E57" s="152" t="s">
        <v>315</v>
      </c>
      <c r="F57" s="169">
        <v>140</v>
      </c>
    </row>
    <row r="58" spans="1:6" x14ac:dyDescent="0.2">
      <c r="A58" s="167">
        <v>35606</v>
      </c>
      <c r="B58" s="168">
        <f t="shared" si="1"/>
        <v>6</v>
      </c>
      <c r="C58" s="152" t="s">
        <v>380</v>
      </c>
      <c r="D58" s="152" t="s">
        <v>317</v>
      </c>
      <c r="E58" s="152" t="s">
        <v>318</v>
      </c>
      <c r="F58" s="169">
        <v>150</v>
      </c>
    </row>
    <row r="59" spans="1:6" x14ac:dyDescent="0.2">
      <c r="A59" s="167">
        <v>35607</v>
      </c>
      <c r="B59" s="168">
        <f t="shared" si="1"/>
        <v>6</v>
      </c>
      <c r="C59" s="152" t="s">
        <v>381</v>
      </c>
      <c r="D59" s="152" t="s">
        <v>314</v>
      </c>
      <c r="E59" s="152" t="s">
        <v>315</v>
      </c>
      <c r="F59" s="169">
        <v>90</v>
      </c>
    </row>
    <row r="60" spans="1:6" x14ac:dyDescent="0.2">
      <c r="A60" s="167">
        <v>35608</v>
      </c>
      <c r="B60" s="168">
        <f t="shared" si="1"/>
        <v>6</v>
      </c>
      <c r="C60" s="152" t="s">
        <v>382</v>
      </c>
      <c r="D60" s="152" t="s">
        <v>336</v>
      </c>
      <c r="E60" s="152" t="s">
        <v>315</v>
      </c>
      <c r="F60" s="169">
        <v>150</v>
      </c>
    </row>
    <row r="61" spans="1:6" x14ac:dyDescent="0.2">
      <c r="A61" s="167">
        <v>35609</v>
      </c>
      <c r="B61" s="168">
        <f t="shared" si="1"/>
        <v>6</v>
      </c>
      <c r="C61" s="152" t="s">
        <v>383</v>
      </c>
      <c r="D61" s="152" t="s">
        <v>317</v>
      </c>
      <c r="E61" s="152" t="s">
        <v>322</v>
      </c>
      <c r="F61" s="169">
        <f>IF(0&gt;0,0*0,0)</f>
        <v>0</v>
      </c>
    </row>
    <row r="62" spans="1:6" x14ac:dyDescent="0.2">
      <c r="A62" s="167">
        <v>35610</v>
      </c>
      <c r="B62" s="168">
        <f t="shared" si="1"/>
        <v>6</v>
      </c>
      <c r="C62" s="152" t="s">
        <v>384</v>
      </c>
      <c r="D62" s="152" t="s">
        <v>385</v>
      </c>
      <c r="E62" s="152" t="s">
        <v>377</v>
      </c>
      <c r="F62" s="169">
        <f>IF(0&gt;0,0*0,0)</f>
        <v>0</v>
      </c>
    </row>
    <row r="63" spans="1:6" x14ac:dyDescent="0.2">
      <c r="A63" s="167">
        <v>35611</v>
      </c>
      <c r="B63" s="168">
        <f t="shared" si="1"/>
        <v>6</v>
      </c>
      <c r="C63" s="152" t="s">
        <v>386</v>
      </c>
      <c r="D63" s="152" t="s">
        <v>387</v>
      </c>
      <c r="E63" s="152" t="s">
        <v>388</v>
      </c>
      <c r="F63" s="169">
        <f>IF(0&gt;0,0*0,0)</f>
        <v>0</v>
      </c>
    </row>
    <row r="64" spans="1:6" x14ac:dyDescent="0.2">
      <c r="A64" s="167">
        <v>35612</v>
      </c>
      <c r="B64" s="168">
        <f t="shared" si="1"/>
        <v>7</v>
      </c>
      <c r="C64" s="152" t="s">
        <v>389</v>
      </c>
      <c r="D64" s="152" t="s">
        <v>317</v>
      </c>
      <c r="E64" s="152" t="s">
        <v>322</v>
      </c>
      <c r="F64" s="169">
        <f>IF(0&gt;0,0*0,0)</f>
        <v>0</v>
      </c>
    </row>
    <row r="65" spans="1:6" x14ac:dyDescent="0.2">
      <c r="A65" s="167">
        <v>35613</v>
      </c>
      <c r="B65" s="168">
        <f t="shared" si="1"/>
        <v>7</v>
      </c>
      <c r="C65" s="152" t="s">
        <v>390</v>
      </c>
      <c r="D65" s="152" t="s">
        <v>315</v>
      </c>
      <c r="E65" s="152" t="s">
        <v>318</v>
      </c>
      <c r="F65" s="169">
        <v>70</v>
      </c>
    </row>
    <row r="66" spans="1:6" x14ac:dyDescent="0.2">
      <c r="A66" s="167">
        <v>35614</v>
      </c>
      <c r="B66" s="168">
        <f t="shared" si="1"/>
        <v>7</v>
      </c>
      <c r="C66" s="152" t="s">
        <v>391</v>
      </c>
      <c r="D66" s="152" t="s">
        <v>351</v>
      </c>
      <c r="E66" s="152" t="s">
        <v>315</v>
      </c>
      <c r="F66" s="169">
        <v>100</v>
      </c>
    </row>
    <row r="67" spans="1:6" x14ac:dyDescent="0.2">
      <c r="A67" s="167">
        <v>35615</v>
      </c>
      <c r="B67" s="168">
        <f t="shared" si="1"/>
        <v>7</v>
      </c>
      <c r="C67" s="152" t="s">
        <v>392</v>
      </c>
      <c r="D67" s="152" t="s">
        <v>393</v>
      </c>
      <c r="E67" s="152" t="s">
        <v>315</v>
      </c>
      <c r="F67" s="169">
        <f>IF(0&gt;0,0*0,0)</f>
        <v>0</v>
      </c>
    </row>
    <row r="68" spans="1:6" x14ac:dyDescent="0.2">
      <c r="A68" s="167">
        <v>35616</v>
      </c>
      <c r="B68" s="168">
        <f t="shared" si="1"/>
        <v>7</v>
      </c>
      <c r="C68" s="152" t="s">
        <v>394</v>
      </c>
      <c r="D68" s="152" t="s">
        <v>314</v>
      </c>
      <c r="E68" s="152" t="s">
        <v>388</v>
      </c>
      <c r="F68" s="169">
        <f>IF(0&gt;0,0*0,0)</f>
        <v>0</v>
      </c>
    </row>
    <row r="69" spans="1:6" x14ac:dyDescent="0.2">
      <c r="A69" s="167">
        <v>35617</v>
      </c>
      <c r="B69" s="168">
        <f t="shared" si="1"/>
        <v>7</v>
      </c>
      <c r="C69" s="152" t="s">
        <v>395</v>
      </c>
      <c r="D69" s="152" t="s">
        <v>385</v>
      </c>
      <c r="E69" s="152" t="s">
        <v>377</v>
      </c>
      <c r="F69" s="169">
        <f>IF(0&gt;0,0*0,0)</f>
        <v>0</v>
      </c>
    </row>
    <row r="70" spans="1:6" x14ac:dyDescent="0.2">
      <c r="A70" s="167">
        <v>35618</v>
      </c>
      <c r="B70" s="168">
        <f t="shared" si="1"/>
        <v>7</v>
      </c>
      <c r="C70" s="152" t="s">
        <v>396</v>
      </c>
      <c r="D70" s="152" t="s">
        <v>397</v>
      </c>
      <c r="E70" s="152" t="s">
        <v>322</v>
      </c>
      <c r="F70" s="169">
        <f>IF(0&gt;0,0*0,0)</f>
        <v>0</v>
      </c>
    </row>
    <row r="71" spans="1:6" x14ac:dyDescent="0.2">
      <c r="A71" s="167">
        <v>35619</v>
      </c>
      <c r="B71" s="168">
        <f t="shared" si="1"/>
        <v>7</v>
      </c>
      <c r="C71" s="152" t="s">
        <v>398</v>
      </c>
      <c r="D71" s="152" t="s">
        <v>399</v>
      </c>
      <c r="E71" s="152" t="s">
        <v>315</v>
      </c>
      <c r="F71" s="169">
        <v>200</v>
      </c>
    </row>
    <row r="72" spans="1:6" x14ac:dyDescent="0.2">
      <c r="A72" s="167">
        <v>35620</v>
      </c>
      <c r="B72" s="168">
        <f t="shared" si="1"/>
        <v>7</v>
      </c>
      <c r="C72" s="152" t="s">
        <v>400</v>
      </c>
      <c r="D72" s="152" t="s">
        <v>336</v>
      </c>
      <c r="E72" s="152" t="s">
        <v>315</v>
      </c>
      <c r="F72" s="169">
        <v>120</v>
      </c>
    </row>
    <row r="73" spans="1:6" x14ac:dyDescent="0.2">
      <c r="A73" s="167">
        <v>35621</v>
      </c>
      <c r="B73" s="168">
        <f t="shared" si="1"/>
        <v>7</v>
      </c>
      <c r="C73" s="152" t="s">
        <v>401</v>
      </c>
      <c r="D73" s="152" t="s">
        <v>402</v>
      </c>
      <c r="E73" s="152" t="s">
        <v>315</v>
      </c>
      <c r="F73" s="169">
        <v>150</v>
      </c>
    </row>
    <row r="74" spans="1:6" x14ac:dyDescent="0.2">
      <c r="A74" s="167">
        <v>35622</v>
      </c>
      <c r="B74" s="168">
        <f t="shared" si="1"/>
        <v>7</v>
      </c>
      <c r="C74" s="152" t="s">
        <v>403</v>
      </c>
      <c r="D74" s="152" t="s">
        <v>317</v>
      </c>
      <c r="E74" s="152" t="s">
        <v>315</v>
      </c>
      <c r="F74" s="169">
        <v>100</v>
      </c>
    </row>
    <row r="75" spans="1:6" x14ac:dyDescent="0.2">
      <c r="A75" s="167">
        <v>35623</v>
      </c>
      <c r="B75" s="168">
        <f t="shared" si="1"/>
        <v>7</v>
      </c>
      <c r="C75" s="152" t="s">
        <v>404</v>
      </c>
      <c r="D75" s="152" t="s">
        <v>405</v>
      </c>
      <c r="E75" s="152" t="s">
        <v>315</v>
      </c>
      <c r="F75" s="169">
        <v>100</v>
      </c>
    </row>
    <row r="76" spans="1:6" x14ac:dyDescent="0.2">
      <c r="A76" s="167">
        <v>35624</v>
      </c>
      <c r="B76" s="168">
        <f t="shared" si="1"/>
        <v>7</v>
      </c>
      <c r="C76" s="152" t="s">
        <v>406</v>
      </c>
      <c r="D76" s="152" t="s">
        <v>402</v>
      </c>
      <c r="E76" s="152" t="s">
        <v>315</v>
      </c>
      <c r="F76" s="169">
        <v>85</v>
      </c>
    </row>
    <row r="77" spans="1:6" x14ac:dyDescent="0.2">
      <c r="A77" s="167">
        <v>35625</v>
      </c>
      <c r="B77" s="168">
        <f t="shared" si="1"/>
        <v>7</v>
      </c>
      <c r="C77" s="152" t="s">
        <v>407</v>
      </c>
      <c r="D77" s="152" t="s">
        <v>317</v>
      </c>
      <c r="E77" s="152" t="s">
        <v>322</v>
      </c>
      <c r="F77" s="169">
        <f>IF(0&gt;0,0*0,0)</f>
        <v>0</v>
      </c>
    </row>
    <row r="78" spans="1:6" x14ac:dyDescent="0.2">
      <c r="A78" s="167">
        <v>35626</v>
      </c>
      <c r="B78" s="168">
        <f t="shared" si="1"/>
        <v>7</v>
      </c>
      <c r="C78" s="152" t="s">
        <v>408</v>
      </c>
      <c r="D78" s="152" t="s">
        <v>317</v>
      </c>
      <c r="E78" s="152" t="s">
        <v>320</v>
      </c>
      <c r="F78" s="169">
        <f>IF(0&gt;0,0*0,0)</f>
        <v>0</v>
      </c>
    </row>
    <row r="79" spans="1:6" x14ac:dyDescent="0.2">
      <c r="A79" s="167">
        <v>35627</v>
      </c>
      <c r="B79" s="168">
        <f t="shared" si="1"/>
        <v>7</v>
      </c>
      <c r="C79" s="152" t="s">
        <v>409</v>
      </c>
      <c r="D79" s="152" t="s">
        <v>410</v>
      </c>
      <c r="E79" s="152" t="s">
        <v>377</v>
      </c>
      <c r="F79" s="169">
        <f>IF(0&gt;0,0*0,0)</f>
        <v>0</v>
      </c>
    </row>
    <row r="80" spans="1:6" x14ac:dyDescent="0.2">
      <c r="A80" s="167">
        <v>35628</v>
      </c>
      <c r="B80" s="168">
        <f>MONTH(A80)</f>
        <v>7</v>
      </c>
      <c r="C80" s="152" t="s">
        <v>411</v>
      </c>
      <c r="D80" s="152" t="s">
        <v>317</v>
      </c>
      <c r="E80" s="152" t="s">
        <v>322</v>
      </c>
      <c r="F80" s="169">
        <f>IF(0&gt;0,0*0,0)</f>
        <v>0</v>
      </c>
    </row>
    <row r="81" spans="1:6" x14ac:dyDescent="0.2">
      <c r="A81" s="167">
        <v>35629</v>
      </c>
      <c r="B81" s="168">
        <f>MONTH(A81)</f>
        <v>7</v>
      </c>
      <c r="C81" s="152" t="s">
        <v>412</v>
      </c>
      <c r="D81" s="152" t="s">
        <v>317</v>
      </c>
      <c r="E81" s="152" t="s">
        <v>315</v>
      </c>
      <c r="F81" s="169">
        <v>100</v>
      </c>
    </row>
    <row r="82" spans="1:6" x14ac:dyDescent="0.2">
      <c r="A82" s="167">
        <v>35630</v>
      </c>
      <c r="B82" s="168">
        <f>MONTH(A82)</f>
        <v>7</v>
      </c>
      <c r="C82" s="152" t="s">
        <v>413</v>
      </c>
      <c r="D82" s="152" t="s">
        <v>414</v>
      </c>
      <c r="E82" s="152" t="s">
        <v>322</v>
      </c>
      <c r="F82" s="169">
        <f>IF(0&gt;0,0*0,0)</f>
        <v>0</v>
      </c>
    </row>
    <row r="83" spans="1:6" x14ac:dyDescent="0.2">
      <c r="A83" s="152"/>
      <c r="B83" s="152"/>
      <c r="C83" s="152"/>
      <c r="D83" s="152"/>
      <c r="E83" s="152"/>
      <c r="F83" s="152"/>
    </row>
    <row r="84" spans="1:6" x14ac:dyDescent="0.2">
      <c r="A84" s="152"/>
      <c r="B84" s="152"/>
      <c r="C84" s="152"/>
      <c r="D84" s="152"/>
      <c r="E84" s="152"/>
      <c r="F84" s="152"/>
    </row>
    <row r="85" spans="1:6" x14ac:dyDescent="0.2">
      <c r="A85" s="152"/>
      <c r="B85" s="152"/>
      <c r="C85" s="152"/>
      <c r="D85" s="152"/>
      <c r="E85" s="152"/>
      <c r="F85" s="152"/>
    </row>
    <row r="86" spans="1:6" x14ac:dyDescent="0.2">
      <c r="A86" s="152"/>
      <c r="B86" s="152"/>
      <c r="C86" s="152"/>
      <c r="D86" s="152"/>
      <c r="E86" s="152"/>
      <c r="F86" s="152"/>
    </row>
    <row r="98" spans="4:4" x14ac:dyDescent="0.2">
      <c r="D98" s="75" t="s">
        <v>992</v>
      </c>
    </row>
    <row r="99" spans="4:4" x14ac:dyDescent="0.2">
      <c r="D99" t="s">
        <v>991</v>
      </c>
    </row>
    <row r="298" spans="1:2" x14ac:dyDescent="0.2">
      <c r="A298" s="58"/>
      <c r="B298" s="58"/>
    </row>
    <row r="299" spans="1:2" x14ac:dyDescent="0.2">
      <c r="A299" s="58"/>
      <c r="B299" s="58"/>
    </row>
    <row r="300" spans="1:2" x14ac:dyDescent="0.2">
      <c r="A300" s="58"/>
      <c r="B300" s="58"/>
    </row>
    <row r="301" spans="1:2" x14ac:dyDescent="0.2">
      <c r="A301" s="58"/>
      <c r="B301" s="58"/>
    </row>
    <row r="302" spans="1:2" x14ac:dyDescent="0.2">
      <c r="A302" s="58"/>
      <c r="B302" s="58"/>
    </row>
    <row r="303" spans="1:2" x14ac:dyDescent="0.2">
      <c r="A303" s="58"/>
      <c r="B303" s="58"/>
    </row>
    <row r="304" spans="1:2" x14ac:dyDescent="0.2">
      <c r="A304" s="58"/>
      <c r="B304" s="58"/>
    </row>
    <row r="305" spans="1:2" x14ac:dyDescent="0.2">
      <c r="A305" s="58"/>
      <c r="B305" s="58"/>
    </row>
    <row r="306" spans="1:2" x14ac:dyDescent="0.2">
      <c r="A306" s="58"/>
      <c r="B306" s="58"/>
    </row>
  </sheetData>
  <phoneticPr fontId="24" type="noConversion"/>
  <pageMargins left="0.79" right="0.79" top="0.98" bottom="0.98" header="0.49" footer="0.49"/>
  <pageSetup paperSize="9" orientation="portrait" r:id="rId1"/>
  <headerFooter alignWithMargins="0"/>
  <drawing r:id="rId2"/>
  <legacyDrawing r:id="rId3"/>
  <controls>
    <mc:AlternateContent xmlns:mc="http://schemas.openxmlformats.org/markup-compatibility/2006">
      <mc:Choice Requires="x14">
        <control shapeId="5149" r:id="rId4" name="Calendar1">
          <controlPr defaultSize="0" autoLine="0" r:id="rId5">
            <anchor moveWithCells="1">
              <from>
                <xdr:col>15</xdr:col>
                <xdr:colOff>0</xdr:colOff>
                <xdr:row>12</xdr:row>
                <xdr:rowOff>133350</xdr:rowOff>
              </from>
              <to>
                <xdr:col>18</xdr:col>
                <xdr:colOff>514350</xdr:colOff>
                <xdr:row>22</xdr:row>
                <xdr:rowOff>47625</xdr:rowOff>
              </to>
            </anchor>
          </controlPr>
        </control>
      </mc:Choice>
      <mc:Fallback>
        <control shapeId="5149" r:id="rId4" name="Calendar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dimension ref="A1:H103"/>
  <sheetViews>
    <sheetView showGridLines="0" topLeftCell="B1" workbookViewId="0">
      <selection activeCell="E16" sqref="E16"/>
    </sheetView>
  </sheetViews>
  <sheetFormatPr defaultRowHeight="12.75" x14ac:dyDescent="0.2"/>
  <cols>
    <col min="1" max="1" width="13.85546875" customWidth="1"/>
    <col min="2" max="2" width="37" customWidth="1"/>
    <col min="3" max="3" width="10.5703125" customWidth="1"/>
    <col min="4" max="4" width="12.28515625" customWidth="1"/>
    <col min="5" max="5" width="13.28515625" bestFit="1" customWidth="1"/>
    <col min="6" max="6" width="15.42578125" customWidth="1"/>
  </cols>
  <sheetData>
    <row r="1" spans="1:8" x14ac:dyDescent="0.2">
      <c r="A1" t="s">
        <v>812</v>
      </c>
    </row>
    <row r="2" spans="1:8" x14ac:dyDescent="0.2">
      <c r="A2" t="s">
        <v>1024</v>
      </c>
      <c r="B2" s="34"/>
      <c r="F2" s="6" t="s">
        <v>976</v>
      </c>
      <c r="G2" s="6" t="s">
        <v>813</v>
      </c>
      <c r="H2" s="6" t="s">
        <v>814</v>
      </c>
    </row>
    <row r="3" spans="1:8" ht="13.5" thickBot="1" x14ac:dyDescent="0.25">
      <c r="B3" s="34" t="s">
        <v>813</v>
      </c>
      <c r="C3" t="s">
        <v>814</v>
      </c>
      <c r="F3" s="388"/>
      <c r="G3" s="389"/>
      <c r="H3" s="390"/>
    </row>
    <row r="4" spans="1:8" ht="14.25" thickTop="1" thickBot="1" x14ac:dyDescent="0.25">
      <c r="A4" s="226"/>
      <c r="B4" s="59"/>
      <c r="C4" s="59"/>
      <c r="D4" s="60"/>
      <c r="F4" s="70" t="s">
        <v>815</v>
      </c>
      <c r="G4" s="71" t="s">
        <v>816</v>
      </c>
      <c r="H4" s="71" t="s">
        <v>817</v>
      </c>
    </row>
    <row r="5" spans="1:8" ht="14.25" thickTop="1" thickBot="1" x14ac:dyDescent="0.25">
      <c r="A5" s="226"/>
      <c r="B5" s="225"/>
      <c r="C5" s="61"/>
      <c r="D5" s="60"/>
      <c r="F5" s="387"/>
      <c r="G5" s="387"/>
      <c r="H5" s="387"/>
    </row>
    <row r="6" spans="1:8" ht="21.75" thickTop="1" thickBot="1" x14ac:dyDescent="0.25">
      <c r="A6" s="227"/>
      <c r="B6" s="225"/>
      <c r="C6" s="61"/>
      <c r="D6" s="60"/>
      <c r="F6" s="70" t="s">
        <v>818</v>
      </c>
      <c r="G6" s="71" t="s">
        <v>819</v>
      </c>
      <c r="H6" s="71" t="s">
        <v>820</v>
      </c>
    </row>
    <row r="7" spans="1:8" ht="13.5" thickTop="1" x14ac:dyDescent="0.2">
      <c r="A7" t="s">
        <v>821</v>
      </c>
      <c r="B7" t="s">
        <v>822</v>
      </c>
      <c r="C7" t="s">
        <v>823</v>
      </c>
      <c r="D7" s="62"/>
      <c r="F7" s="387"/>
      <c r="G7" s="387"/>
      <c r="H7" s="387"/>
    </row>
    <row r="8" spans="1:8" x14ac:dyDescent="0.2">
      <c r="F8" s="70" t="s">
        <v>824</v>
      </c>
      <c r="G8" s="71" t="s">
        <v>825</v>
      </c>
      <c r="H8" s="71" t="s">
        <v>826</v>
      </c>
    </row>
    <row r="12" spans="1:8" ht="13.5" thickBot="1" x14ac:dyDescent="0.25"/>
    <row r="13" spans="1:8" ht="13.5" thickTop="1" x14ac:dyDescent="0.2">
      <c r="A13" s="170" t="s">
        <v>0</v>
      </c>
      <c r="B13" s="171" t="s">
        <v>222</v>
      </c>
      <c r="C13" s="172" t="s">
        <v>827</v>
      </c>
      <c r="D13" s="173" t="s">
        <v>828</v>
      </c>
      <c r="E13" s="173" t="s">
        <v>1023</v>
      </c>
      <c r="F13" s="173" t="s">
        <v>814</v>
      </c>
      <c r="G13" s="173" t="s">
        <v>836</v>
      </c>
    </row>
    <row r="14" spans="1:8" x14ac:dyDescent="0.2">
      <c r="A14" s="228">
        <v>35551</v>
      </c>
      <c r="B14" s="218" t="s">
        <v>313</v>
      </c>
      <c r="C14" s="229">
        <v>987</v>
      </c>
      <c r="D14" s="218"/>
      <c r="E14" s="218"/>
      <c r="F14" s="218"/>
      <c r="G14" s="218"/>
    </row>
    <row r="15" spans="1:8" x14ac:dyDescent="0.2">
      <c r="A15" s="167">
        <v>35552</v>
      </c>
      <c r="B15" s="152" t="s">
        <v>316</v>
      </c>
      <c r="C15" s="169">
        <v>2100</v>
      </c>
      <c r="D15" s="152"/>
      <c r="E15" s="152"/>
      <c r="F15" s="152"/>
      <c r="G15" s="152"/>
    </row>
    <row r="16" spans="1:8" x14ac:dyDescent="0.2">
      <c r="A16" s="167">
        <v>35553</v>
      </c>
      <c r="B16" s="152" t="s">
        <v>319</v>
      </c>
      <c r="C16" s="169">
        <v>1300</v>
      </c>
      <c r="D16" s="152"/>
      <c r="E16" s="152"/>
      <c r="F16" s="152"/>
      <c r="G16" s="152"/>
    </row>
    <row r="17" spans="1:7" x14ac:dyDescent="0.2">
      <c r="A17" s="167">
        <v>35554</v>
      </c>
      <c r="B17" s="152" t="s">
        <v>321</v>
      </c>
      <c r="C17" s="169">
        <v>1300</v>
      </c>
      <c r="D17" s="152"/>
      <c r="E17" s="152"/>
      <c r="F17" s="152"/>
      <c r="G17" s="152"/>
    </row>
    <row r="18" spans="1:7" x14ac:dyDescent="0.2">
      <c r="A18" s="167">
        <v>35555</v>
      </c>
      <c r="B18" s="152" t="s">
        <v>323</v>
      </c>
      <c r="C18" s="169">
        <v>2300</v>
      </c>
      <c r="D18" s="152"/>
      <c r="E18" s="152"/>
      <c r="F18" s="152"/>
      <c r="G18" s="152"/>
    </row>
    <row r="19" spans="1:7" x14ac:dyDescent="0.2">
      <c r="A19" s="167">
        <v>35556</v>
      </c>
      <c r="B19" s="152" t="s">
        <v>325</v>
      </c>
      <c r="C19" s="169">
        <v>1300</v>
      </c>
      <c r="D19" s="152"/>
      <c r="E19" s="152"/>
      <c r="F19" s="152"/>
      <c r="G19" s="152"/>
    </row>
    <row r="20" spans="1:7" x14ac:dyDescent="0.2">
      <c r="A20" s="167">
        <v>35557</v>
      </c>
      <c r="B20" s="152" t="s">
        <v>326</v>
      </c>
      <c r="C20" s="169">
        <v>675</v>
      </c>
      <c r="D20" s="152"/>
      <c r="E20" s="152"/>
      <c r="F20" s="152"/>
      <c r="G20" s="152"/>
    </row>
    <row r="21" spans="1:7" x14ac:dyDescent="0.2">
      <c r="A21" s="167">
        <v>35558</v>
      </c>
      <c r="B21" s="152" t="s">
        <v>327</v>
      </c>
      <c r="C21" s="169">
        <v>1300</v>
      </c>
      <c r="D21" s="152"/>
      <c r="E21" s="152"/>
      <c r="F21" s="152"/>
      <c r="G21" s="152"/>
    </row>
    <row r="22" spans="1:7" x14ac:dyDescent="0.2">
      <c r="A22" s="167">
        <v>35559</v>
      </c>
      <c r="B22" s="152" t="s">
        <v>328</v>
      </c>
      <c r="C22" s="169">
        <v>2300</v>
      </c>
      <c r="D22" s="152"/>
      <c r="E22" s="152"/>
      <c r="F22" s="152"/>
      <c r="G22" s="152"/>
    </row>
    <row r="23" spans="1:7" x14ac:dyDescent="0.2">
      <c r="A23" s="167">
        <v>35560</v>
      </c>
      <c r="B23" s="152" t="s">
        <v>330</v>
      </c>
      <c r="C23" s="169">
        <v>10000</v>
      </c>
      <c r="D23" s="152"/>
      <c r="E23" s="152"/>
      <c r="F23" s="152"/>
      <c r="G23" s="152"/>
    </row>
    <row r="24" spans="1:7" x14ac:dyDescent="0.2">
      <c r="A24" s="167">
        <v>35561</v>
      </c>
      <c r="B24" s="152" t="s">
        <v>333</v>
      </c>
      <c r="C24" s="169">
        <v>2100</v>
      </c>
      <c r="D24" s="152"/>
      <c r="E24" s="152"/>
      <c r="F24" s="152"/>
      <c r="G24" s="152"/>
    </row>
    <row r="25" spans="1:7" x14ac:dyDescent="0.2">
      <c r="A25" s="167">
        <v>35562</v>
      </c>
      <c r="B25" s="152" t="s">
        <v>335</v>
      </c>
      <c r="C25" s="169">
        <v>1300</v>
      </c>
      <c r="D25" s="152"/>
      <c r="E25" s="152"/>
      <c r="F25" s="152"/>
      <c r="G25" s="152"/>
    </row>
    <row r="26" spans="1:7" x14ac:dyDescent="0.2">
      <c r="A26" s="167">
        <v>35566</v>
      </c>
      <c r="B26" s="152" t="s">
        <v>337</v>
      </c>
      <c r="C26" s="169">
        <v>4000</v>
      </c>
      <c r="D26" s="152"/>
      <c r="E26" s="152"/>
      <c r="F26" s="152"/>
      <c r="G26" s="152"/>
    </row>
    <row r="27" spans="1:7" x14ac:dyDescent="0.2">
      <c r="A27" s="167">
        <v>35567</v>
      </c>
      <c r="B27" s="152" t="s">
        <v>338</v>
      </c>
      <c r="C27" s="169">
        <v>1300</v>
      </c>
      <c r="D27" s="152"/>
      <c r="E27" s="152"/>
      <c r="F27" s="152"/>
      <c r="G27" s="152"/>
    </row>
    <row r="28" spans="1:7" x14ac:dyDescent="0.2">
      <c r="A28" s="167">
        <v>35568</v>
      </c>
      <c r="B28" s="152" t="s">
        <v>339</v>
      </c>
      <c r="C28" s="169">
        <v>2100</v>
      </c>
      <c r="D28" s="152"/>
      <c r="E28" s="152"/>
      <c r="F28" s="152"/>
      <c r="G28" s="152"/>
    </row>
    <row r="29" spans="1:7" x14ac:dyDescent="0.2">
      <c r="A29" s="167">
        <v>35569</v>
      </c>
      <c r="B29" s="152" t="s">
        <v>341</v>
      </c>
      <c r="C29" s="169">
        <v>2100</v>
      </c>
      <c r="D29" s="152"/>
      <c r="E29" s="152"/>
      <c r="F29" s="152"/>
      <c r="G29" s="152"/>
    </row>
    <row r="30" spans="1:7" x14ac:dyDescent="0.2">
      <c r="A30" s="167">
        <v>35570</v>
      </c>
      <c r="B30" s="152" t="s">
        <v>342</v>
      </c>
      <c r="C30" s="169">
        <v>1300</v>
      </c>
      <c r="D30" s="152"/>
      <c r="E30" s="152"/>
      <c r="F30" s="152"/>
      <c r="G30" s="152"/>
    </row>
    <row r="31" spans="1:7" x14ac:dyDescent="0.2">
      <c r="A31" s="167">
        <v>35571</v>
      </c>
      <c r="B31" s="152" t="s">
        <v>343</v>
      </c>
      <c r="C31" s="169">
        <v>3300</v>
      </c>
      <c r="D31" s="152"/>
      <c r="E31" s="152"/>
      <c r="F31" s="152"/>
      <c r="G31" s="152"/>
    </row>
    <row r="32" spans="1:7" x14ac:dyDescent="0.2">
      <c r="A32" s="167">
        <v>35572</v>
      </c>
      <c r="B32" s="152" t="s">
        <v>345</v>
      </c>
      <c r="C32" s="169">
        <v>2300</v>
      </c>
      <c r="D32" s="152"/>
      <c r="E32" s="152"/>
      <c r="F32" s="152"/>
      <c r="G32" s="152"/>
    </row>
    <row r="33" spans="1:7" x14ac:dyDescent="0.2">
      <c r="A33" s="167">
        <v>35573</v>
      </c>
      <c r="B33" s="152" t="s">
        <v>346</v>
      </c>
      <c r="C33" s="169">
        <v>1300</v>
      </c>
      <c r="D33" s="152"/>
      <c r="E33" s="152"/>
      <c r="F33" s="152"/>
      <c r="G33" s="152"/>
    </row>
    <row r="34" spans="1:7" x14ac:dyDescent="0.2">
      <c r="A34" s="167">
        <v>35574</v>
      </c>
      <c r="B34" s="152" t="s">
        <v>347</v>
      </c>
      <c r="C34" s="169">
        <v>1300</v>
      </c>
      <c r="D34" s="152"/>
      <c r="E34" s="152"/>
      <c r="F34" s="152"/>
      <c r="G34" s="152"/>
    </row>
    <row r="35" spans="1:7" x14ac:dyDescent="0.2">
      <c r="A35" s="167">
        <v>35575</v>
      </c>
      <c r="B35" s="152" t="s">
        <v>348</v>
      </c>
      <c r="C35" s="169">
        <v>2100</v>
      </c>
      <c r="D35" s="152"/>
      <c r="E35" s="152"/>
      <c r="F35" s="152"/>
      <c r="G35" s="152"/>
    </row>
    <row r="36" spans="1:7" x14ac:dyDescent="0.2">
      <c r="A36" s="167">
        <v>35576</v>
      </c>
      <c r="B36" s="152" t="s">
        <v>350</v>
      </c>
      <c r="C36" s="169">
        <v>2300</v>
      </c>
      <c r="D36" s="152"/>
      <c r="E36" s="152"/>
      <c r="F36" s="152"/>
      <c r="G36" s="152"/>
    </row>
    <row r="37" spans="1:7" x14ac:dyDescent="0.2">
      <c r="A37" s="167">
        <v>35577</v>
      </c>
      <c r="B37" s="152" t="s">
        <v>352</v>
      </c>
      <c r="C37" s="169">
        <v>2300</v>
      </c>
      <c r="D37" s="152"/>
      <c r="E37" s="152"/>
      <c r="F37" s="152"/>
      <c r="G37" s="152"/>
    </row>
    <row r="38" spans="1:7" x14ac:dyDescent="0.2">
      <c r="A38" s="167">
        <v>35578</v>
      </c>
      <c r="B38" s="152" t="s">
        <v>354</v>
      </c>
      <c r="C38" s="169">
        <v>1900</v>
      </c>
      <c r="D38" s="152"/>
      <c r="E38" s="152"/>
      <c r="F38" s="152"/>
      <c r="G38" s="152"/>
    </row>
    <row r="39" spans="1:7" x14ac:dyDescent="0.2">
      <c r="A39" s="167">
        <v>35579</v>
      </c>
      <c r="B39" s="152" t="s">
        <v>355</v>
      </c>
      <c r="C39" s="169">
        <v>1300</v>
      </c>
      <c r="D39" s="152"/>
      <c r="E39" s="152"/>
      <c r="F39" s="152"/>
      <c r="G39" s="152"/>
    </row>
    <row r="40" spans="1:7" x14ac:dyDescent="0.2">
      <c r="A40" s="167">
        <v>35580</v>
      </c>
      <c r="B40" s="152" t="s">
        <v>357</v>
      </c>
      <c r="C40" s="169">
        <v>1300</v>
      </c>
      <c r="D40" s="152"/>
      <c r="E40" s="152"/>
      <c r="F40" s="152"/>
      <c r="G40" s="152"/>
    </row>
    <row r="41" spans="1:7" x14ac:dyDescent="0.2">
      <c r="A41" s="167">
        <v>35581</v>
      </c>
      <c r="B41" s="152" t="s">
        <v>358</v>
      </c>
      <c r="C41" s="169">
        <v>2100</v>
      </c>
      <c r="D41" s="152"/>
      <c r="E41" s="152"/>
      <c r="F41" s="152"/>
      <c r="G41" s="152"/>
    </row>
    <row r="42" spans="1:7" x14ac:dyDescent="0.2">
      <c r="A42" s="167">
        <v>35582</v>
      </c>
      <c r="B42" s="152" t="s">
        <v>359</v>
      </c>
      <c r="C42" s="169">
        <v>1300</v>
      </c>
      <c r="D42" s="152"/>
      <c r="E42" s="152"/>
      <c r="F42" s="152"/>
      <c r="G42" s="152"/>
    </row>
    <row r="43" spans="1:7" x14ac:dyDescent="0.2">
      <c r="A43" s="167">
        <v>35583</v>
      </c>
      <c r="B43" s="152" t="s">
        <v>360</v>
      </c>
      <c r="C43" s="169">
        <v>2300</v>
      </c>
      <c r="D43" s="152"/>
      <c r="E43" s="152"/>
      <c r="F43" s="152"/>
      <c r="G43" s="152"/>
    </row>
    <row r="44" spans="1:7" x14ac:dyDescent="0.2">
      <c r="A44" s="167">
        <v>35584</v>
      </c>
      <c r="B44" s="152" t="s">
        <v>362</v>
      </c>
      <c r="C44" s="169">
        <v>2800</v>
      </c>
      <c r="D44" s="152"/>
      <c r="E44" s="152"/>
      <c r="F44" s="152"/>
      <c r="G44" s="152"/>
    </row>
    <row r="45" spans="1:7" x14ac:dyDescent="0.2">
      <c r="A45" s="167">
        <v>35585</v>
      </c>
      <c r="B45" s="152" t="s">
        <v>363</v>
      </c>
      <c r="C45" s="169">
        <v>2300</v>
      </c>
      <c r="D45" s="152"/>
      <c r="E45" s="152"/>
      <c r="F45" s="152"/>
      <c r="G45" s="152"/>
    </row>
    <row r="46" spans="1:7" x14ac:dyDescent="0.2">
      <c r="A46" s="167">
        <v>35591</v>
      </c>
      <c r="B46" s="152" t="s">
        <v>364</v>
      </c>
      <c r="C46" s="169">
        <v>1300</v>
      </c>
      <c r="D46" s="152"/>
      <c r="E46" s="152"/>
      <c r="F46" s="152"/>
      <c r="G46" s="152"/>
    </row>
    <row r="47" spans="1:7" x14ac:dyDescent="0.2">
      <c r="A47" s="167">
        <v>35592</v>
      </c>
      <c r="B47" s="152" t="s">
        <v>365</v>
      </c>
      <c r="C47" s="169">
        <v>2300</v>
      </c>
      <c r="D47" s="152"/>
      <c r="E47" s="152"/>
      <c r="F47" s="152"/>
      <c r="G47" s="152"/>
    </row>
    <row r="48" spans="1:7" x14ac:dyDescent="0.2">
      <c r="A48" s="167">
        <v>35593</v>
      </c>
      <c r="B48" s="152" t="s">
        <v>367</v>
      </c>
      <c r="C48" s="169">
        <v>2300</v>
      </c>
      <c r="D48" s="152"/>
      <c r="E48" s="152"/>
      <c r="F48" s="152"/>
      <c r="G48" s="152"/>
    </row>
    <row r="49" spans="1:7" x14ac:dyDescent="0.2">
      <c r="A49" s="167">
        <v>35599</v>
      </c>
      <c r="B49" s="152" t="s">
        <v>369</v>
      </c>
      <c r="C49" s="169">
        <v>2300</v>
      </c>
      <c r="D49" s="152"/>
      <c r="E49" s="152"/>
      <c r="F49" s="152"/>
      <c r="G49" s="152"/>
    </row>
    <row r="50" spans="1:7" x14ac:dyDescent="0.2">
      <c r="A50" s="167">
        <v>35600</v>
      </c>
      <c r="B50" s="152" t="s">
        <v>370</v>
      </c>
      <c r="C50" s="169">
        <v>1300</v>
      </c>
      <c r="D50" s="152"/>
      <c r="E50" s="152"/>
      <c r="F50" s="152"/>
      <c r="G50" s="152"/>
    </row>
    <row r="51" spans="1:7" x14ac:dyDescent="0.2">
      <c r="A51" s="167">
        <v>35601</v>
      </c>
      <c r="B51" s="152" t="s">
        <v>371</v>
      </c>
      <c r="C51" s="169">
        <v>2300</v>
      </c>
      <c r="D51" s="152"/>
      <c r="E51" s="152"/>
      <c r="F51" s="152"/>
      <c r="G51" s="152"/>
    </row>
    <row r="52" spans="1:7" x14ac:dyDescent="0.2">
      <c r="A52" s="167">
        <v>35602</v>
      </c>
      <c r="B52" s="152" t="s">
        <v>373</v>
      </c>
      <c r="C52" s="169">
        <v>2100</v>
      </c>
      <c r="D52" s="152"/>
      <c r="E52" s="152"/>
      <c r="F52" s="152"/>
      <c r="G52" s="152"/>
    </row>
    <row r="53" spans="1:7" x14ac:dyDescent="0.2">
      <c r="A53" s="167">
        <v>35603</v>
      </c>
      <c r="B53" s="152" t="s">
        <v>374</v>
      </c>
      <c r="C53" s="169">
        <v>2800</v>
      </c>
      <c r="D53" s="152"/>
      <c r="E53" s="152"/>
      <c r="F53" s="152"/>
      <c r="G53" s="152"/>
    </row>
    <row r="54" spans="1:7" x14ac:dyDescent="0.2">
      <c r="A54" s="167">
        <v>35604</v>
      </c>
      <c r="B54" s="152" t="s">
        <v>375</v>
      </c>
      <c r="C54" s="169">
        <v>1300</v>
      </c>
      <c r="D54" s="152"/>
      <c r="E54" s="152"/>
      <c r="F54" s="152"/>
      <c r="G54" s="152"/>
    </row>
    <row r="55" spans="1:7" x14ac:dyDescent="0.2">
      <c r="A55" s="167">
        <v>35605</v>
      </c>
      <c r="B55" s="152" t="s">
        <v>378</v>
      </c>
      <c r="C55" s="169">
        <v>2700</v>
      </c>
      <c r="D55" s="152"/>
      <c r="E55" s="152"/>
      <c r="F55" s="152"/>
      <c r="G55" s="152"/>
    </row>
    <row r="56" spans="1:7" x14ac:dyDescent="0.2">
      <c r="A56" s="167">
        <v>35606</v>
      </c>
      <c r="B56" s="152" t="s">
        <v>380</v>
      </c>
      <c r="C56" s="169">
        <v>2800</v>
      </c>
      <c r="D56" s="152"/>
      <c r="E56" s="152"/>
      <c r="F56" s="152"/>
      <c r="G56" s="152"/>
    </row>
    <row r="57" spans="1:7" x14ac:dyDescent="0.2">
      <c r="A57" s="167">
        <v>35607</v>
      </c>
      <c r="B57" s="152" t="s">
        <v>381</v>
      </c>
      <c r="C57" s="169">
        <v>2200</v>
      </c>
      <c r="D57" s="152"/>
      <c r="E57" s="152"/>
      <c r="F57" s="152"/>
      <c r="G57" s="152"/>
    </row>
    <row r="58" spans="1:7" x14ac:dyDescent="0.2">
      <c r="A58" s="167">
        <v>35608</v>
      </c>
      <c r="B58" s="152" t="s">
        <v>382</v>
      </c>
      <c r="C58" s="169">
        <v>2800</v>
      </c>
      <c r="D58" s="152"/>
      <c r="E58" s="152"/>
      <c r="F58" s="152"/>
      <c r="G58" s="152"/>
    </row>
    <row r="59" spans="1:7" x14ac:dyDescent="0.2">
      <c r="A59" s="167">
        <v>35609</v>
      </c>
      <c r="B59" s="152" t="s">
        <v>383</v>
      </c>
      <c r="C59" s="169">
        <v>1300</v>
      </c>
      <c r="D59" s="152"/>
      <c r="E59" s="152"/>
      <c r="F59" s="152"/>
      <c r="G59" s="152"/>
    </row>
    <row r="60" spans="1:7" x14ac:dyDescent="0.2">
      <c r="A60" s="167">
        <v>35610</v>
      </c>
      <c r="B60" s="152" t="s">
        <v>384</v>
      </c>
      <c r="C60" s="169">
        <v>1300</v>
      </c>
      <c r="D60" s="152"/>
      <c r="E60" s="152"/>
      <c r="F60" s="152"/>
      <c r="G60" s="152"/>
    </row>
    <row r="61" spans="1:7" x14ac:dyDescent="0.2">
      <c r="A61" s="167">
        <v>35611</v>
      </c>
      <c r="B61" s="152" t="s">
        <v>386</v>
      </c>
      <c r="C61" s="169">
        <v>1300</v>
      </c>
      <c r="D61" s="152"/>
      <c r="E61" s="152"/>
      <c r="F61" s="152"/>
      <c r="G61" s="152"/>
    </row>
    <row r="62" spans="1:7" x14ac:dyDescent="0.2">
      <c r="A62" s="167">
        <v>35612</v>
      </c>
      <c r="B62" s="152" t="s">
        <v>389</v>
      </c>
      <c r="C62" s="169">
        <v>1300</v>
      </c>
      <c r="D62" s="152"/>
      <c r="E62" s="152"/>
      <c r="F62" s="152"/>
      <c r="G62" s="152"/>
    </row>
    <row r="63" spans="1:7" x14ac:dyDescent="0.2">
      <c r="A63" s="167">
        <v>35613</v>
      </c>
      <c r="B63" s="152" t="s">
        <v>390</v>
      </c>
      <c r="C63" s="169">
        <v>2000</v>
      </c>
      <c r="D63" s="152"/>
      <c r="E63" s="152"/>
      <c r="F63" s="152"/>
      <c r="G63" s="152"/>
    </row>
    <row r="64" spans="1:7" x14ac:dyDescent="0.2">
      <c r="A64" s="167">
        <v>35614</v>
      </c>
      <c r="B64" s="152" t="s">
        <v>391</v>
      </c>
      <c r="C64" s="169">
        <v>2300</v>
      </c>
      <c r="D64" s="152"/>
      <c r="E64" s="152"/>
      <c r="F64" s="152"/>
      <c r="G64" s="152"/>
    </row>
    <row r="65" spans="1:7" x14ac:dyDescent="0.2">
      <c r="A65" s="167">
        <v>35615</v>
      </c>
      <c r="B65" s="152" t="s">
        <v>392</v>
      </c>
      <c r="C65" s="169">
        <v>1300</v>
      </c>
      <c r="D65" s="152"/>
      <c r="E65" s="152"/>
      <c r="F65" s="152"/>
      <c r="G65" s="152"/>
    </row>
    <row r="66" spans="1:7" x14ac:dyDescent="0.2">
      <c r="A66" s="167">
        <v>35616</v>
      </c>
      <c r="B66" s="152" t="s">
        <v>394</v>
      </c>
      <c r="C66" s="169">
        <v>1300</v>
      </c>
      <c r="D66" s="152"/>
      <c r="E66" s="152"/>
      <c r="F66" s="152"/>
      <c r="G66" s="152"/>
    </row>
    <row r="67" spans="1:7" x14ac:dyDescent="0.2">
      <c r="A67" s="167">
        <v>35617</v>
      </c>
      <c r="B67" s="152" t="s">
        <v>395</v>
      </c>
      <c r="C67" s="169">
        <v>1300</v>
      </c>
      <c r="D67" s="152"/>
      <c r="E67" s="152"/>
      <c r="F67" s="152"/>
      <c r="G67" s="152"/>
    </row>
    <row r="68" spans="1:7" x14ac:dyDescent="0.2">
      <c r="A68" s="167">
        <v>35618</v>
      </c>
      <c r="B68" s="152" t="s">
        <v>396</v>
      </c>
      <c r="C68" s="169">
        <v>1200</v>
      </c>
      <c r="D68" s="152"/>
      <c r="E68" s="152"/>
      <c r="F68" s="152"/>
      <c r="G68" s="152"/>
    </row>
    <row r="69" spans="1:7" x14ac:dyDescent="0.2">
      <c r="A69" s="167">
        <v>35619</v>
      </c>
      <c r="B69" s="152" t="s">
        <v>398</v>
      </c>
      <c r="C69" s="169">
        <v>3300</v>
      </c>
      <c r="D69" s="152"/>
      <c r="E69" s="152"/>
      <c r="F69" s="152"/>
      <c r="G69" s="152"/>
    </row>
    <row r="70" spans="1:7" x14ac:dyDescent="0.2">
      <c r="A70" s="167">
        <v>35620</v>
      </c>
      <c r="B70" s="152" t="s">
        <v>400</v>
      </c>
      <c r="C70" s="169">
        <v>2500</v>
      </c>
      <c r="D70" s="152"/>
      <c r="E70" s="152"/>
      <c r="F70" s="152"/>
      <c r="G70" s="152"/>
    </row>
    <row r="71" spans="1:7" x14ac:dyDescent="0.2">
      <c r="A71" s="167">
        <v>35621</v>
      </c>
      <c r="B71" s="152" t="s">
        <v>401</v>
      </c>
      <c r="C71" s="169">
        <v>2800</v>
      </c>
      <c r="D71" s="152"/>
      <c r="E71" s="152"/>
      <c r="F71" s="152"/>
      <c r="G71" s="152"/>
    </row>
    <row r="72" spans="1:7" x14ac:dyDescent="0.2">
      <c r="A72" s="167">
        <v>35622</v>
      </c>
      <c r="B72" s="152" t="s">
        <v>403</v>
      </c>
      <c r="C72" s="169">
        <v>2300</v>
      </c>
      <c r="D72" s="152"/>
      <c r="E72" s="152"/>
      <c r="F72" s="152"/>
      <c r="G72" s="152"/>
    </row>
    <row r="73" spans="1:7" x14ac:dyDescent="0.2">
      <c r="A73" s="167">
        <v>35623</v>
      </c>
      <c r="B73" s="152" t="s">
        <v>404</v>
      </c>
      <c r="C73" s="169">
        <v>2300</v>
      </c>
      <c r="D73" s="152"/>
      <c r="E73" s="152"/>
      <c r="F73" s="152"/>
      <c r="G73" s="152"/>
    </row>
    <row r="74" spans="1:7" x14ac:dyDescent="0.2">
      <c r="A74" s="167">
        <v>35624</v>
      </c>
      <c r="B74" s="152" t="s">
        <v>406</v>
      </c>
      <c r="C74" s="169">
        <v>2150</v>
      </c>
      <c r="D74" s="152"/>
      <c r="E74" s="152"/>
      <c r="F74" s="152"/>
      <c r="G74" s="152"/>
    </row>
    <row r="75" spans="1:7" x14ac:dyDescent="0.2">
      <c r="A75" s="167">
        <v>35625</v>
      </c>
      <c r="B75" s="152" t="s">
        <v>407</v>
      </c>
      <c r="C75" s="169">
        <v>800</v>
      </c>
      <c r="D75" s="152"/>
      <c r="E75" s="152"/>
      <c r="F75" s="152"/>
      <c r="G75" s="152"/>
    </row>
    <row r="76" spans="1:7" x14ac:dyDescent="0.2">
      <c r="A76" s="167">
        <v>35626</v>
      </c>
      <c r="B76" s="152" t="s">
        <v>408</v>
      </c>
      <c r="C76" s="169">
        <v>1300</v>
      </c>
      <c r="D76" s="152"/>
      <c r="E76" s="152"/>
      <c r="F76" s="152"/>
      <c r="G76" s="152"/>
    </row>
    <row r="77" spans="1:7" x14ac:dyDescent="0.2">
      <c r="A77" s="167">
        <v>35627</v>
      </c>
      <c r="B77" s="152" t="s">
        <v>409</v>
      </c>
      <c r="C77" s="169">
        <v>1300</v>
      </c>
      <c r="D77" s="152"/>
      <c r="E77" s="152"/>
      <c r="F77" s="152"/>
      <c r="G77" s="152"/>
    </row>
    <row r="78" spans="1:7" x14ac:dyDescent="0.2">
      <c r="A78" s="167">
        <v>35628</v>
      </c>
      <c r="B78" s="152" t="s">
        <v>411</v>
      </c>
      <c r="C78" s="169">
        <v>1300</v>
      </c>
      <c r="D78" s="152"/>
      <c r="E78" s="152"/>
      <c r="F78" s="152"/>
      <c r="G78" s="152"/>
    </row>
    <row r="79" spans="1:7" x14ac:dyDescent="0.2">
      <c r="A79" s="167">
        <v>35629</v>
      </c>
      <c r="B79" s="152" t="s">
        <v>412</v>
      </c>
      <c r="C79" s="169">
        <v>2300</v>
      </c>
      <c r="D79" s="152"/>
      <c r="E79" s="152"/>
      <c r="F79" s="152"/>
      <c r="G79" s="152"/>
    </row>
    <row r="80" spans="1:7" x14ac:dyDescent="0.2">
      <c r="A80" s="167">
        <v>35630</v>
      </c>
      <c r="B80" s="152" t="s">
        <v>413</v>
      </c>
      <c r="C80" s="169">
        <v>600</v>
      </c>
      <c r="D80" s="152"/>
      <c r="E80" s="152"/>
      <c r="F80" s="152"/>
      <c r="G80" s="152"/>
    </row>
    <row r="81" spans="1:7" x14ac:dyDescent="0.2">
      <c r="A81" s="152"/>
      <c r="B81" s="152"/>
      <c r="C81" s="152"/>
      <c r="D81" s="152"/>
      <c r="E81" s="152"/>
      <c r="F81" s="152"/>
      <c r="G81" s="152"/>
    </row>
    <row r="82" spans="1:7" x14ac:dyDescent="0.2">
      <c r="A82" s="152"/>
      <c r="B82" s="152"/>
      <c r="C82" s="152"/>
      <c r="D82" s="152"/>
      <c r="E82" s="152"/>
      <c r="F82" s="152"/>
      <c r="G82" s="152"/>
    </row>
    <row r="83" spans="1:7" x14ac:dyDescent="0.2">
      <c r="A83" s="152"/>
      <c r="B83" s="152"/>
      <c r="C83" s="152"/>
      <c r="D83" s="152"/>
      <c r="E83" s="152"/>
      <c r="F83" s="152"/>
      <c r="G83" s="152"/>
    </row>
    <row r="84" spans="1:7" x14ac:dyDescent="0.2">
      <c r="A84" s="152"/>
      <c r="B84" s="152"/>
      <c r="C84" s="152"/>
      <c r="D84" s="152"/>
      <c r="E84" s="152"/>
      <c r="F84" s="152"/>
      <c r="G84" s="152"/>
    </row>
    <row r="85" spans="1:7" x14ac:dyDescent="0.2">
      <c r="A85" s="152"/>
      <c r="B85" s="152"/>
      <c r="C85" s="152"/>
      <c r="D85" s="152"/>
      <c r="E85" s="152"/>
      <c r="F85" s="152"/>
      <c r="G85" s="152"/>
    </row>
    <row r="86" spans="1:7" x14ac:dyDescent="0.2">
      <c r="A86" s="152"/>
      <c r="B86" s="152"/>
      <c r="C86" s="152"/>
      <c r="D86" s="152"/>
      <c r="E86" s="152"/>
      <c r="F86" s="152"/>
      <c r="G86" s="152"/>
    </row>
    <row r="87" spans="1:7" x14ac:dyDescent="0.2">
      <c r="A87" s="152"/>
      <c r="B87" s="152"/>
      <c r="C87" s="152"/>
      <c r="D87" s="152"/>
      <c r="E87" s="152"/>
      <c r="F87" s="152"/>
      <c r="G87" s="152"/>
    </row>
    <row r="88" spans="1:7" x14ac:dyDescent="0.2">
      <c r="A88" s="152"/>
      <c r="B88" s="152"/>
      <c r="C88" s="152"/>
      <c r="D88" s="152"/>
      <c r="E88" s="152"/>
      <c r="F88" s="152"/>
      <c r="G88" s="152"/>
    </row>
    <row r="89" spans="1:7" x14ac:dyDescent="0.2">
      <c r="A89" s="152"/>
      <c r="B89" s="152"/>
      <c r="C89" s="152"/>
      <c r="D89" s="152"/>
      <c r="E89" s="152"/>
      <c r="F89" s="152"/>
      <c r="G89" s="152"/>
    </row>
    <row r="90" spans="1:7" x14ac:dyDescent="0.2">
      <c r="A90" s="152"/>
      <c r="B90" s="152"/>
      <c r="C90" s="152"/>
      <c r="D90" s="152"/>
      <c r="E90" s="152"/>
      <c r="F90" s="152"/>
      <c r="G90" s="152"/>
    </row>
    <row r="91" spans="1:7" x14ac:dyDescent="0.2">
      <c r="A91" s="152"/>
      <c r="B91" s="152"/>
      <c r="C91" s="152"/>
      <c r="D91" s="152"/>
      <c r="E91" s="152"/>
      <c r="F91" s="152"/>
      <c r="G91" s="152"/>
    </row>
    <row r="92" spans="1:7" x14ac:dyDescent="0.2">
      <c r="A92" s="152"/>
      <c r="B92" s="152"/>
      <c r="C92" s="152"/>
      <c r="D92" s="152"/>
      <c r="E92" s="152"/>
      <c r="F92" s="152"/>
      <c r="G92" s="152"/>
    </row>
    <row r="93" spans="1:7" x14ac:dyDescent="0.2">
      <c r="A93" s="152"/>
      <c r="B93" s="152"/>
      <c r="C93" s="152"/>
      <c r="D93" s="152"/>
      <c r="E93" s="152"/>
      <c r="F93" s="152"/>
      <c r="G93" s="152"/>
    </row>
    <row r="94" spans="1:7" x14ac:dyDescent="0.2">
      <c r="A94" s="152"/>
      <c r="B94" s="152"/>
      <c r="C94" s="152"/>
      <c r="D94" s="152"/>
      <c r="E94" s="152"/>
      <c r="F94" s="152"/>
      <c r="G94" s="152"/>
    </row>
    <row r="95" spans="1:7" x14ac:dyDescent="0.2">
      <c r="A95" s="152"/>
      <c r="B95" s="152"/>
      <c r="C95" s="152"/>
      <c r="D95" s="152"/>
      <c r="E95" s="152"/>
      <c r="F95" s="152"/>
      <c r="G95" s="152"/>
    </row>
    <row r="96" spans="1:7" x14ac:dyDescent="0.2">
      <c r="A96" s="152"/>
      <c r="B96" s="152"/>
      <c r="C96" s="152"/>
      <c r="D96" s="152"/>
      <c r="E96" s="152"/>
      <c r="F96" s="152"/>
      <c r="G96" s="152"/>
    </row>
    <row r="97" spans="1:7" x14ac:dyDescent="0.2">
      <c r="A97" s="152"/>
      <c r="B97" s="152"/>
      <c r="C97" s="152"/>
      <c r="D97" s="152"/>
      <c r="E97" s="152"/>
      <c r="F97" s="152"/>
      <c r="G97" s="152"/>
    </row>
    <row r="98" spans="1:7" x14ac:dyDescent="0.2">
      <c r="A98" s="152"/>
      <c r="B98" s="152"/>
      <c r="C98" s="152"/>
      <c r="D98" s="152"/>
      <c r="E98" s="152"/>
      <c r="F98" s="152"/>
      <c r="G98" s="152"/>
    </row>
    <row r="99" spans="1:7" x14ac:dyDescent="0.2">
      <c r="A99" s="152"/>
      <c r="B99" s="152"/>
      <c r="C99" s="152"/>
      <c r="D99" s="152"/>
      <c r="E99" s="152"/>
      <c r="F99" s="152"/>
      <c r="G99" s="152"/>
    </row>
    <row r="100" spans="1:7" x14ac:dyDescent="0.2">
      <c r="A100" s="152"/>
      <c r="B100" s="152"/>
      <c r="C100" s="152"/>
      <c r="D100" s="152"/>
      <c r="E100" s="152"/>
      <c r="F100" s="152"/>
      <c r="G100" s="152"/>
    </row>
    <row r="101" spans="1:7" x14ac:dyDescent="0.2">
      <c r="A101" s="152"/>
      <c r="B101" s="152"/>
      <c r="C101" s="152"/>
      <c r="D101" s="152"/>
      <c r="E101" s="152"/>
      <c r="F101" s="152"/>
      <c r="G101" s="152"/>
    </row>
    <row r="102" spans="1:7" x14ac:dyDescent="0.2">
      <c r="A102" s="152"/>
      <c r="B102" s="152"/>
      <c r="C102" s="152"/>
      <c r="D102" s="152"/>
      <c r="E102" s="152"/>
      <c r="F102" s="152"/>
      <c r="G102" s="152"/>
    </row>
    <row r="103" spans="1:7" x14ac:dyDescent="0.2">
      <c r="A103" s="152"/>
      <c r="B103" s="152"/>
      <c r="C103" s="152"/>
      <c r="D103" s="152"/>
      <c r="E103" s="152"/>
      <c r="F103" s="152"/>
      <c r="G103" s="152"/>
    </row>
  </sheetData>
  <mergeCells count="3">
    <mergeCell ref="F5:H5"/>
    <mergeCell ref="F7:H7"/>
    <mergeCell ref="F3:H3"/>
  </mergeCells>
  <phoneticPr fontId="24" type="noConversion"/>
  <pageMargins left="0.79" right="0.79" top="0.98" bottom="0.98" header="0.49" footer="0.49"/>
  <pageSetup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dimension ref="A16:H307"/>
  <sheetViews>
    <sheetView showGridLines="0" topLeftCell="A4" workbookViewId="0">
      <selection activeCell="H20" sqref="H20"/>
    </sheetView>
  </sheetViews>
  <sheetFormatPr defaultRowHeight="12.75" x14ac:dyDescent="0.2"/>
  <cols>
    <col min="1" max="2" width="10.140625" customWidth="1"/>
    <col min="3" max="3" width="28" customWidth="1"/>
    <col min="5" max="5" width="12.140625" customWidth="1"/>
    <col min="7" max="7" width="9.140625" style="224"/>
    <col min="8" max="8" width="17" customWidth="1"/>
  </cols>
  <sheetData>
    <row r="16" spans="1:8" x14ac:dyDescent="0.2">
      <c r="A16" s="163" t="s">
        <v>0</v>
      </c>
      <c r="B16" s="164" t="s">
        <v>1</v>
      </c>
      <c r="C16" s="165" t="s">
        <v>222</v>
      </c>
      <c r="D16" s="165" t="s">
        <v>310</v>
      </c>
      <c r="E16" s="165" t="s">
        <v>311</v>
      </c>
      <c r="F16" s="166" t="s">
        <v>312</v>
      </c>
      <c r="G16" s="166" t="s">
        <v>828</v>
      </c>
      <c r="H16" s="166" t="s">
        <v>829</v>
      </c>
    </row>
    <row r="17" spans="1:8" x14ac:dyDescent="0.2">
      <c r="A17" s="167">
        <v>35431</v>
      </c>
      <c r="B17" s="168">
        <f t="shared" ref="B17:B48" si="0">MONTH(A17)</f>
        <v>1</v>
      </c>
      <c r="C17" s="152" t="s">
        <v>313</v>
      </c>
      <c r="D17" s="152" t="s">
        <v>314</v>
      </c>
      <c r="E17" s="152" t="s">
        <v>315</v>
      </c>
      <c r="F17" s="169">
        <v>80</v>
      </c>
      <c r="G17" s="180"/>
      <c r="H17" s="169"/>
    </row>
    <row r="18" spans="1:8" x14ac:dyDescent="0.2">
      <c r="A18" s="167">
        <v>35432</v>
      </c>
      <c r="B18" s="168">
        <f t="shared" si="0"/>
        <v>1</v>
      </c>
      <c r="C18" s="152" t="s">
        <v>316</v>
      </c>
      <c r="D18" s="152" t="s">
        <v>317</v>
      </c>
      <c r="E18" s="152" t="s">
        <v>318</v>
      </c>
      <c r="F18" s="169">
        <v>80</v>
      </c>
      <c r="G18" s="180"/>
      <c r="H18" s="169"/>
    </row>
    <row r="19" spans="1:8" x14ac:dyDescent="0.2">
      <c r="A19" s="167">
        <v>35464</v>
      </c>
      <c r="B19" s="168">
        <f t="shared" si="0"/>
        <v>2</v>
      </c>
      <c r="C19" s="152" t="s">
        <v>319</v>
      </c>
      <c r="D19" s="152" t="s">
        <v>317</v>
      </c>
      <c r="E19" s="152" t="s">
        <v>320</v>
      </c>
      <c r="F19" s="169">
        <f>IF($K19&gt;0,$K19*$L19,0)</f>
        <v>0</v>
      </c>
      <c r="G19" s="180"/>
      <c r="H19" s="169"/>
    </row>
    <row r="20" spans="1:8" x14ac:dyDescent="0.2">
      <c r="A20" s="167">
        <v>35465</v>
      </c>
      <c r="B20" s="168">
        <f t="shared" si="0"/>
        <v>2</v>
      </c>
      <c r="C20" s="152" t="s">
        <v>321</v>
      </c>
      <c r="D20" s="152" t="s">
        <v>317</v>
      </c>
      <c r="E20" s="152" t="s">
        <v>322</v>
      </c>
      <c r="F20" s="169">
        <f>IF($K20&gt;0,$K20*$L20,0)</f>
        <v>0</v>
      </c>
      <c r="G20" s="180"/>
      <c r="H20" s="169"/>
    </row>
    <row r="21" spans="1:8" x14ac:dyDescent="0.2">
      <c r="A21" s="167">
        <v>35494</v>
      </c>
      <c r="B21" s="168">
        <f t="shared" si="0"/>
        <v>3</v>
      </c>
      <c r="C21" s="152" t="s">
        <v>323</v>
      </c>
      <c r="D21" s="152" t="s">
        <v>324</v>
      </c>
      <c r="E21" s="152" t="s">
        <v>315</v>
      </c>
      <c r="F21" s="169">
        <v>100</v>
      </c>
      <c r="G21" s="180"/>
      <c r="H21" s="169"/>
    </row>
    <row r="22" spans="1:8" x14ac:dyDescent="0.2">
      <c r="A22" s="167">
        <v>35495</v>
      </c>
      <c r="B22" s="168">
        <f t="shared" si="0"/>
        <v>3</v>
      </c>
      <c r="C22" s="152" t="s">
        <v>325</v>
      </c>
      <c r="D22" s="152" t="s">
        <v>317</v>
      </c>
      <c r="E22" s="152" t="s">
        <v>322</v>
      </c>
      <c r="F22" s="169">
        <f>IF($K22&gt;0,$K22*$L22,0)</f>
        <v>0</v>
      </c>
      <c r="G22" s="180"/>
      <c r="H22" s="169"/>
    </row>
    <row r="23" spans="1:8" x14ac:dyDescent="0.2">
      <c r="A23" s="167">
        <v>35527</v>
      </c>
      <c r="B23" s="168">
        <f t="shared" si="0"/>
        <v>4</v>
      </c>
      <c r="C23" s="152" t="s">
        <v>326</v>
      </c>
      <c r="D23" s="152" t="s">
        <v>317</v>
      </c>
      <c r="E23" s="152" t="s">
        <v>322</v>
      </c>
      <c r="F23" s="169">
        <f>IF($K23&gt;0,$K23*$L23,0)</f>
        <v>0</v>
      </c>
      <c r="G23" s="180"/>
      <c r="H23" s="169"/>
    </row>
    <row r="24" spans="1:8" x14ac:dyDescent="0.2">
      <c r="A24" s="167">
        <v>35650</v>
      </c>
      <c r="B24" s="168">
        <f t="shared" si="0"/>
        <v>8</v>
      </c>
      <c r="C24" s="152" t="s">
        <v>327</v>
      </c>
      <c r="D24" s="152" t="s">
        <v>317</v>
      </c>
      <c r="E24" s="152" t="s">
        <v>322</v>
      </c>
      <c r="F24" s="169">
        <f>IF($K24&gt;0,$K24*$L24,0)</f>
        <v>0</v>
      </c>
      <c r="G24" s="180"/>
      <c r="H24" s="169"/>
    </row>
    <row r="25" spans="1:8" x14ac:dyDescent="0.2">
      <c r="A25" s="167">
        <v>35682</v>
      </c>
      <c r="B25" s="168">
        <f t="shared" si="0"/>
        <v>9</v>
      </c>
      <c r="C25" s="152" t="s">
        <v>328</v>
      </c>
      <c r="D25" s="152" t="s">
        <v>329</v>
      </c>
      <c r="E25" s="152" t="s">
        <v>315</v>
      </c>
      <c r="F25" s="169">
        <v>100</v>
      </c>
      <c r="G25" s="180"/>
      <c r="H25" s="169"/>
    </row>
    <row r="26" spans="1:8" x14ac:dyDescent="0.2">
      <c r="A26" s="167">
        <v>35713</v>
      </c>
      <c r="B26" s="168">
        <f t="shared" si="0"/>
        <v>10</v>
      </c>
      <c r="C26" s="152" t="s">
        <v>330</v>
      </c>
      <c r="D26" s="152" t="s">
        <v>331</v>
      </c>
      <c r="E26" s="152" t="s">
        <v>332</v>
      </c>
      <c r="F26" s="169">
        <f>IF($K26&gt;0,$K26*$L26,0)</f>
        <v>0</v>
      </c>
      <c r="G26" s="180"/>
      <c r="H26" s="169"/>
    </row>
    <row r="27" spans="1:8" x14ac:dyDescent="0.2">
      <c r="A27" s="167">
        <v>35745</v>
      </c>
      <c r="B27" s="168">
        <f t="shared" si="0"/>
        <v>11</v>
      </c>
      <c r="C27" s="152" t="s">
        <v>333</v>
      </c>
      <c r="D27" s="152" t="s">
        <v>334</v>
      </c>
      <c r="E27" s="152" t="s">
        <v>315</v>
      </c>
      <c r="F27" s="169">
        <v>80</v>
      </c>
      <c r="G27" s="180"/>
      <c r="H27" s="169"/>
    </row>
    <row r="28" spans="1:8" x14ac:dyDescent="0.2">
      <c r="A28" s="167">
        <v>35776</v>
      </c>
      <c r="B28" s="168">
        <f t="shared" si="0"/>
        <v>12</v>
      </c>
      <c r="C28" s="152" t="s">
        <v>335</v>
      </c>
      <c r="D28" s="152" t="s">
        <v>336</v>
      </c>
      <c r="E28" s="152" t="s">
        <v>322</v>
      </c>
      <c r="F28" s="169">
        <f>IF($K28&gt;0,$K28*$L28,0)</f>
        <v>0</v>
      </c>
      <c r="G28" s="180"/>
      <c r="H28" s="169"/>
    </row>
    <row r="29" spans="1:8" x14ac:dyDescent="0.2">
      <c r="A29" s="167">
        <v>35780</v>
      </c>
      <c r="B29" s="168">
        <f t="shared" si="0"/>
        <v>12</v>
      </c>
      <c r="C29" s="152" t="s">
        <v>337</v>
      </c>
      <c r="D29" s="152"/>
      <c r="E29" s="152" t="s">
        <v>315</v>
      </c>
      <c r="F29" s="169">
        <f>IF($K29&gt;0,$K29*$L29,0)</f>
        <v>0</v>
      </c>
      <c r="G29" s="180"/>
      <c r="H29" s="169"/>
    </row>
    <row r="30" spans="1:8" x14ac:dyDescent="0.2">
      <c r="A30" s="167">
        <v>35751</v>
      </c>
      <c r="B30" s="168">
        <f t="shared" si="0"/>
        <v>11</v>
      </c>
      <c r="C30" s="152" t="s">
        <v>338</v>
      </c>
      <c r="D30" s="152"/>
      <c r="E30" s="152" t="s">
        <v>315</v>
      </c>
      <c r="F30" s="169">
        <f>IF($K30&gt;0,$K30*$L30,0)</f>
        <v>0</v>
      </c>
      <c r="G30" s="180"/>
      <c r="H30" s="169"/>
    </row>
    <row r="31" spans="1:8" x14ac:dyDescent="0.2">
      <c r="A31" s="167">
        <v>35479</v>
      </c>
      <c r="B31" s="168">
        <f t="shared" si="0"/>
        <v>2</v>
      </c>
      <c r="C31" s="152" t="s">
        <v>339</v>
      </c>
      <c r="D31" s="152" t="s">
        <v>340</v>
      </c>
      <c r="E31" s="152" t="s">
        <v>315</v>
      </c>
      <c r="F31" s="169">
        <v>80</v>
      </c>
      <c r="G31" s="180"/>
      <c r="H31" s="169"/>
    </row>
    <row r="32" spans="1:8" x14ac:dyDescent="0.2">
      <c r="A32" s="167">
        <v>35539</v>
      </c>
      <c r="B32" s="168">
        <f t="shared" si="0"/>
        <v>4</v>
      </c>
      <c r="C32" s="152" t="s">
        <v>341</v>
      </c>
      <c r="D32" s="152" t="s">
        <v>336</v>
      </c>
      <c r="E32" s="152" t="s">
        <v>315</v>
      </c>
      <c r="F32" s="169">
        <v>80</v>
      </c>
      <c r="G32" s="180"/>
      <c r="H32" s="169"/>
    </row>
    <row r="33" spans="1:8" x14ac:dyDescent="0.2">
      <c r="A33" s="167">
        <v>35570</v>
      </c>
      <c r="B33" s="168">
        <f t="shared" si="0"/>
        <v>5</v>
      </c>
      <c r="C33" s="152" t="s">
        <v>342</v>
      </c>
      <c r="D33" s="152" t="s">
        <v>317</v>
      </c>
      <c r="E33" s="152" t="s">
        <v>322</v>
      </c>
      <c r="F33" s="169">
        <f>IF($K33&gt;0,$K33*$L33,0)</f>
        <v>0</v>
      </c>
      <c r="G33" s="180"/>
      <c r="H33" s="169"/>
    </row>
    <row r="34" spans="1:8" x14ac:dyDescent="0.2">
      <c r="A34" s="167">
        <v>35571</v>
      </c>
      <c r="B34" s="168">
        <f t="shared" si="0"/>
        <v>5</v>
      </c>
      <c r="C34" s="152" t="s">
        <v>343</v>
      </c>
      <c r="D34" s="152" t="s">
        <v>344</v>
      </c>
      <c r="E34" s="152" t="s">
        <v>315</v>
      </c>
      <c r="F34" s="169">
        <v>200</v>
      </c>
      <c r="G34" s="180"/>
      <c r="H34" s="169"/>
    </row>
    <row r="35" spans="1:8" x14ac:dyDescent="0.2">
      <c r="A35" s="167">
        <v>35572</v>
      </c>
      <c r="B35" s="168">
        <f t="shared" si="0"/>
        <v>5</v>
      </c>
      <c r="C35" s="152" t="s">
        <v>345</v>
      </c>
      <c r="D35" s="152"/>
      <c r="E35" s="152" t="s">
        <v>315</v>
      </c>
      <c r="F35" s="169">
        <v>100</v>
      </c>
      <c r="G35" s="180"/>
      <c r="H35" s="169"/>
    </row>
    <row r="36" spans="1:8" x14ac:dyDescent="0.2">
      <c r="A36" s="167">
        <v>35573</v>
      </c>
      <c r="B36" s="168">
        <f t="shared" si="0"/>
        <v>5</v>
      </c>
      <c r="C36" s="152" t="s">
        <v>346</v>
      </c>
      <c r="D36" s="152"/>
      <c r="E36" s="152" t="s">
        <v>322</v>
      </c>
      <c r="F36" s="169">
        <f>IF($K36&gt;0,$K36*$L36,0)</f>
        <v>0</v>
      </c>
      <c r="G36" s="180"/>
      <c r="H36" s="169"/>
    </row>
    <row r="37" spans="1:8" x14ac:dyDescent="0.2">
      <c r="A37" s="167">
        <v>35574</v>
      </c>
      <c r="B37" s="168">
        <f t="shared" si="0"/>
        <v>5</v>
      </c>
      <c r="C37" s="152" t="s">
        <v>347</v>
      </c>
      <c r="D37" s="152" t="s">
        <v>317</v>
      </c>
      <c r="E37" s="152" t="s">
        <v>322</v>
      </c>
      <c r="F37" s="169">
        <f>IF($K37&gt;0,$K37*$L37,0)</f>
        <v>0</v>
      </c>
      <c r="G37" s="180"/>
      <c r="H37" s="169"/>
    </row>
    <row r="38" spans="1:8" x14ac:dyDescent="0.2">
      <c r="A38" s="167">
        <v>35575</v>
      </c>
      <c r="B38" s="168">
        <f t="shared" si="0"/>
        <v>5</v>
      </c>
      <c r="C38" s="152" t="s">
        <v>348</v>
      </c>
      <c r="D38" s="152" t="s">
        <v>349</v>
      </c>
      <c r="E38" s="152" t="s">
        <v>315</v>
      </c>
      <c r="F38" s="169">
        <v>80</v>
      </c>
      <c r="G38" s="180"/>
      <c r="H38" s="169"/>
    </row>
    <row r="39" spans="1:8" x14ac:dyDescent="0.2">
      <c r="A39" s="167">
        <v>35576</v>
      </c>
      <c r="B39" s="168">
        <f t="shared" si="0"/>
        <v>5</v>
      </c>
      <c r="C39" s="152" t="s">
        <v>350</v>
      </c>
      <c r="D39" s="152" t="s">
        <v>351</v>
      </c>
      <c r="E39" s="152" t="s">
        <v>315</v>
      </c>
      <c r="F39" s="169">
        <v>100</v>
      </c>
      <c r="G39" s="180"/>
      <c r="H39" s="169"/>
    </row>
    <row r="40" spans="1:8" x14ac:dyDescent="0.2">
      <c r="A40" s="167">
        <v>35577</v>
      </c>
      <c r="B40" s="168">
        <f t="shared" si="0"/>
        <v>5</v>
      </c>
      <c r="C40" s="152" t="s">
        <v>352</v>
      </c>
      <c r="D40" s="152" t="s">
        <v>353</v>
      </c>
      <c r="E40" s="152" t="s">
        <v>315</v>
      </c>
      <c r="F40" s="169">
        <v>100</v>
      </c>
      <c r="G40" s="180"/>
      <c r="H40" s="169"/>
    </row>
    <row r="41" spans="1:8" x14ac:dyDescent="0.2">
      <c r="A41" s="167">
        <v>35578</v>
      </c>
      <c r="B41" s="168">
        <f t="shared" si="0"/>
        <v>5</v>
      </c>
      <c r="C41" s="152" t="s">
        <v>354</v>
      </c>
      <c r="D41" s="152" t="s">
        <v>314</v>
      </c>
      <c r="E41" s="152" t="s">
        <v>315</v>
      </c>
      <c r="F41" s="169">
        <v>60</v>
      </c>
      <c r="G41" s="180"/>
      <c r="H41" s="169"/>
    </row>
    <row r="42" spans="1:8" x14ac:dyDescent="0.2">
      <c r="A42" s="167">
        <v>35579</v>
      </c>
      <c r="B42" s="168">
        <f t="shared" si="0"/>
        <v>5</v>
      </c>
      <c r="C42" s="152" t="s">
        <v>355</v>
      </c>
      <c r="D42" s="152" t="s">
        <v>356</v>
      </c>
      <c r="E42" s="152" t="s">
        <v>322</v>
      </c>
      <c r="F42" s="169">
        <f>IF($K42&gt;0,$K42*$L42,0)</f>
        <v>0</v>
      </c>
      <c r="G42" s="180"/>
      <c r="H42" s="169"/>
    </row>
    <row r="43" spans="1:8" x14ac:dyDescent="0.2">
      <c r="A43" s="167">
        <v>35580</v>
      </c>
      <c r="B43" s="168">
        <f t="shared" si="0"/>
        <v>5</v>
      </c>
      <c r="C43" s="152" t="s">
        <v>357</v>
      </c>
      <c r="D43" s="152" t="s">
        <v>317</v>
      </c>
      <c r="E43" s="152" t="s">
        <v>322</v>
      </c>
      <c r="F43" s="169">
        <f>IF($K43&gt;0,$K43*$L43,0)</f>
        <v>0</v>
      </c>
      <c r="G43" s="180"/>
      <c r="H43" s="169"/>
    </row>
    <row r="44" spans="1:8" x14ac:dyDescent="0.2">
      <c r="A44" s="167">
        <v>35581</v>
      </c>
      <c r="B44" s="168">
        <f t="shared" si="0"/>
        <v>5</v>
      </c>
      <c r="C44" s="152" t="s">
        <v>358</v>
      </c>
      <c r="D44" s="152" t="s">
        <v>336</v>
      </c>
      <c r="E44" s="152" t="s">
        <v>315</v>
      </c>
      <c r="F44" s="169">
        <v>80</v>
      </c>
      <c r="G44" s="180"/>
      <c r="H44" s="169"/>
    </row>
    <row r="45" spans="1:8" x14ac:dyDescent="0.2">
      <c r="A45" s="167">
        <v>35582</v>
      </c>
      <c r="B45" s="168">
        <f t="shared" si="0"/>
        <v>6</v>
      </c>
      <c r="C45" s="152" t="s">
        <v>359</v>
      </c>
      <c r="D45" s="152" t="s">
        <v>317</v>
      </c>
      <c r="E45" s="152" t="s">
        <v>322</v>
      </c>
      <c r="F45" s="169">
        <f>IF($K45&gt;0,$K45*$L45,0)</f>
        <v>0</v>
      </c>
      <c r="G45" s="180"/>
      <c r="H45" s="169"/>
    </row>
    <row r="46" spans="1:8" x14ac:dyDescent="0.2">
      <c r="A46" s="167">
        <v>35583</v>
      </c>
      <c r="B46" s="168">
        <f t="shared" si="0"/>
        <v>6</v>
      </c>
      <c r="C46" s="152" t="s">
        <v>360</v>
      </c>
      <c r="D46" s="152" t="s">
        <v>361</v>
      </c>
      <c r="E46" s="152" t="s">
        <v>315</v>
      </c>
      <c r="F46" s="169">
        <v>100</v>
      </c>
      <c r="G46" s="180"/>
      <c r="H46" s="169"/>
    </row>
    <row r="47" spans="1:8" x14ac:dyDescent="0.2">
      <c r="A47" s="167">
        <v>35584</v>
      </c>
      <c r="B47" s="168">
        <f t="shared" si="0"/>
        <v>6</v>
      </c>
      <c r="C47" s="152" t="s">
        <v>362</v>
      </c>
      <c r="D47" s="152"/>
      <c r="E47" s="152" t="s">
        <v>315</v>
      </c>
      <c r="F47" s="169">
        <v>150</v>
      </c>
      <c r="G47" s="180"/>
      <c r="H47" s="169"/>
    </row>
    <row r="48" spans="1:8" x14ac:dyDescent="0.2">
      <c r="A48" s="167">
        <v>35585</v>
      </c>
      <c r="B48" s="168">
        <f t="shared" si="0"/>
        <v>6</v>
      </c>
      <c r="C48" s="152" t="s">
        <v>363</v>
      </c>
      <c r="D48" s="152" t="s">
        <v>317</v>
      </c>
      <c r="E48" s="152" t="s">
        <v>318</v>
      </c>
      <c r="F48" s="169">
        <v>100</v>
      </c>
      <c r="G48" s="180"/>
      <c r="H48" s="169"/>
    </row>
    <row r="49" spans="1:8" x14ac:dyDescent="0.2">
      <c r="A49" s="167">
        <v>35591</v>
      </c>
      <c r="B49" s="168">
        <f t="shared" ref="B49:B80" si="1">MONTH(A49)</f>
        <v>6</v>
      </c>
      <c r="C49" s="152" t="s">
        <v>364</v>
      </c>
      <c r="D49" s="152"/>
      <c r="E49" s="152" t="s">
        <v>322</v>
      </c>
      <c r="F49" s="169">
        <f>IF($K49&gt;0,$K49*$L49,0)</f>
        <v>0</v>
      </c>
      <c r="G49" s="180"/>
      <c r="H49" s="169"/>
    </row>
    <row r="50" spans="1:8" x14ac:dyDescent="0.2">
      <c r="A50" s="167">
        <v>35592</v>
      </c>
      <c r="B50" s="168">
        <f t="shared" si="1"/>
        <v>6</v>
      </c>
      <c r="C50" s="152" t="s">
        <v>365</v>
      </c>
      <c r="D50" s="152" t="s">
        <v>366</v>
      </c>
      <c r="E50" s="152" t="s">
        <v>315</v>
      </c>
      <c r="F50" s="169">
        <v>100</v>
      </c>
      <c r="G50" s="180"/>
      <c r="H50" s="169"/>
    </row>
    <row r="51" spans="1:8" x14ac:dyDescent="0.2">
      <c r="A51" s="167">
        <v>35593</v>
      </c>
      <c r="B51" s="168">
        <f t="shared" si="1"/>
        <v>6</v>
      </c>
      <c r="C51" s="152" t="s">
        <v>367</v>
      </c>
      <c r="D51" s="152" t="s">
        <v>368</v>
      </c>
      <c r="E51" s="152" t="s">
        <v>315</v>
      </c>
      <c r="F51" s="169">
        <v>100</v>
      </c>
      <c r="G51" s="180"/>
      <c r="H51" s="169"/>
    </row>
    <row r="52" spans="1:8" x14ac:dyDescent="0.2">
      <c r="A52" s="167">
        <v>35599</v>
      </c>
      <c r="B52" s="168">
        <f t="shared" si="1"/>
        <v>6</v>
      </c>
      <c r="C52" s="152" t="s">
        <v>369</v>
      </c>
      <c r="D52" s="152" t="s">
        <v>334</v>
      </c>
      <c r="E52" s="152" t="s">
        <v>315</v>
      </c>
      <c r="F52" s="169">
        <v>100</v>
      </c>
      <c r="G52" s="180"/>
      <c r="H52" s="169"/>
    </row>
    <row r="53" spans="1:8" x14ac:dyDescent="0.2">
      <c r="A53" s="167">
        <v>35600</v>
      </c>
      <c r="B53" s="168">
        <f t="shared" si="1"/>
        <v>6</v>
      </c>
      <c r="C53" s="152" t="s">
        <v>370</v>
      </c>
      <c r="D53" s="152" t="s">
        <v>317</v>
      </c>
      <c r="E53" s="152" t="s">
        <v>322</v>
      </c>
      <c r="F53" s="169">
        <f>IF($K53&gt;0,$K53*$L53,0)</f>
        <v>0</v>
      </c>
      <c r="G53" s="180"/>
      <c r="H53" s="169"/>
    </row>
    <row r="54" spans="1:8" x14ac:dyDescent="0.2">
      <c r="A54" s="167">
        <v>35601</v>
      </c>
      <c r="B54" s="168">
        <f t="shared" si="1"/>
        <v>6</v>
      </c>
      <c r="C54" s="152" t="s">
        <v>371</v>
      </c>
      <c r="D54" s="152" t="s">
        <v>372</v>
      </c>
      <c r="E54" s="152" t="s">
        <v>315</v>
      </c>
      <c r="F54" s="169">
        <v>100</v>
      </c>
      <c r="G54" s="180"/>
      <c r="H54" s="169"/>
    </row>
    <row r="55" spans="1:8" x14ac:dyDescent="0.2">
      <c r="A55" s="167">
        <v>35602</v>
      </c>
      <c r="B55" s="168">
        <f t="shared" si="1"/>
        <v>6</v>
      </c>
      <c r="C55" s="152" t="s">
        <v>373</v>
      </c>
      <c r="D55" s="152" t="s">
        <v>317</v>
      </c>
      <c r="E55" s="152" t="s">
        <v>315</v>
      </c>
      <c r="F55" s="169">
        <v>80</v>
      </c>
      <c r="G55" s="180"/>
      <c r="H55" s="169"/>
    </row>
    <row r="56" spans="1:8" x14ac:dyDescent="0.2">
      <c r="A56" s="167">
        <v>35603</v>
      </c>
      <c r="B56" s="168">
        <f t="shared" si="1"/>
        <v>6</v>
      </c>
      <c r="C56" s="152" t="s">
        <v>374</v>
      </c>
      <c r="D56" s="152" t="s">
        <v>317</v>
      </c>
      <c r="E56" s="152" t="s">
        <v>318</v>
      </c>
      <c r="F56" s="169">
        <v>150</v>
      </c>
      <c r="G56" s="180"/>
      <c r="H56" s="169"/>
    </row>
    <row r="57" spans="1:8" x14ac:dyDescent="0.2">
      <c r="A57" s="167">
        <v>35604</v>
      </c>
      <c r="B57" s="168">
        <f t="shared" si="1"/>
        <v>6</v>
      </c>
      <c r="C57" s="152" t="s">
        <v>375</v>
      </c>
      <c r="D57" s="152" t="s">
        <v>376</v>
      </c>
      <c r="E57" s="152" t="s">
        <v>377</v>
      </c>
      <c r="F57" s="169">
        <f>IF($K57&gt;0,$K57*$L57,0)</f>
        <v>0</v>
      </c>
      <c r="G57" s="180"/>
      <c r="H57" s="169"/>
    </row>
    <row r="58" spans="1:8" x14ac:dyDescent="0.2">
      <c r="A58" s="167">
        <v>35605</v>
      </c>
      <c r="B58" s="168">
        <f t="shared" si="1"/>
        <v>6</v>
      </c>
      <c r="C58" s="152" t="s">
        <v>378</v>
      </c>
      <c r="D58" s="152" t="s">
        <v>379</v>
      </c>
      <c r="E58" s="152" t="s">
        <v>315</v>
      </c>
      <c r="F58" s="169">
        <v>140</v>
      </c>
      <c r="G58" s="180"/>
      <c r="H58" s="169"/>
    </row>
    <row r="59" spans="1:8" x14ac:dyDescent="0.2">
      <c r="A59" s="167">
        <v>35606</v>
      </c>
      <c r="B59" s="168">
        <f t="shared" si="1"/>
        <v>6</v>
      </c>
      <c r="C59" s="152" t="s">
        <v>380</v>
      </c>
      <c r="D59" s="152" t="s">
        <v>317</v>
      </c>
      <c r="E59" s="152" t="s">
        <v>318</v>
      </c>
      <c r="F59" s="169">
        <v>150</v>
      </c>
      <c r="G59" s="180"/>
      <c r="H59" s="169"/>
    </row>
    <row r="60" spans="1:8" x14ac:dyDescent="0.2">
      <c r="A60" s="167">
        <v>35607</v>
      </c>
      <c r="B60" s="168">
        <f t="shared" si="1"/>
        <v>6</v>
      </c>
      <c r="C60" s="152" t="s">
        <v>381</v>
      </c>
      <c r="D60" s="152" t="s">
        <v>314</v>
      </c>
      <c r="E60" s="152" t="s">
        <v>315</v>
      </c>
      <c r="F60" s="169">
        <v>90</v>
      </c>
      <c r="G60" s="180"/>
      <c r="H60" s="169"/>
    </row>
    <row r="61" spans="1:8" x14ac:dyDescent="0.2">
      <c r="A61" s="167">
        <v>35608</v>
      </c>
      <c r="B61" s="168">
        <f t="shared" si="1"/>
        <v>6</v>
      </c>
      <c r="C61" s="152" t="s">
        <v>382</v>
      </c>
      <c r="D61" s="152" t="s">
        <v>336</v>
      </c>
      <c r="E61" s="152" t="s">
        <v>315</v>
      </c>
      <c r="F61" s="169">
        <v>150</v>
      </c>
      <c r="G61" s="180"/>
      <c r="H61" s="169"/>
    </row>
    <row r="62" spans="1:8" x14ac:dyDescent="0.2">
      <c r="A62" s="167">
        <v>35609</v>
      </c>
      <c r="B62" s="168">
        <f t="shared" si="1"/>
        <v>6</v>
      </c>
      <c r="C62" s="152" t="s">
        <v>383</v>
      </c>
      <c r="D62" s="152" t="s">
        <v>317</v>
      </c>
      <c r="E62" s="152" t="s">
        <v>322</v>
      </c>
      <c r="F62" s="169">
        <f>IF($K62&gt;0,$K62*$L62,0)</f>
        <v>0</v>
      </c>
      <c r="G62" s="180"/>
      <c r="H62" s="169"/>
    </row>
    <row r="63" spans="1:8" x14ac:dyDescent="0.2">
      <c r="A63" s="167">
        <v>35610</v>
      </c>
      <c r="B63" s="168">
        <f t="shared" si="1"/>
        <v>6</v>
      </c>
      <c r="C63" s="152" t="s">
        <v>384</v>
      </c>
      <c r="D63" s="152" t="s">
        <v>385</v>
      </c>
      <c r="E63" s="152" t="s">
        <v>377</v>
      </c>
      <c r="F63" s="169">
        <f>IF($K63&gt;0,$K63*$L63,0)</f>
        <v>0</v>
      </c>
      <c r="G63" s="180"/>
      <c r="H63" s="169"/>
    </row>
    <row r="64" spans="1:8" x14ac:dyDescent="0.2">
      <c r="A64" s="167">
        <v>35611</v>
      </c>
      <c r="B64" s="168">
        <f t="shared" si="1"/>
        <v>6</v>
      </c>
      <c r="C64" s="152" t="s">
        <v>386</v>
      </c>
      <c r="D64" s="152" t="s">
        <v>387</v>
      </c>
      <c r="E64" s="152" t="s">
        <v>388</v>
      </c>
      <c r="F64" s="169">
        <f>IF($K64&gt;0,$K64*$L64,0)</f>
        <v>0</v>
      </c>
      <c r="G64" s="180"/>
      <c r="H64" s="169"/>
    </row>
    <row r="65" spans="1:8" x14ac:dyDescent="0.2">
      <c r="A65" s="167">
        <v>35612</v>
      </c>
      <c r="B65" s="168">
        <f t="shared" si="1"/>
        <v>7</v>
      </c>
      <c r="C65" s="152" t="s">
        <v>389</v>
      </c>
      <c r="D65" s="152" t="s">
        <v>317</v>
      </c>
      <c r="E65" s="152" t="s">
        <v>322</v>
      </c>
      <c r="F65" s="169">
        <f>IF($K65&gt;0,$K65*$L65,0)</f>
        <v>0</v>
      </c>
      <c r="G65" s="180"/>
      <c r="H65" s="169"/>
    </row>
    <row r="66" spans="1:8" x14ac:dyDescent="0.2">
      <c r="A66" s="167">
        <v>35613</v>
      </c>
      <c r="B66" s="168">
        <f t="shared" si="1"/>
        <v>7</v>
      </c>
      <c r="C66" s="152" t="s">
        <v>390</v>
      </c>
      <c r="D66" s="152" t="s">
        <v>315</v>
      </c>
      <c r="E66" s="152" t="s">
        <v>318</v>
      </c>
      <c r="F66" s="169">
        <v>70</v>
      </c>
      <c r="G66" s="180"/>
      <c r="H66" s="169"/>
    </row>
    <row r="67" spans="1:8" x14ac:dyDescent="0.2">
      <c r="A67" s="167">
        <v>35614</v>
      </c>
      <c r="B67" s="168">
        <f t="shared" si="1"/>
        <v>7</v>
      </c>
      <c r="C67" s="152" t="s">
        <v>391</v>
      </c>
      <c r="D67" s="152" t="s">
        <v>351</v>
      </c>
      <c r="E67" s="152" t="s">
        <v>315</v>
      </c>
      <c r="F67" s="169">
        <v>100</v>
      </c>
      <c r="G67" s="180"/>
      <c r="H67" s="169"/>
    </row>
    <row r="68" spans="1:8" x14ac:dyDescent="0.2">
      <c r="A68" s="167">
        <v>35615</v>
      </c>
      <c r="B68" s="168">
        <f t="shared" si="1"/>
        <v>7</v>
      </c>
      <c r="C68" s="152" t="s">
        <v>392</v>
      </c>
      <c r="D68" s="152" t="s">
        <v>393</v>
      </c>
      <c r="E68" s="152" t="s">
        <v>315</v>
      </c>
      <c r="F68" s="169">
        <f>IF($K68&gt;0,$K68*$L68,0)</f>
        <v>0</v>
      </c>
      <c r="G68" s="180"/>
      <c r="H68" s="169"/>
    </row>
    <row r="69" spans="1:8" x14ac:dyDescent="0.2">
      <c r="A69" s="167">
        <v>35616</v>
      </c>
      <c r="B69" s="168">
        <f t="shared" si="1"/>
        <v>7</v>
      </c>
      <c r="C69" s="152" t="s">
        <v>394</v>
      </c>
      <c r="D69" s="152" t="s">
        <v>314</v>
      </c>
      <c r="E69" s="152" t="s">
        <v>388</v>
      </c>
      <c r="F69" s="169">
        <f>IF($K69&gt;0,$K69*$L69,0)</f>
        <v>0</v>
      </c>
      <c r="G69" s="180"/>
      <c r="H69" s="169"/>
    </row>
    <row r="70" spans="1:8" x14ac:dyDescent="0.2">
      <c r="A70" s="167">
        <v>35617</v>
      </c>
      <c r="B70" s="168">
        <f t="shared" si="1"/>
        <v>7</v>
      </c>
      <c r="C70" s="152" t="s">
        <v>395</v>
      </c>
      <c r="D70" s="152" t="s">
        <v>385</v>
      </c>
      <c r="E70" s="152" t="s">
        <v>377</v>
      </c>
      <c r="F70" s="169">
        <f>IF($K70&gt;0,$K70*$L70,0)</f>
        <v>0</v>
      </c>
      <c r="G70" s="180"/>
      <c r="H70" s="169"/>
    </row>
    <row r="71" spans="1:8" x14ac:dyDescent="0.2">
      <c r="A71" s="167">
        <v>35618</v>
      </c>
      <c r="B71" s="168">
        <f t="shared" si="1"/>
        <v>7</v>
      </c>
      <c r="C71" s="152" t="s">
        <v>396</v>
      </c>
      <c r="D71" s="152" t="s">
        <v>397</v>
      </c>
      <c r="E71" s="152" t="s">
        <v>322</v>
      </c>
      <c r="F71" s="169">
        <f>IF($K71&gt;0,$K71*$L71,0)</f>
        <v>0</v>
      </c>
      <c r="G71" s="180"/>
      <c r="H71" s="169"/>
    </row>
    <row r="72" spans="1:8" x14ac:dyDescent="0.2">
      <c r="A72" s="167">
        <v>35619</v>
      </c>
      <c r="B72" s="168">
        <f t="shared" si="1"/>
        <v>7</v>
      </c>
      <c r="C72" s="152" t="s">
        <v>398</v>
      </c>
      <c r="D72" s="152" t="s">
        <v>399</v>
      </c>
      <c r="E72" s="152" t="s">
        <v>315</v>
      </c>
      <c r="F72" s="169">
        <v>200</v>
      </c>
      <c r="G72" s="180"/>
      <c r="H72" s="169"/>
    </row>
    <row r="73" spans="1:8" x14ac:dyDescent="0.2">
      <c r="A73" s="167">
        <v>35620</v>
      </c>
      <c r="B73" s="168">
        <f t="shared" si="1"/>
        <v>7</v>
      </c>
      <c r="C73" s="152" t="s">
        <v>400</v>
      </c>
      <c r="D73" s="152" t="s">
        <v>336</v>
      </c>
      <c r="E73" s="152" t="s">
        <v>315</v>
      </c>
      <c r="F73" s="169">
        <v>120</v>
      </c>
      <c r="G73" s="180"/>
      <c r="H73" s="169"/>
    </row>
    <row r="74" spans="1:8" x14ac:dyDescent="0.2">
      <c r="A74" s="167">
        <v>35621</v>
      </c>
      <c r="B74" s="168">
        <f t="shared" si="1"/>
        <v>7</v>
      </c>
      <c r="C74" s="152" t="s">
        <v>401</v>
      </c>
      <c r="D74" s="152" t="s">
        <v>402</v>
      </c>
      <c r="E74" s="152" t="s">
        <v>315</v>
      </c>
      <c r="F74" s="169">
        <v>150</v>
      </c>
      <c r="G74" s="180"/>
      <c r="H74" s="169"/>
    </row>
    <row r="75" spans="1:8" x14ac:dyDescent="0.2">
      <c r="A75" s="167">
        <v>35622</v>
      </c>
      <c r="B75" s="168">
        <f t="shared" si="1"/>
        <v>7</v>
      </c>
      <c r="C75" s="152" t="s">
        <v>403</v>
      </c>
      <c r="D75" s="152" t="s">
        <v>317</v>
      </c>
      <c r="E75" s="152" t="s">
        <v>315</v>
      </c>
      <c r="F75" s="169">
        <v>100</v>
      </c>
      <c r="G75" s="180"/>
      <c r="H75" s="169"/>
    </row>
    <row r="76" spans="1:8" x14ac:dyDescent="0.2">
      <c r="A76" s="167">
        <v>35623</v>
      </c>
      <c r="B76" s="168">
        <f t="shared" si="1"/>
        <v>7</v>
      </c>
      <c r="C76" s="152" t="s">
        <v>404</v>
      </c>
      <c r="D76" s="152" t="s">
        <v>405</v>
      </c>
      <c r="E76" s="152" t="s">
        <v>315</v>
      </c>
      <c r="F76" s="169">
        <v>100</v>
      </c>
      <c r="G76" s="180"/>
      <c r="H76" s="169"/>
    </row>
    <row r="77" spans="1:8" x14ac:dyDescent="0.2">
      <c r="A77" s="167">
        <v>35624</v>
      </c>
      <c r="B77" s="168">
        <f t="shared" si="1"/>
        <v>7</v>
      </c>
      <c r="C77" s="152" t="s">
        <v>406</v>
      </c>
      <c r="D77" s="152" t="s">
        <v>402</v>
      </c>
      <c r="E77" s="152" t="s">
        <v>315</v>
      </c>
      <c r="F77" s="169">
        <v>85</v>
      </c>
      <c r="G77" s="180"/>
      <c r="H77" s="169"/>
    </row>
    <row r="78" spans="1:8" x14ac:dyDescent="0.2">
      <c r="A78" s="167">
        <v>35625</v>
      </c>
      <c r="B78" s="168">
        <f t="shared" si="1"/>
        <v>7</v>
      </c>
      <c r="C78" s="152" t="s">
        <v>407</v>
      </c>
      <c r="D78" s="152" t="s">
        <v>317</v>
      </c>
      <c r="E78" s="152" t="s">
        <v>322</v>
      </c>
      <c r="F78" s="169">
        <f>IF($K78&gt;0,$K78*$L78,0)</f>
        <v>0</v>
      </c>
      <c r="G78" s="180"/>
      <c r="H78" s="169"/>
    </row>
    <row r="79" spans="1:8" x14ac:dyDescent="0.2">
      <c r="A79" s="167">
        <v>35626</v>
      </c>
      <c r="B79" s="168">
        <f t="shared" si="1"/>
        <v>7</v>
      </c>
      <c r="C79" s="152" t="s">
        <v>408</v>
      </c>
      <c r="D79" s="152" t="s">
        <v>317</v>
      </c>
      <c r="E79" s="152" t="s">
        <v>320</v>
      </c>
      <c r="F79" s="169">
        <f>IF($K79&gt;0,$K79*$L79,0)</f>
        <v>0</v>
      </c>
      <c r="G79" s="180"/>
      <c r="H79" s="169"/>
    </row>
    <row r="80" spans="1:8" x14ac:dyDescent="0.2">
      <c r="A80" s="167">
        <v>35627</v>
      </c>
      <c r="B80" s="168">
        <f t="shared" si="1"/>
        <v>7</v>
      </c>
      <c r="C80" s="152" t="s">
        <v>409</v>
      </c>
      <c r="D80" s="152" t="s">
        <v>410</v>
      </c>
      <c r="E80" s="152" t="s">
        <v>377</v>
      </c>
      <c r="F80" s="169">
        <f>IF($K80&gt;0,$K80*$L80,0)</f>
        <v>0</v>
      </c>
      <c r="G80" s="180"/>
      <c r="H80" s="169"/>
    </row>
    <row r="81" spans="1:8" x14ac:dyDescent="0.2">
      <c r="A81" s="167">
        <v>35628</v>
      </c>
      <c r="B81" s="168">
        <f>MONTH(A81)</f>
        <v>7</v>
      </c>
      <c r="C81" s="152" t="s">
        <v>411</v>
      </c>
      <c r="D81" s="152" t="s">
        <v>317</v>
      </c>
      <c r="E81" s="152" t="s">
        <v>322</v>
      </c>
      <c r="F81" s="169">
        <f>IF($K81&gt;0,$K81*$L81,0)</f>
        <v>0</v>
      </c>
      <c r="G81" s="180"/>
      <c r="H81" s="169"/>
    </row>
    <row r="82" spans="1:8" x14ac:dyDescent="0.2">
      <c r="A82" s="167">
        <v>35629</v>
      </c>
      <c r="B82" s="168">
        <f>MONTH(A82)</f>
        <v>7</v>
      </c>
      <c r="C82" s="152" t="s">
        <v>412</v>
      </c>
      <c r="D82" s="152" t="s">
        <v>317</v>
      </c>
      <c r="E82" s="152" t="s">
        <v>315</v>
      </c>
      <c r="F82" s="169">
        <v>100</v>
      </c>
      <c r="G82" s="180"/>
      <c r="H82" s="169"/>
    </row>
    <row r="83" spans="1:8" x14ac:dyDescent="0.2">
      <c r="A83" s="167">
        <v>35630</v>
      </c>
      <c r="B83" s="168">
        <f>MONTH(A83)</f>
        <v>7</v>
      </c>
      <c r="C83" s="152" t="s">
        <v>413</v>
      </c>
      <c r="D83" s="152" t="s">
        <v>414</v>
      </c>
      <c r="E83" s="152" t="s">
        <v>322</v>
      </c>
      <c r="F83" s="169">
        <f>IF($K83&gt;0,$K83*$L83,0)</f>
        <v>0</v>
      </c>
      <c r="G83" s="180"/>
      <c r="H83" s="169"/>
    </row>
    <row r="84" spans="1:8" x14ac:dyDescent="0.2">
      <c r="A84" s="152"/>
      <c r="B84" s="152"/>
      <c r="C84" s="152"/>
      <c r="D84" s="152"/>
      <c r="E84" s="152"/>
      <c r="F84" s="152"/>
      <c r="G84" s="180"/>
      <c r="H84" s="152"/>
    </row>
    <row r="85" spans="1:8" x14ac:dyDescent="0.2">
      <c r="A85" s="152"/>
      <c r="B85" s="152"/>
      <c r="C85" s="152"/>
      <c r="D85" s="152"/>
      <c r="E85" s="152"/>
      <c r="F85" s="152"/>
      <c r="G85" s="180"/>
      <c r="H85" s="152"/>
    </row>
    <row r="86" spans="1:8" x14ac:dyDescent="0.2">
      <c r="A86" s="152"/>
      <c r="B86" s="152"/>
      <c r="C86" s="152"/>
      <c r="D86" s="152"/>
      <c r="E86" s="152"/>
      <c r="F86" s="152"/>
      <c r="G86" s="180"/>
      <c r="H86" s="152"/>
    </row>
    <row r="87" spans="1:8" x14ac:dyDescent="0.2">
      <c r="A87" s="152"/>
      <c r="B87" s="152"/>
      <c r="C87" s="152"/>
      <c r="D87" s="152"/>
      <c r="E87" s="152"/>
      <c r="F87" s="152"/>
      <c r="G87" s="180"/>
      <c r="H87" s="152"/>
    </row>
    <row r="88" spans="1:8" x14ac:dyDescent="0.2">
      <c r="A88" s="152"/>
      <c r="B88" s="152"/>
      <c r="C88" s="152"/>
      <c r="D88" s="152"/>
      <c r="E88" s="152"/>
      <c r="F88" s="152"/>
      <c r="G88" s="180"/>
      <c r="H88" s="152"/>
    </row>
    <row r="89" spans="1:8" x14ac:dyDescent="0.2">
      <c r="A89" s="152"/>
      <c r="B89" s="152"/>
      <c r="C89" s="152"/>
      <c r="D89" s="152"/>
      <c r="E89" s="152"/>
      <c r="F89" s="152"/>
      <c r="G89" s="180"/>
      <c r="H89" s="152"/>
    </row>
    <row r="90" spans="1:8" x14ac:dyDescent="0.2">
      <c r="A90" s="152"/>
      <c r="B90" s="152"/>
      <c r="C90" s="152"/>
      <c r="D90" s="152"/>
      <c r="E90" s="152"/>
      <c r="F90" s="152"/>
      <c r="G90" s="180"/>
      <c r="H90" s="152"/>
    </row>
    <row r="91" spans="1:8" x14ac:dyDescent="0.2">
      <c r="A91" s="152"/>
      <c r="B91" s="152"/>
      <c r="C91" s="152"/>
      <c r="D91" s="152"/>
      <c r="E91" s="152"/>
      <c r="F91" s="152"/>
      <c r="G91" s="180"/>
      <c r="H91" s="152"/>
    </row>
    <row r="92" spans="1:8" x14ac:dyDescent="0.2">
      <c r="A92" s="152"/>
      <c r="B92" s="152"/>
      <c r="C92" s="152"/>
      <c r="D92" s="152"/>
      <c r="E92" s="152"/>
      <c r="F92" s="152"/>
      <c r="G92" s="180"/>
      <c r="H92" s="152"/>
    </row>
    <row r="93" spans="1:8" x14ac:dyDescent="0.2">
      <c r="A93" s="152"/>
      <c r="B93" s="152"/>
      <c r="C93" s="152"/>
      <c r="D93" s="152"/>
      <c r="E93" s="152"/>
      <c r="F93" s="152"/>
      <c r="G93" s="180"/>
      <c r="H93" s="152"/>
    </row>
    <row r="94" spans="1:8" x14ac:dyDescent="0.2">
      <c r="A94" s="152"/>
      <c r="B94" s="152"/>
      <c r="C94" s="152"/>
      <c r="D94" s="152"/>
      <c r="E94" s="152"/>
      <c r="F94" s="152"/>
      <c r="G94" s="180"/>
      <c r="H94" s="152"/>
    </row>
    <row r="95" spans="1:8" x14ac:dyDescent="0.2">
      <c r="A95" s="152"/>
      <c r="B95" s="152"/>
      <c r="C95" s="152"/>
      <c r="D95" s="152"/>
      <c r="E95" s="152"/>
      <c r="F95" s="152"/>
      <c r="G95" s="180"/>
      <c r="H95" s="152"/>
    </row>
    <row r="96" spans="1:8" x14ac:dyDescent="0.2">
      <c r="A96" s="152"/>
      <c r="B96" s="152"/>
      <c r="C96" s="152"/>
      <c r="D96" s="152"/>
      <c r="E96" s="152"/>
      <c r="F96" s="152"/>
      <c r="G96" s="180"/>
      <c r="H96" s="152"/>
    </row>
    <row r="97" spans="1:8" x14ac:dyDescent="0.2">
      <c r="A97" s="152"/>
      <c r="B97" s="152"/>
      <c r="C97" s="152"/>
      <c r="D97" s="152"/>
      <c r="E97" s="152"/>
      <c r="F97" s="152"/>
      <c r="G97" s="180"/>
      <c r="H97" s="152"/>
    </row>
    <row r="98" spans="1:8" x14ac:dyDescent="0.2">
      <c r="A98" s="152"/>
      <c r="B98" s="152"/>
      <c r="C98" s="152"/>
      <c r="D98" s="152"/>
      <c r="E98" s="152"/>
      <c r="F98" s="152"/>
      <c r="G98" s="180"/>
      <c r="H98" s="152"/>
    </row>
    <row r="99" spans="1:8" x14ac:dyDescent="0.2">
      <c r="A99" s="152"/>
      <c r="B99" s="152"/>
      <c r="C99" s="152"/>
      <c r="D99" s="152"/>
      <c r="E99" s="152"/>
      <c r="F99" s="152"/>
      <c r="G99" s="180"/>
      <c r="H99" s="152"/>
    </row>
    <row r="100" spans="1:8" x14ac:dyDescent="0.2">
      <c r="A100" s="152"/>
      <c r="B100" s="152"/>
      <c r="C100" s="152"/>
      <c r="D100" s="152"/>
      <c r="E100" s="152"/>
      <c r="F100" s="152"/>
      <c r="G100" s="180"/>
      <c r="H100" s="152"/>
    </row>
    <row r="101" spans="1:8" x14ac:dyDescent="0.2">
      <c r="A101" s="152"/>
      <c r="B101" s="152"/>
      <c r="C101" s="152"/>
      <c r="D101" s="152"/>
      <c r="E101" s="152"/>
      <c r="F101" s="152"/>
      <c r="G101" s="180"/>
      <c r="H101" s="152"/>
    </row>
    <row r="102" spans="1:8" x14ac:dyDescent="0.2">
      <c r="A102" s="152"/>
      <c r="B102" s="152"/>
      <c r="C102" s="152"/>
      <c r="D102" s="152"/>
      <c r="E102" s="152"/>
      <c r="F102" s="152"/>
      <c r="G102" s="180"/>
      <c r="H102" s="152"/>
    </row>
    <row r="103" spans="1:8" x14ac:dyDescent="0.2">
      <c r="A103" s="152"/>
      <c r="B103" s="152"/>
      <c r="C103" s="152"/>
      <c r="D103" s="152"/>
      <c r="E103" s="152"/>
      <c r="F103" s="152"/>
      <c r="G103" s="180"/>
      <c r="H103" s="152"/>
    </row>
    <row r="299" spans="1:2" x14ac:dyDescent="0.2">
      <c r="A299" s="58"/>
      <c r="B299" s="58"/>
    </row>
    <row r="300" spans="1:2" x14ac:dyDescent="0.2">
      <c r="A300" s="58"/>
      <c r="B300" s="58"/>
    </row>
    <row r="301" spans="1:2" x14ac:dyDescent="0.2">
      <c r="A301" s="58"/>
      <c r="B301" s="58"/>
    </row>
    <row r="302" spans="1:2" x14ac:dyDescent="0.2">
      <c r="A302" s="58"/>
      <c r="B302" s="58"/>
    </row>
    <row r="303" spans="1:2" x14ac:dyDescent="0.2">
      <c r="A303" s="58"/>
      <c r="B303" s="58"/>
    </row>
    <row r="304" spans="1:2" x14ac:dyDescent="0.2">
      <c r="A304" s="58"/>
      <c r="B304" s="58"/>
    </row>
    <row r="305" spans="1:2" x14ac:dyDescent="0.2">
      <c r="A305" s="58"/>
      <c r="B305" s="58"/>
    </row>
    <row r="306" spans="1:2" x14ac:dyDescent="0.2">
      <c r="A306" s="58"/>
      <c r="B306" s="58"/>
    </row>
    <row r="307" spans="1:2" x14ac:dyDescent="0.2">
      <c r="A307" s="58"/>
      <c r="B307" s="58"/>
    </row>
  </sheetData>
  <phoneticPr fontId="24" type="noConversion"/>
  <pageMargins left="0.79" right="0.79" top="0.98" bottom="0.98" header="0.49" footer="0.49"/>
  <pageSetup paperSize="9"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K49"/>
  <sheetViews>
    <sheetView workbookViewId="0">
      <selection activeCell="H14" sqref="H14"/>
    </sheetView>
  </sheetViews>
  <sheetFormatPr defaultRowHeight="12.75" x14ac:dyDescent="0.2"/>
  <cols>
    <col min="1" max="1" width="14.42578125" customWidth="1"/>
    <col min="2" max="2" width="7.7109375" customWidth="1"/>
    <col min="3" max="3" width="33" customWidth="1"/>
    <col min="4" max="4" width="12" customWidth="1"/>
    <col min="5" max="5" width="16.7109375" customWidth="1"/>
    <col min="6" max="6" width="12.28515625" customWidth="1"/>
    <col min="10" max="10" width="13.42578125" bestFit="1" customWidth="1"/>
  </cols>
  <sheetData>
    <row r="1" spans="1:11" x14ac:dyDescent="0.2">
      <c r="A1" t="s">
        <v>830</v>
      </c>
    </row>
    <row r="2" spans="1:11" ht="13.5" thickBot="1" x14ac:dyDescent="0.25">
      <c r="J2" s="101" t="s">
        <v>226</v>
      </c>
      <c r="K2" s="101" t="s">
        <v>422</v>
      </c>
    </row>
    <row r="3" spans="1:11" ht="13.5" thickTop="1" x14ac:dyDescent="0.2">
      <c r="A3" s="170" t="s">
        <v>0</v>
      </c>
      <c r="B3" s="174" t="s">
        <v>1</v>
      </c>
      <c r="C3" s="171" t="s">
        <v>222</v>
      </c>
      <c r="D3" s="171" t="s">
        <v>310</v>
      </c>
      <c r="E3" s="171" t="s">
        <v>831</v>
      </c>
      <c r="F3" s="171" t="s">
        <v>422</v>
      </c>
      <c r="G3" s="172" t="s">
        <v>312</v>
      </c>
      <c r="H3" s="172" t="s">
        <v>832</v>
      </c>
      <c r="J3" s="180">
        <v>0</v>
      </c>
      <c r="K3" s="181">
        <v>0.01</v>
      </c>
    </row>
    <row r="4" spans="1:11" x14ac:dyDescent="0.2">
      <c r="A4" s="167">
        <v>35431</v>
      </c>
      <c r="B4" s="168">
        <f t="shared" ref="B4:B35" si="0">MONTH(A4)</f>
        <v>1</v>
      </c>
      <c r="C4" s="152" t="s">
        <v>313</v>
      </c>
      <c r="D4" s="152" t="s">
        <v>314</v>
      </c>
      <c r="E4" s="152">
        <v>1</v>
      </c>
      <c r="F4" s="152"/>
      <c r="G4" s="169"/>
      <c r="H4" s="152"/>
      <c r="J4" s="182">
        <v>6</v>
      </c>
      <c r="K4" s="181">
        <v>0.05</v>
      </c>
    </row>
    <row r="5" spans="1:11" x14ac:dyDescent="0.2">
      <c r="A5" s="167">
        <v>35432</v>
      </c>
      <c r="B5" s="168">
        <f t="shared" si="0"/>
        <v>1</v>
      </c>
      <c r="C5" s="152" t="s">
        <v>316</v>
      </c>
      <c r="D5" s="152" t="s">
        <v>317</v>
      </c>
      <c r="E5" s="152">
        <v>1</v>
      </c>
      <c r="F5" s="152"/>
      <c r="G5" s="169"/>
      <c r="H5" s="152"/>
      <c r="J5" s="180">
        <v>13</v>
      </c>
      <c r="K5" s="181">
        <v>0.1</v>
      </c>
    </row>
    <row r="6" spans="1:11" x14ac:dyDescent="0.2">
      <c r="A6" s="167">
        <v>35464</v>
      </c>
      <c r="B6" s="168">
        <f t="shared" si="0"/>
        <v>2</v>
      </c>
      <c r="C6" s="152" t="s">
        <v>319</v>
      </c>
      <c r="D6" s="152" t="s">
        <v>317</v>
      </c>
      <c r="E6" s="152">
        <v>1</v>
      </c>
      <c r="F6" s="152"/>
      <c r="G6" s="169"/>
      <c r="H6" s="152"/>
      <c r="J6" s="180">
        <v>101</v>
      </c>
      <c r="K6" s="181">
        <v>0.15</v>
      </c>
    </row>
    <row r="7" spans="1:11" x14ac:dyDescent="0.2">
      <c r="A7" s="167">
        <v>35465</v>
      </c>
      <c r="B7" s="168">
        <f t="shared" si="0"/>
        <v>2</v>
      </c>
      <c r="C7" s="152" t="s">
        <v>321</v>
      </c>
      <c r="D7" s="152" t="s">
        <v>317</v>
      </c>
      <c r="E7" s="152">
        <v>2</v>
      </c>
      <c r="F7" s="152"/>
      <c r="G7" s="169"/>
      <c r="H7" s="152"/>
    </row>
    <row r="8" spans="1:11" x14ac:dyDescent="0.2">
      <c r="A8" s="167">
        <v>35494</v>
      </c>
      <c r="B8" s="168">
        <f t="shared" si="0"/>
        <v>3</v>
      </c>
      <c r="C8" s="152" t="s">
        <v>323</v>
      </c>
      <c r="D8" s="152" t="s">
        <v>324</v>
      </c>
      <c r="E8" s="152">
        <v>3</v>
      </c>
      <c r="F8" s="152"/>
      <c r="G8" s="169"/>
      <c r="H8" s="152"/>
    </row>
    <row r="9" spans="1:11" x14ac:dyDescent="0.2">
      <c r="A9" s="167">
        <v>35495</v>
      </c>
      <c r="B9" s="168">
        <f t="shared" si="0"/>
        <v>3</v>
      </c>
      <c r="C9" s="152" t="s">
        <v>325</v>
      </c>
      <c r="D9" s="152" t="s">
        <v>317</v>
      </c>
      <c r="E9" s="152">
        <v>4</v>
      </c>
      <c r="F9" s="152"/>
      <c r="G9" s="169"/>
      <c r="H9" s="152"/>
    </row>
    <row r="10" spans="1:11" x14ac:dyDescent="0.2">
      <c r="A10" s="167">
        <v>35527</v>
      </c>
      <c r="B10" s="168">
        <f t="shared" si="0"/>
        <v>4</v>
      </c>
      <c r="C10" s="152" t="s">
        <v>326</v>
      </c>
      <c r="D10" s="152" t="s">
        <v>317</v>
      </c>
      <c r="E10" s="152">
        <v>5</v>
      </c>
      <c r="F10" s="152"/>
      <c r="G10" s="169"/>
      <c r="H10" s="152"/>
    </row>
    <row r="11" spans="1:11" x14ac:dyDescent="0.2">
      <c r="A11" s="167">
        <v>35650</v>
      </c>
      <c r="B11" s="168">
        <f t="shared" si="0"/>
        <v>8</v>
      </c>
      <c r="C11" s="152" t="s">
        <v>327</v>
      </c>
      <c r="D11" s="152" t="s">
        <v>317</v>
      </c>
      <c r="E11" s="152">
        <v>32</v>
      </c>
      <c r="F11" s="152"/>
      <c r="G11" s="169"/>
      <c r="H11" s="152"/>
    </row>
    <row r="12" spans="1:11" x14ac:dyDescent="0.2">
      <c r="A12" s="167">
        <v>35682</v>
      </c>
      <c r="B12" s="168">
        <f t="shared" si="0"/>
        <v>9</v>
      </c>
      <c r="C12" s="152" t="s">
        <v>328</v>
      </c>
      <c r="D12" s="152" t="s">
        <v>329</v>
      </c>
      <c r="E12" s="152">
        <v>2</v>
      </c>
      <c r="F12" s="152"/>
      <c r="G12" s="169"/>
      <c r="H12" s="152"/>
    </row>
    <row r="13" spans="1:11" x14ac:dyDescent="0.2">
      <c r="A13" s="167">
        <v>35713</v>
      </c>
      <c r="B13" s="168">
        <f t="shared" si="0"/>
        <v>10</v>
      </c>
      <c r="C13" s="152" t="s">
        <v>330</v>
      </c>
      <c r="D13" s="152" t="s">
        <v>331</v>
      </c>
      <c r="E13" s="152">
        <v>2</v>
      </c>
      <c r="F13" s="152"/>
      <c r="G13" s="169"/>
      <c r="H13" s="152"/>
    </row>
    <row r="14" spans="1:11" x14ac:dyDescent="0.2">
      <c r="A14" s="167">
        <v>35745</v>
      </c>
      <c r="B14" s="168">
        <f t="shared" si="0"/>
        <v>11</v>
      </c>
      <c r="C14" s="152" t="s">
        <v>333</v>
      </c>
      <c r="D14" s="152" t="s">
        <v>334</v>
      </c>
      <c r="E14" s="152">
        <v>3</v>
      </c>
      <c r="F14" s="152"/>
      <c r="G14" s="169"/>
      <c r="H14" s="152"/>
    </row>
    <row r="15" spans="1:11" x14ac:dyDescent="0.2">
      <c r="A15" s="167">
        <v>35776</v>
      </c>
      <c r="B15" s="168">
        <f t="shared" si="0"/>
        <v>12</v>
      </c>
      <c r="C15" s="152" t="s">
        <v>335</v>
      </c>
      <c r="D15" s="152" t="s">
        <v>336</v>
      </c>
      <c r="E15" s="152">
        <v>4</v>
      </c>
      <c r="F15" s="152"/>
      <c r="G15" s="169"/>
      <c r="H15" s="152"/>
    </row>
    <row r="16" spans="1:11" x14ac:dyDescent="0.2">
      <c r="A16" s="167">
        <v>35780</v>
      </c>
      <c r="B16" s="168">
        <f t="shared" si="0"/>
        <v>12</v>
      </c>
      <c r="C16" s="152" t="s">
        <v>337</v>
      </c>
      <c r="D16" s="152"/>
      <c r="E16" s="152">
        <v>45</v>
      </c>
      <c r="F16" s="152"/>
      <c r="G16" s="169"/>
      <c r="H16" s="152"/>
    </row>
    <row r="17" spans="1:8" x14ac:dyDescent="0.2">
      <c r="A17" s="167">
        <v>35751</v>
      </c>
      <c r="B17" s="168">
        <f t="shared" si="0"/>
        <v>11</v>
      </c>
      <c r="C17" s="152" t="s">
        <v>338</v>
      </c>
      <c r="D17" s="152"/>
      <c r="E17" s="152">
        <v>34</v>
      </c>
      <c r="F17" s="152"/>
      <c r="G17" s="169"/>
      <c r="H17" s="152"/>
    </row>
    <row r="18" spans="1:8" x14ac:dyDescent="0.2">
      <c r="A18" s="167">
        <v>35479</v>
      </c>
      <c r="B18" s="168">
        <f t="shared" si="0"/>
        <v>2</v>
      </c>
      <c r="C18" s="152" t="s">
        <v>339</v>
      </c>
      <c r="D18" s="152" t="s">
        <v>340</v>
      </c>
      <c r="E18" s="152">
        <v>23</v>
      </c>
      <c r="F18" s="152"/>
      <c r="G18" s="169"/>
      <c r="H18" s="152"/>
    </row>
    <row r="19" spans="1:8" x14ac:dyDescent="0.2">
      <c r="A19" s="167">
        <v>35539</v>
      </c>
      <c r="B19" s="168">
        <f t="shared" si="0"/>
        <v>4</v>
      </c>
      <c r="C19" s="152" t="s">
        <v>341</v>
      </c>
      <c r="D19" s="152" t="s">
        <v>336</v>
      </c>
      <c r="E19" s="152">
        <v>2</v>
      </c>
      <c r="F19" s="152"/>
      <c r="G19" s="169"/>
      <c r="H19" s="152"/>
    </row>
    <row r="20" spans="1:8" x14ac:dyDescent="0.2">
      <c r="A20" s="167">
        <v>35570</v>
      </c>
      <c r="B20" s="168">
        <f t="shared" si="0"/>
        <v>5</v>
      </c>
      <c r="C20" s="152" t="s">
        <v>342</v>
      </c>
      <c r="D20" s="152" t="s">
        <v>317</v>
      </c>
      <c r="E20" s="152">
        <v>23</v>
      </c>
      <c r="F20" s="152"/>
      <c r="G20" s="169"/>
      <c r="H20" s="152"/>
    </row>
    <row r="21" spans="1:8" x14ac:dyDescent="0.2">
      <c r="A21" s="167">
        <v>35571</v>
      </c>
      <c r="B21" s="168">
        <f t="shared" si="0"/>
        <v>5</v>
      </c>
      <c r="C21" s="152" t="s">
        <v>343</v>
      </c>
      <c r="D21" s="152" t="s">
        <v>344</v>
      </c>
      <c r="E21" s="152">
        <v>23</v>
      </c>
      <c r="F21" s="152"/>
      <c r="G21" s="169"/>
      <c r="H21" s="152"/>
    </row>
    <row r="22" spans="1:8" x14ac:dyDescent="0.2">
      <c r="A22" s="167">
        <v>35572</v>
      </c>
      <c r="B22" s="168">
        <f t="shared" si="0"/>
        <v>5</v>
      </c>
      <c r="C22" s="152" t="s">
        <v>345</v>
      </c>
      <c r="D22" s="152"/>
      <c r="E22" s="152">
        <v>23</v>
      </c>
      <c r="F22" s="152"/>
      <c r="G22" s="169"/>
      <c r="H22" s="152"/>
    </row>
    <row r="23" spans="1:8" x14ac:dyDescent="0.2">
      <c r="A23" s="167">
        <v>35573</v>
      </c>
      <c r="B23" s="168">
        <f t="shared" si="0"/>
        <v>5</v>
      </c>
      <c r="C23" s="152" t="s">
        <v>346</v>
      </c>
      <c r="D23" s="152"/>
      <c r="E23" s="152">
        <v>1</v>
      </c>
      <c r="F23" s="152"/>
      <c r="G23" s="169"/>
      <c r="H23" s="152"/>
    </row>
    <row r="24" spans="1:8" x14ac:dyDescent="0.2">
      <c r="A24" s="167">
        <v>35574</v>
      </c>
      <c r="B24" s="168">
        <f t="shared" si="0"/>
        <v>5</v>
      </c>
      <c r="C24" s="152" t="s">
        <v>347</v>
      </c>
      <c r="D24" s="152" t="s">
        <v>317</v>
      </c>
      <c r="E24" s="152">
        <v>1</v>
      </c>
      <c r="F24" s="152"/>
      <c r="G24" s="169"/>
      <c r="H24" s="152"/>
    </row>
    <row r="25" spans="1:8" x14ac:dyDescent="0.2">
      <c r="A25" s="167">
        <v>35575</v>
      </c>
      <c r="B25" s="168">
        <f t="shared" si="0"/>
        <v>5</v>
      </c>
      <c r="C25" s="152" t="s">
        <v>348</v>
      </c>
      <c r="D25" s="152" t="s">
        <v>349</v>
      </c>
      <c r="E25" s="152">
        <v>2</v>
      </c>
      <c r="F25" s="152"/>
      <c r="G25" s="169"/>
      <c r="H25" s="152"/>
    </row>
    <row r="26" spans="1:8" x14ac:dyDescent="0.2">
      <c r="A26" s="167">
        <v>35576</v>
      </c>
      <c r="B26" s="168">
        <f t="shared" si="0"/>
        <v>5</v>
      </c>
      <c r="C26" s="152" t="s">
        <v>350</v>
      </c>
      <c r="D26" s="152" t="s">
        <v>351</v>
      </c>
      <c r="E26" s="152">
        <v>12</v>
      </c>
      <c r="F26" s="152"/>
      <c r="G26" s="169"/>
      <c r="H26" s="152"/>
    </row>
    <row r="27" spans="1:8" x14ac:dyDescent="0.2">
      <c r="A27" s="167">
        <v>35577</v>
      </c>
      <c r="B27" s="168">
        <f t="shared" si="0"/>
        <v>5</v>
      </c>
      <c r="C27" s="152" t="s">
        <v>352</v>
      </c>
      <c r="D27" s="152" t="s">
        <v>353</v>
      </c>
      <c r="E27" s="152">
        <v>12</v>
      </c>
      <c r="F27" s="152"/>
      <c r="G27" s="169"/>
      <c r="H27" s="152"/>
    </row>
    <row r="28" spans="1:8" x14ac:dyDescent="0.2">
      <c r="A28" s="167">
        <v>35578</v>
      </c>
      <c r="B28" s="168">
        <f t="shared" si="0"/>
        <v>5</v>
      </c>
      <c r="C28" s="152" t="s">
        <v>354</v>
      </c>
      <c r="D28" s="152" t="s">
        <v>314</v>
      </c>
      <c r="E28" s="152">
        <v>12</v>
      </c>
      <c r="F28" s="152"/>
      <c r="G28" s="169"/>
      <c r="H28" s="152"/>
    </row>
    <row r="29" spans="1:8" x14ac:dyDescent="0.2">
      <c r="A29" s="167">
        <v>35579</v>
      </c>
      <c r="B29" s="168">
        <f t="shared" si="0"/>
        <v>5</v>
      </c>
      <c r="C29" s="152" t="s">
        <v>355</v>
      </c>
      <c r="D29" s="152" t="s">
        <v>356</v>
      </c>
      <c r="E29" s="152">
        <v>12</v>
      </c>
      <c r="F29" s="152"/>
      <c r="G29" s="169"/>
      <c r="H29" s="152"/>
    </row>
    <row r="30" spans="1:8" x14ac:dyDescent="0.2">
      <c r="A30" s="167">
        <v>35580</v>
      </c>
      <c r="B30" s="168">
        <f t="shared" si="0"/>
        <v>5</v>
      </c>
      <c r="C30" s="152" t="s">
        <v>357</v>
      </c>
      <c r="D30" s="152" t="s">
        <v>317</v>
      </c>
      <c r="E30" s="152">
        <v>2</v>
      </c>
      <c r="F30" s="152"/>
      <c r="G30" s="169"/>
      <c r="H30" s="152"/>
    </row>
    <row r="31" spans="1:8" x14ac:dyDescent="0.2">
      <c r="A31" s="167">
        <v>35581</v>
      </c>
      <c r="B31" s="168">
        <f t="shared" si="0"/>
        <v>5</v>
      </c>
      <c r="C31" s="152" t="s">
        <v>358</v>
      </c>
      <c r="D31" s="152" t="s">
        <v>336</v>
      </c>
      <c r="E31" s="152">
        <v>322</v>
      </c>
      <c r="F31" s="152"/>
      <c r="G31" s="169"/>
      <c r="H31" s="152"/>
    </row>
    <row r="32" spans="1:8" x14ac:dyDescent="0.2">
      <c r="A32" s="167">
        <v>35582</v>
      </c>
      <c r="B32" s="168">
        <f t="shared" si="0"/>
        <v>6</v>
      </c>
      <c r="C32" s="152" t="s">
        <v>359</v>
      </c>
      <c r="D32" s="152" t="s">
        <v>317</v>
      </c>
      <c r="E32" s="152">
        <v>4</v>
      </c>
      <c r="F32" s="152"/>
      <c r="G32" s="169"/>
      <c r="H32" s="152"/>
    </row>
    <row r="33" spans="1:8" x14ac:dyDescent="0.2">
      <c r="A33" s="167">
        <v>35583</v>
      </c>
      <c r="B33" s="168">
        <f t="shared" si="0"/>
        <v>6</v>
      </c>
      <c r="C33" s="152" t="s">
        <v>360</v>
      </c>
      <c r="D33" s="152" t="s">
        <v>361</v>
      </c>
      <c r="E33" s="152">
        <v>23</v>
      </c>
      <c r="F33" s="152"/>
      <c r="G33" s="169"/>
      <c r="H33" s="152"/>
    </row>
    <row r="34" spans="1:8" x14ac:dyDescent="0.2">
      <c r="A34" s="167">
        <v>35584</v>
      </c>
      <c r="B34" s="168">
        <f t="shared" si="0"/>
        <v>6</v>
      </c>
      <c r="C34" s="152" t="s">
        <v>362</v>
      </c>
      <c r="D34" s="152"/>
      <c r="E34" s="152">
        <v>34</v>
      </c>
      <c r="F34" s="152"/>
      <c r="G34" s="169"/>
      <c r="H34" s="152"/>
    </row>
    <row r="35" spans="1:8" x14ac:dyDescent="0.2">
      <c r="A35" s="167">
        <v>35585</v>
      </c>
      <c r="B35" s="168">
        <f t="shared" si="0"/>
        <v>6</v>
      </c>
      <c r="C35" s="152" t="s">
        <v>363</v>
      </c>
      <c r="D35" s="152" t="s">
        <v>317</v>
      </c>
      <c r="E35" s="152">
        <v>23</v>
      </c>
      <c r="F35" s="152"/>
      <c r="G35" s="169"/>
      <c r="H35" s="152"/>
    </row>
    <row r="36" spans="1:8" x14ac:dyDescent="0.2">
      <c r="A36" s="152"/>
      <c r="B36" s="152"/>
      <c r="C36" s="152"/>
      <c r="D36" s="152"/>
      <c r="E36" s="152"/>
      <c r="F36" s="152"/>
      <c r="G36" s="152"/>
      <c r="H36" s="152"/>
    </row>
    <row r="37" spans="1:8" x14ac:dyDescent="0.2">
      <c r="A37" s="152"/>
      <c r="B37" s="152"/>
      <c r="C37" s="152"/>
      <c r="D37" s="152"/>
      <c r="E37" s="152"/>
      <c r="F37" s="152"/>
      <c r="G37" s="152"/>
      <c r="H37" s="152"/>
    </row>
    <row r="38" spans="1:8" x14ac:dyDescent="0.2">
      <c r="A38" s="152"/>
      <c r="B38" s="152"/>
      <c r="C38" s="152"/>
      <c r="D38" s="152"/>
      <c r="E38" s="152"/>
      <c r="F38" s="152"/>
      <c r="G38" s="152"/>
      <c r="H38" s="152"/>
    </row>
    <row r="39" spans="1:8" x14ac:dyDescent="0.2">
      <c r="A39" s="152"/>
      <c r="B39" s="152"/>
      <c r="C39" s="152"/>
      <c r="D39" s="152"/>
      <c r="E39" s="152"/>
      <c r="F39" s="152"/>
      <c r="G39" s="152"/>
      <c r="H39" s="152"/>
    </row>
    <row r="40" spans="1:8" x14ac:dyDescent="0.2">
      <c r="A40" s="152"/>
      <c r="B40" s="152"/>
      <c r="C40" s="152"/>
      <c r="D40" s="152"/>
      <c r="E40" s="152"/>
      <c r="F40" s="152"/>
      <c r="G40" s="152"/>
      <c r="H40" s="152"/>
    </row>
    <row r="41" spans="1:8" x14ac:dyDescent="0.2">
      <c r="A41" s="152"/>
      <c r="B41" s="152"/>
      <c r="C41" s="152"/>
      <c r="D41" s="152"/>
      <c r="E41" s="152"/>
      <c r="F41" s="152"/>
      <c r="G41" s="152"/>
      <c r="H41" s="152"/>
    </row>
    <row r="42" spans="1:8" x14ac:dyDescent="0.2">
      <c r="A42" s="152"/>
      <c r="B42" s="152"/>
      <c r="C42" s="152"/>
      <c r="D42" s="152"/>
      <c r="E42" s="152"/>
      <c r="F42" s="152"/>
      <c r="G42" s="152"/>
      <c r="H42" s="152"/>
    </row>
    <row r="43" spans="1:8" x14ac:dyDescent="0.2">
      <c r="A43" s="152"/>
      <c r="B43" s="152"/>
      <c r="C43" s="152"/>
      <c r="D43" s="152"/>
      <c r="E43" s="152"/>
      <c r="F43" s="152"/>
      <c r="G43" s="152"/>
      <c r="H43" s="152"/>
    </row>
    <row r="44" spans="1:8" x14ac:dyDescent="0.2">
      <c r="A44" s="152"/>
      <c r="B44" s="152"/>
      <c r="C44" s="152"/>
      <c r="D44" s="152"/>
      <c r="E44" s="152"/>
      <c r="F44" s="152"/>
      <c r="G44" s="152"/>
      <c r="H44" s="152"/>
    </row>
    <row r="45" spans="1:8" x14ac:dyDescent="0.2">
      <c r="A45" s="152"/>
      <c r="B45" s="152"/>
      <c r="C45" s="152"/>
      <c r="D45" s="152"/>
      <c r="E45" s="152"/>
      <c r="F45" s="152"/>
      <c r="G45" s="152"/>
      <c r="H45" s="152"/>
    </row>
    <row r="46" spans="1:8" x14ac:dyDescent="0.2">
      <c r="A46" s="152"/>
      <c r="B46" s="152"/>
      <c r="C46" s="152"/>
      <c r="D46" s="152"/>
      <c r="E46" s="152"/>
      <c r="F46" s="152"/>
      <c r="G46" s="152"/>
      <c r="H46" s="152"/>
    </row>
    <row r="47" spans="1:8" x14ac:dyDescent="0.2">
      <c r="A47" s="152"/>
      <c r="B47" s="152"/>
      <c r="C47" s="152"/>
      <c r="D47" s="152"/>
      <c r="E47" s="152"/>
      <c r="F47" s="152"/>
      <c r="G47" s="152"/>
      <c r="H47" s="152"/>
    </row>
    <row r="48" spans="1:8" x14ac:dyDescent="0.2">
      <c r="A48" s="152"/>
      <c r="B48" s="152"/>
      <c r="C48" s="152"/>
      <c r="D48" s="152"/>
      <c r="E48" s="152"/>
      <c r="F48" s="152"/>
      <c r="G48" s="152"/>
      <c r="H48" s="152"/>
    </row>
    <row r="49" spans="1:8" x14ac:dyDescent="0.2">
      <c r="A49" s="152"/>
      <c r="B49" s="152"/>
      <c r="C49" s="152"/>
      <c r="D49" s="152"/>
      <c r="E49" s="152"/>
      <c r="F49" s="152"/>
      <c r="G49" s="152"/>
      <c r="H49" s="152"/>
    </row>
  </sheetData>
  <phoneticPr fontId="24" type="noConversion"/>
  <pageMargins left="0.79" right="0.79" top="0.98" bottom="0.98" header="0.49" footer="0.49"/>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251"/>
  <sheetViews>
    <sheetView workbookViewId="0">
      <selection activeCell="A3" sqref="A3"/>
    </sheetView>
  </sheetViews>
  <sheetFormatPr defaultRowHeight="12.75" x14ac:dyDescent="0.2"/>
  <cols>
    <col min="1" max="1" width="10.140625" style="2" customWidth="1"/>
    <col min="2" max="2" width="12.85546875" customWidth="1"/>
    <col min="3" max="3" width="13.42578125" customWidth="1"/>
    <col min="6" max="6" width="15.85546875" style="4" customWidth="1"/>
    <col min="7" max="7" width="13.5703125" customWidth="1"/>
    <col min="8" max="8" width="17.28515625" customWidth="1"/>
  </cols>
  <sheetData>
    <row r="1" spans="1:8" x14ac:dyDescent="0.2">
      <c r="A1" s="97" t="s">
        <v>0</v>
      </c>
      <c r="B1" s="95" t="s">
        <v>2</v>
      </c>
      <c r="C1" s="95" t="s">
        <v>3</v>
      </c>
      <c r="D1" s="95" t="s">
        <v>4</v>
      </c>
      <c r="E1" s="95" t="s">
        <v>831</v>
      </c>
      <c r="F1" s="96" t="s">
        <v>1005</v>
      </c>
    </row>
    <row r="2" spans="1:8" x14ac:dyDescent="0.2">
      <c r="A2" s="2">
        <v>34286</v>
      </c>
      <c r="B2" t="s">
        <v>6</v>
      </c>
      <c r="C2" t="s">
        <v>7</v>
      </c>
      <c r="D2" t="s">
        <v>8</v>
      </c>
      <c r="E2">
        <v>1</v>
      </c>
      <c r="F2" s="3">
        <v>2166</v>
      </c>
    </row>
    <row r="3" spans="1:8" x14ac:dyDescent="0.2">
      <c r="A3" s="2">
        <v>34289</v>
      </c>
      <c r="B3" t="s">
        <v>9</v>
      </c>
      <c r="C3" t="s">
        <v>7</v>
      </c>
      <c r="D3" t="s">
        <v>8</v>
      </c>
      <c r="E3">
        <v>1</v>
      </c>
      <c r="F3" s="3">
        <v>260</v>
      </c>
    </row>
    <row r="4" spans="1:8" x14ac:dyDescent="0.2">
      <c r="A4" s="2">
        <v>34280</v>
      </c>
      <c r="B4" t="s">
        <v>19</v>
      </c>
      <c r="C4" t="s">
        <v>10</v>
      </c>
      <c r="D4" t="s">
        <v>8</v>
      </c>
      <c r="E4">
        <v>1</v>
      </c>
      <c r="F4" s="3">
        <v>318</v>
      </c>
      <c r="G4" s="152" t="s">
        <v>176</v>
      </c>
      <c r="H4" s="197"/>
    </row>
    <row r="5" spans="1:8" x14ac:dyDescent="0.2">
      <c r="A5" s="2">
        <v>34280</v>
      </c>
      <c r="B5" t="s">
        <v>19</v>
      </c>
      <c r="C5" t="s">
        <v>11</v>
      </c>
      <c r="D5" t="s">
        <v>8</v>
      </c>
      <c r="E5">
        <v>1</v>
      </c>
      <c r="F5" s="3">
        <v>2800</v>
      </c>
      <c r="G5" s="152" t="s">
        <v>177</v>
      </c>
      <c r="H5" s="198"/>
    </row>
    <row r="6" spans="1:8" x14ac:dyDescent="0.2">
      <c r="A6" s="2">
        <v>34280</v>
      </c>
      <c r="B6" t="s">
        <v>23</v>
      </c>
      <c r="C6" t="s">
        <v>12</v>
      </c>
      <c r="D6" t="s">
        <v>8</v>
      </c>
      <c r="E6">
        <v>1</v>
      </c>
      <c r="F6" s="3">
        <v>3975</v>
      </c>
      <c r="G6" s="152" t="s">
        <v>178</v>
      </c>
      <c r="H6" s="198"/>
    </row>
    <row r="7" spans="1:8" x14ac:dyDescent="0.2">
      <c r="A7" s="2">
        <v>34292</v>
      </c>
      <c r="B7" t="s">
        <v>23</v>
      </c>
      <c r="C7" t="s">
        <v>13</v>
      </c>
      <c r="D7" t="s">
        <v>14</v>
      </c>
      <c r="E7">
        <v>1</v>
      </c>
      <c r="F7" s="3">
        <v>250</v>
      </c>
      <c r="G7" s="152"/>
      <c r="H7" s="152"/>
    </row>
    <row r="8" spans="1:8" x14ac:dyDescent="0.2">
      <c r="A8" s="2">
        <v>34324</v>
      </c>
      <c r="B8" s="75" t="s">
        <v>28</v>
      </c>
      <c r="C8" t="s">
        <v>15</v>
      </c>
      <c r="D8" t="s">
        <v>14</v>
      </c>
      <c r="E8">
        <v>1</v>
      </c>
      <c r="F8" s="3">
        <v>19900</v>
      </c>
      <c r="G8" s="152"/>
      <c r="H8" s="152"/>
    </row>
    <row r="9" spans="1:8" x14ac:dyDescent="0.2">
      <c r="A9" s="2">
        <v>34324</v>
      </c>
      <c r="B9" t="s">
        <v>16</v>
      </c>
      <c r="C9" t="s">
        <v>17</v>
      </c>
      <c r="D9" t="s">
        <v>14</v>
      </c>
      <c r="F9" s="3">
        <v>1000</v>
      </c>
      <c r="G9" s="152"/>
      <c r="H9" s="152"/>
    </row>
    <row r="10" spans="1:8" x14ac:dyDescent="0.2">
      <c r="A10" s="2">
        <v>34293</v>
      </c>
      <c r="B10" t="s">
        <v>18</v>
      </c>
      <c r="C10" t="s">
        <v>17</v>
      </c>
      <c r="D10" t="s">
        <v>14</v>
      </c>
      <c r="E10">
        <v>1</v>
      </c>
      <c r="F10" s="3">
        <v>900</v>
      </c>
    </row>
    <row r="11" spans="1:8" x14ac:dyDescent="0.2">
      <c r="A11" s="2">
        <v>34316</v>
      </c>
      <c r="B11" t="s">
        <v>19</v>
      </c>
      <c r="C11" t="s">
        <v>20</v>
      </c>
      <c r="D11" t="s">
        <v>21</v>
      </c>
      <c r="E11">
        <v>1</v>
      </c>
      <c r="F11" s="3">
        <v>79000</v>
      </c>
    </row>
    <row r="12" spans="1:8" x14ac:dyDescent="0.2">
      <c r="A12" s="2">
        <v>34316</v>
      </c>
      <c r="B12" t="s">
        <v>19</v>
      </c>
      <c r="C12" t="s">
        <v>22</v>
      </c>
      <c r="D12" t="s">
        <v>21</v>
      </c>
      <c r="E12">
        <v>50</v>
      </c>
      <c r="F12" s="3">
        <v>19350</v>
      </c>
    </row>
    <row r="13" spans="1:8" x14ac:dyDescent="0.2">
      <c r="A13" s="2">
        <v>34330</v>
      </c>
      <c r="B13" t="s">
        <v>19</v>
      </c>
      <c r="C13" t="s">
        <v>20</v>
      </c>
      <c r="D13" t="s">
        <v>21</v>
      </c>
      <c r="E13">
        <v>1</v>
      </c>
      <c r="F13" s="3">
        <v>37600</v>
      </c>
    </row>
    <row r="14" spans="1:8" x14ac:dyDescent="0.2">
      <c r="A14" s="2">
        <v>34330</v>
      </c>
      <c r="B14" t="s">
        <v>19</v>
      </c>
      <c r="C14" t="s">
        <v>22</v>
      </c>
      <c r="D14" t="s">
        <v>21</v>
      </c>
      <c r="E14">
        <v>50</v>
      </c>
      <c r="F14" s="3">
        <v>7230</v>
      </c>
    </row>
    <row r="15" spans="1:8" x14ac:dyDescent="0.2">
      <c r="A15" s="2">
        <v>34289</v>
      </c>
      <c r="B15" t="s">
        <v>23</v>
      </c>
      <c r="C15" t="s">
        <v>24</v>
      </c>
      <c r="D15" t="s">
        <v>21</v>
      </c>
      <c r="E15">
        <v>1</v>
      </c>
      <c r="F15" s="3">
        <v>9000</v>
      </c>
    </row>
    <row r="16" spans="1:8" x14ac:dyDescent="0.2">
      <c r="A16" s="2">
        <v>34317</v>
      </c>
      <c r="B16" t="s">
        <v>23</v>
      </c>
      <c r="C16" t="s">
        <v>25</v>
      </c>
      <c r="D16" t="s">
        <v>21</v>
      </c>
      <c r="E16">
        <v>5</v>
      </c>
      <c r="F16" s="3">
        <v>9000</v>
      </c>
    </row>
    <row r="17" spans="1:6" x14ac:dyDescent="0.2">
      <c r="A17" s="2">
        <v>34317</v>
      </c>
      <c r="B17" t="s">
        <v>23</v>
      </c>
      <c r="C17" t="s">
        <v>25</v>
      </c>
      <c r="D17" t="s">
        <v>21</v>
      </c>
      <c r="E17">
        <v>5</v>
      </c>
      <c r="F17" s="3">
        <v>9000</v>
      </c>
    </row>
    <row r="18" spans="1:6" x14ac:dyDescent="0.2">
      <c r="A18" s="2">
        <v>34313</v>
      </c>
      <c r="B18" t="s">
        <v>23</v>
      </c>
      <c r="C18" t="s">
        <v>24</v>
      </c>
      <c r="D18" t="s">
        <v>21</v>
      </c>
      <c r="E18">
        <v>5</v>
      </c>
      <c r="F18" s="3">
        <v>9000</v>
      </c>
    </row>
    <row r="19" spans="1:6" x14ac:dyDescent="0.2">
      <c r="A19" s="2">
        <v>34313</v>
      </c>
      <c r="B19" t="s">
        <v>23</v>
      </c>
      <c r="C19" t="s">
        <v>24</v>
      </c>
      <c r="D19" t="s">
        <v>21</v>
      </c>
      <c r="E19">
        <v>5</v>
      </c>
      <c r="F19" s="3">
        <v>9000</v>
      </c>
    </row>
    <row r="20" spans="1:6" x14ac:dyDescent="0.2">
      <c r="A20" s="2">
        <v>34341</v>
      </c>
      <c r="B20" t="s">
        <v>23</v>
      </c>
      <c r="C20" t="s">
        <v>25</v>
      </c>
      <c r="D20" t="s">
        <v>21</v>
      </c>
      <c r="E20">
        <v>5</v>
      </c>
      <c r="F20" s="3">
        <v>11000</v>
      </c>
    </row>
    <row r="21" spans="1:6" x14ac:dyDescent="0.2">
      <c r="A21" s="2">
        <v>34325</v>
      </c>
      <c r="B21" t="s">
        <v>23</v>
      </c>
      <c r="C21" t="s">
        <v>24</v>
      </c>
      <c r="E21">
        <v>5</v>
      </c>
      <c r="F21" s="3">
        <v>11000</v>
      </c>
    </row>
    <row r="22" spans="1:6" x14ac:dyDescent="0.2">
      <c r="A22" s="2">
        <v>34290</v>
      </c>
      <c r="B22" t="s">
        <v>26</v>
      </c>
      <c r="C22" t="s">
        <v>27</v>
      </c>
      <c r="D22" t="s">
        <v>14</v>
      </c>
      <c r="E22">
        <v>5</v>
      </c>
      <c r="F22" s="3">
        <v>5250</v>
      </c>
    </row>
    <row r="23" spans="1:6" x14ac:dyDescent="0.2">
      <c r="A23" s="2">
        <v>34324</v>
      </c>
      <c r="B23" t="s">
        <v>28</v>
      </c>
      <c r="C23" t="s">
        <v>29</v>
      </c>
      <c r="D23" t="s">
        <v>21</v>
      </c>
      <c r="E23">
        <v>1</v>
      </c>
      <c r="F23" s="3">
        <v>14079.98</v>
      </c>
    </row>
    <row r="24" spans="1:6" x14ac:dyDescent="0.2">
      <c r="A24" s="2">
        <v>34332</v>
      </c>
      <c r="B24" t="s">
        <v>28</v>
      </c>
      <c r="C24" t="s">
        <v>30</v>
      </c>
      <c r="D24" t="s">
        <v>21</v>
      </c>
      <c r="E24">
        <v>1</v>
      </c>
      <c r="F24" s="3">
        <v>3789.99</v>
      </c>
    </row>
    <row r="25" spans="1:6" x14ac:dyDescent="0.2">
      <c r="A25" s="2">
        <v>34338</v>
      </c>
      <c r="B25" t="s">
        <v>31</v>
      </c>
      <c r="C25" t="s">
        <v>32</v>
      </c>
      <c r="D25" t="s">
        <v>21</v>
      </c>
      <c r="E25">
        <v>1</v>
      </c>
      <c r="F25" s="3">
        <v>15000</v>
      </c>
    </row>
    <row r="26" spans="1:6" x14ac:dyDescent="0.2">
      <c r="A26" s="2">
        <v>34290</v>
      </c>
      <c r="B26" t="s">
        <v>19</v>
      </c>
      <c r="C26" t="s">
        <v>33</v>
      </c>
      <c r="D26" t="s">
        <v>21</v>
      </c>
      <c r="E26">
        <v>5</v>
      </c>
      <c r="F26" s="3">
        <v>5979</v>
      </c>
    </row>
    <row r="27" spans="1:6" x14ac:dyDescent="0.2">
      <c r="A27" s="2">
        <v>34289</v>
      </c>
      <c r="B27" t="s">
        <v>34</v>
      </c>
      <c r="C27" t="s">
        <v>35</v>
      </c>
      <c r="D27" t="s">
        <v>36</v>
      </c>
      <c r="E27">
        <v>1</v>
      </c>
      <c r="F27" s="3">
        <v>9115</v>
      </c>
    </row>
    <row r="28" spans="1:6" x14ac:dyDescent="0.2">
      <c r="A28" s="2">
        <v>34278</v>
      </c>
      <c r="B28" t="s">
        <v>19</v>
      </c>
      <c r="C28" t="s">
        <v>20</v>
      </c>
      <c r="D28" t="s">
        <v>21</v>
      </c>
      <c r="E28">
        <v>750</v>
      </c>
      <c r="F28" s="3">
        <v>40300</v>
      </c>
    </row>
    <row r="29" spans="1:6" x14ac:dyDescent="0.2">
      <c r="A29" s="2">
        <v>34295</v>
      </c>
      <c r="B29" t="s">
        <v>37</v>
      </c>
      <c r="C29" t="s">
        <v>38</v>
      </c>
      <c r="D29" t="s">
        <v>14</v>
      </c>
      <c r="E29">
        <v>20</v>
      </c>
      <c r="F29" s="3">
        <v>15000</v>
      </c>
    </row>
    <row r="30" spans="1:6" x14ac:dyDescent="0.2">
      <c r="A30" s="2">
        <v>34296</v>
      </c>
      <c r="B30" t="s">
        <v>39</v>
      </c>
      <c r="C30" t="s">
        <v>40</v>
      </c>
      <c r="D30" t="s">
        <v>41</v>
      </c>
      <c r="E30">
        <v>1</v>
      </c>
      <c r="F30" s="3">
        <v>10000</v>
      </c>
    </row>
    <row r="31" spans="1:6" x14ac:dyDescent="0.2">
      <c r="A31" s="2">
        <v>34313</v>
      </c>
      <c r="B31" t="s">
        <v>42</v>
      </c>
      <c r="C31" t="s">
        <v>43</v>
      </c>
      <c r="D31" t="s">
        <v>41</v>
      </c>
      <c r="E31">
        <v>1</v>
      </c>
      <c r="F31" s="3">
        <v>20240</v>
      </c>
    </row>
    <row r="32" spans="1:6" x14ac:dyDescent="0.2">
      <c r="A32" s="2">
        <v>34302</v>
      </c>
      <c r="B32" t="s">
        <v>44</v>
      </c>
      <c r="C32" t="s">
        <v>35</v>
      </c>
      <c r="D32" t="s">
        <v>36</v>
      </c>
      <c r="E32">
        <v>1</v>
      </c>
      <c r="F32" s="3">
        <v>126000</v>
      </c>
    </row>
    <row r="33" spans="1:6" x14ac:dyDescent="0.2">
      <c r="A33" s="2">
        <v>34316</v>
      </c>
      <c r="B33" t="s">
        <v>45</v>
      </c>
      <c r="C33" t="s">
        <v>46</v>
      </c>
      <c r="D33" t="s">
        <v>21</v>
      </c>
      <c r="E33">
        <v>21000</v>
      </c>
      <c r="F33" s="3">
        <v>34000</v>
      </c>
    </row>
    <row r="34" spans="1:6" x14ac:dyDescent="0.2">
      <c r="A34" s="2">
        <v>34317</v>
      </c>
      <c r="B34" t="s">
        <v>45</v>
      </c>
      <c r="C34" t="s">
        <v>46</v>
      </c>
      <c r="D34" t="s">
        <v>21</v>
      </c>
      <c r="E34">
        <v>4</v>
      </c>
      <c r="F34" s="3">
        <v>34000</v>
      </c>
    </row>
    <row r="35" spans="1:6" x14ac:dyDescent="0.2">
      <c r="A35" s="2">
        <v>34317</v>
      </c>
      <c r="C35" t="s">
        <v>47</v>
      </c>
      <c r="D35" t="s">
        <v>14</v>
      </c>
      <c r="E35">
        <v>4</v>
      </c>
      <c r="F35" s="3">
        <v>15800</v>
      </c>
    </row>
    <row r="36" spans="1:6" x14ac:dyDescent="0.2">
      <c r="A36" s="2">
        <v>34320</v>
      </c>
      <c r="C36" t="s">
        <v>47</v>
      </c>
      <c r="D36" t="s">
        <v>14</v>
      </c>
      <c r="E36">
        <v>1</v>
      </c>
      <c r="F36" s="3">
        <v>18300</v>
      </c>
    </row>
    <row r="37" spans="1:6" x14ac:dyDescent="0.2">
      <c r="A37" s="2">
        <v>34330</v>
      </c>
      <c r="B37" t="s">
        <v>48</v>
      </c>
      <c r="C37" t="s">
        <v>38</v>
      </c>
      <c r="D37" t="s">
        <v>36</v>
      </c>
      <c r="E37">
        <v>1</v>
      </c>
      <c r="F37" s="3">
        <v>197980</v>
      </c>
    </row>
    <row r="38" spans="1:6" x14ac:dyDescent="0.2">
      <c r="A38" s="2">
        <v>34326</v>
      </c>
      <c r="B38" t="s">
        <v>48</v>
      </c>
      <c r="C38" t="s">
        <v>38</v>
      </c>
      <c r="D38" t="s">
        <v>36</v>
      </c>
      <c r="E38">
        <v>1</v>
      </c>
      <c r="F38" s="3">
        <v>50000</v>
      </c>
    </row>
    <row r="39" spans="1:6" x14ac:dyDescent="0.2">
      <c r="A39" s="2">
        <v>34327</v>
      </c>
      <c r="B39" t="s">
        <v>48</v>
      </c>
      <c r="C39" t="s">
        <v>38</v>
      </c>
      <c r="D39" t="s">
        <v>36</v>
      </c>
      <c r="E39">
        <v>1</v>
      </c>
      <c r="F39" s="3">
        <v>50000</v>
      </c>
    </row>
    <row r="40" spans="1:6" x14ac:dyDescent="0.2">
      <c r="A40" s="2">
        <v>34306</v>
      </c>
      <c r="B40" t="s">
        <v>44</v>
      </c>
      <c r="C40" t="s">
        <v>35</v>
      </c>
      <c r="D40" t="s">
        <v>36</v>
      </c>
      <c r="E40">
        <v>1</v>
      </c>
      <c r="F40" s="3">
        <v>135000</v>
      </c>
    </row>
    <row r="41" spans="1:6" x14ac:dyDescent="0.2">
      <c r="A41" s="2">
        <v>34310</v>
      </c>
      <c r="B41" t="s">
        <v>44</v>
      </c>
      <c r="C41" t="s">
        <v>35</v>
      </c>
      <c r="D41" t="s">
        <v>36</v>
      </c>
      <c r="E41">
        <v>22500</v>
      </c>
      <c r="F41" s="3">
        <v>65000</v>
      </c>
    </row>
    <row r="42" spans="1:6" x14ac:dyDescent="0.2">
      <c r="A42" s="2">
        <v>34310</v>
      </c>
      <c r="B42" t="s">
        <v>49</v>
      </c>
      <c r="C42" t="s">
        <v>32</v>
      </c>
      <c r="D42" t="s">
        <v>36</v>
      </c>
      <c r="E42">
        <v>10000</v>
      </c>
      <c r="F42" s="3">
        <v>18000</v>
      </c>
    </row>
    <row r="43" spans="1:6" x14ac:dyDescent="0.2">
      <c r="A43" s="2">
        <v>34348</v>
      </c>
      <c r="B43" t="s">
        <v>50</v>
      </c>
      <c r="C43" t="s">
        <v>51</v>
      </c>
      <c r="D43" t="s">
        <v>21</v>
      </c>
      <c r="E43">
        <v>5</v>
      </c>
      <c r="F43" s="3">
        <v>150000</v>
      </c>
    </row>
    <row r="44" spans="1:6" x14ac:dyDescent="0.2">
      <c r="A44" s="2">
        <v>34303</v>
      </c>
      <c r="B44" t="s">
        <v>49</v>
      </c>
      <c r="C44" t="s">
        <v>32</v>
      </c>
      <c r="D44" t="s">
        <v>36</v>
      </c>
      <c r="E44">
        <v>1</v>
      </c>
      <c r="F44" s="3">
        <v>18000</v>
      </c>
    </row>
    <row r="45" spans="1:6" x14ac:dyDescent="0.2">
      <c r="A45" s="2">
        <v>34348</v>
      </c>
      <c r="B45" t="s">
        <v>52</v>
      </c>
      <c r="C45" t="s">
        <v>53</v>
      </c>
      <c r="D45" t="s">
        <v>8</v>
      </c>
      <c r="E45">
        <v>10</v>
      </c>
      <c r="F45" s="3">
        <v>100000</v>
      </c>
    </row>
    <row r="46" spans="1:6" x14ac:dyDescent="0.2">
      <c r="A46" s="2">
        <v>34376</v>
      </c>
      <c r="B46" t="s">
        <v>54</v>
      </c>
      <c r="C46" t="s">
        <v>7</v>
      </c>
      <c r="D46" t="s">
        <v>8</v>
      </c>
      <c r="E46">
        <v>1</v>
      </c>
      <c r="F46" s="3">
        <v>200000</v>
      </c>
    </row>
    <row r="47" spans="1:6" x14ac:dyDescent="0.2">
      <c r="A47" s="2">
        <v>34347</v>
      </c>
      <c r="B47" t="s">
        <v>55</v>
      </c>
      <c r="C47" t="s">
        <v>7</v>
      </c>
      <c r="D47" t="s">
        <v>8</v>
      </c>
      <c r="E47">
        <v>1</v>
      </c>
      <c r="F47" s="3">
        <v>4960</v>
      </c>
    </row>
    <row r="48" spans="1:6" x14ac:dyDescent="0.2">
      <c r="A48" s="2">
        <v>34369</v>
      </c>
      <c r="B48" t="s">
        <v>31</v>
      </c>
      <c r="C48" t="s">
        <v>32</v>
      </c>
      <c r="D48" t="s">
        <v>36</v>
      </c>
      <c r="E48">
        <v>1</v>
      </c>
      <c r="F48" s="3">
        <v>27038.400000000001</v>
      </c>
    </row>
    <row r="49" spans="1:6" x14ac:dyDescent="0.2">
      <c r="A49" s="2">
        <v>34380</v>
      </c>
      <c r="B49" t="s">
        <v>31</v>
      </c>
      <c r="C49" t="s">
        <v>25</v>
      </c>
      <c r="D49" t="s">
        <v>21</v>
      </c>
      <c r="E49">
        <v>6</v>
      </c>
      <c r="F49" s="3">
        <v>17000</v>
      </c>
    </row>
    <row r="50" spans="1:6" x14ac:dyDescent="0.2">
      <c r="A50" s="2">
        <v>34358</v>
      </c>
      <c r="B50" t="s">
        <v>48</v>
      </c>
      <c r="C50" t="s">
        <v>38</v>
      </c>
      <c r="D50" t="s">
        <v>36</v>
      </c>
      <c r="E50">
        <v>5</v>
      </c>
      <c r="F50" s="3">
        <v>413670</v>
      </c>
    </row>
    <row r="51" spans="1:6" x14ac:dyDescent="0.2">
      <c r="A51" s="2">
        <v>34353</v>
      </c>
      <c r="B51" t="s">
        <v>19</v>
      </c>
      <c r="C51" t="s">
        <v>56</v>
      </c>
      <c r="D51" t="s">
        <v>36</v>
      </c>
      <c r="E51">
        <v>1</v>
      </c>
      <c r="F51" s="3">
        <v>14500</v>
      </c>
    </row>
    <row r="52" spans="1:6" x14ac:dyDescent="0.2">
      <c r="A52" s="2">
        <v>34361</v>
      </c>
      <c r="B52" t="s">
        <v>19</v>
      </c>
      <c r="C52" t="s">
        <v>20</v>
      </c>
      <c r="D52" t="s">
        <v>36</v>
      </c>
      <c r="E52">
        <v>1</v>
      </c>
      <c r="F52" s="3">
        <v>60000</v>
      </c>
    </row>
    <row r="53" spans="1:6" x14ac:dyDescent="0.2">
      <c r="A53" s="2">
        <v>34353</v>
      </c>
      <c r="B53" t="s">
        <v>19</v>
      </c>
      <c r="C53" t="s">
        <v>20</v>
      </c>
      <c r="D53" t="s">
        <v>36</v>
      </c>
      <c r="E53">
        <v>30</v>
      </c>
      <c r="F53" s="3">
        <v>23000</v>
      </c>
    </row>
    <row r="54" spans="1:6" x14ac:dyDescent="0.2">
      <c r="A54" s="2">
        <v>34368</v>
      </c>
      <c r="B54" t="s">
        <v>19</v>
      </c>
      <c r="C54" t="s">
        <v>57</v>
      </c>
      <c r="D54" t="s">
        <v>36</v>
      </c>
      <c r="E54">
        <v>10</v>
      </c>
      <c r="F54" s="3">
        <v>19540</v>
      </c>
    </row>
    <row r="55" spans="1:6" x14ac:dyDescent="0.2">
      <c r="A55" s="2">
        <v>34381</v>
      </c>
      <c r="B55" t="s">
        <v>19</v>
      </c>
      <c r="C55" t="s">
        <v>57</v>
      </c>
      <c r="D55" t="s">
        <v>36</v>
      </c>
      <c r="E55">
        <v>40</v>
      </c>
      <c r="F55" s="3">
        <v>30300</v>
      </c>
    </row>
    <row r="56" spans="1:6" x14ac:dyDescent="0.2">
      <c r="A56" s="2">
        <v>34381</v>
      </c>
      <c r="B56" t="s">
        <v>19</v>
      </c>
      <c r="C56" t="s">
        <v>20</v>
      </c>
      <c r="D56" t="s">
        <v>36</v>
      </c>
      <c r="E56">
        <v>30</v>
      </c>
      <c r="F56" s="3">
        <v>10000</v>
      </c>
    </row>
    <row r="57" spans="1:6" x14ac:dyDescent="0.2">
      <c r="A57" s="2">
        <v>34393</v>
      </c>
      <c r="B57" t="s">
        <v>49</v>
      </c>
      <c r="C57" t="s">
        <v>32</v>
      </c>
      <c r="D57" t="s">
        <v>36</v>
      </c>
      <c r="E57">
        <v>20</v>
      </c>
      <c r="F57" s="3">
        <v>60000</v>
      </c>
    </row>
    <row r="58" spans="1:6" x14ac:dyDescent="0.2">
      <c r="A58" s="2">
        <v>34381</v>
      </c>
      <c r="B58" t="s">
        <v>19</v>
      </c>
      <c r="C58" t="s">
        <v>58</v>
      </c>
      <c r="D58" t="s">
        <v>36</v>
      </c>
      <c r="E58">
        <v>10</v>
      </c>
      <c r="F58" s="3">
        <v>25300</v>
      </c>
    </row>
    <row r="59" spans="1:6" x14ac:dyDescent="0.2">
      <c r="A59" s="2">
        <v>34390</v>
      </c>
      <c r="B59" t="s">
        <v>19</v>
      </c>
      <c r="C59" t="s">
        <v>20</v>
      </c>
      <c r="D59" t="s">
        <v>36</v>
      </c>
      <c r="E59">
        <v>1</v>
      </c>
      <c r="F59" s="3">
        <v>72000</v>
      </c>
    </row>
    <row r="60" spans="1:6" x14ac:dyDescent="0.2">
      <c r="A60" s="2">
        <v>34390</v>
      </c>
      <c r="B60" t="s">
        <v>48</v>
      </c>
      <c r="C60" t="s">
        <v>38</v>
      </c>
      <c r="D60" t="s">
        <v>36</v>
      </c>
      <c r="E60">
        <v>20</v>
      </c>
      <c r="F60" s="3">
        <v>605545</v>
      </c>
    </row>
    <row r="61" spans="1:6" x14ac:dyDescent="0.2">
      <c r="A61" s="2">
        <v>34321</v>
      </c>
      <c r="B61" t="s">
        <v>59</v>
      </c>
      <c r="C61" t="s">
        <v>47</v>
      </c>
      <c r="D61" t="s">
        <v>14</v>
      </c>
      <c r="E61">
        <v>1</v>
      </c>
      <c r="F61" s="3">
        <v>20000</v>
      </c>
    </row>
    <row r="62" spans="1:6" x14ac:dyDescent="0.2">
      <c r="A62" s="2">
        <v>34400</v>
      </c>
      <c r="B62" t="s">
        <v>19</v>
      </c>
      <c r="C62" t="s">
        <v>60</v>
      </c>
      <c r="D62" t="s">
        <v>36</v>
      </c>
      <c r="E62">
        <v>1</v>
      </c>
      <c r="F62" s="3">
        <v>3750</v>
      </c>
    </row>
    <row r="63" spans="1:6" x14ac:dyDescent="0.2">
      <c r="A63" s="2">
        <v>34400</v>
      </c>
      <c r="B63" t="s">
        <v>61</v>
      </c>
      <c r="C63" t="s">
        <v>62</v>
      </c>
      <c r="D63" t="s">
        <v>63</v>
      </c>
      <c r="E63">
        <v>1</v>
      </c>
      <c r="F63" s="3">
        <v>149000</v>
      </c>
    </row>
    <row r="64" spans="1:6" x14ac:dyDescent="0.2">
      <c r="A64" s="2">
        <v>34400</v>
      </c>
      <c r="B64" t="s">
        <v>28</v>
      </c>
      <c r="C64" t="s">
        <v>29</v>
      </c>
      <c r="D64" t="s">
        <v>36</v>
      </c>
      <c r="E64">
        <v>1</v>
      </c>
      <c r="F64" s="3">
        <v>11300</v>
      </c>
    </row>
    <row r="65" spans="1:6" x14ac:dyDescent="0.2">
      <c r="A65" s="2">
        <v>34421</v>
      </c>
      <c r="B65" t="s">
        <v>64</v>
      </c>
      <c r="C65" t="s">
        <v>25</v>
      </c>
      <c r="D65" t="s">
        <v>36</v>
      </c>
      <c r="E65">
        <v>1</v>
      </c>
      <c r="F65" s="3">
        <v>32035.5</v>
      </c>
    </row>
    <row r="66" spans="1:6" x14ac:dyDescent="0.2">
      <c r="A66" s="2">
        <v>34400</v>
      </c>
      <c r="B66" t="s">
        <v>65</v>
      </c>
      <c r="C66" t="s">
        <v>66</v>
      </c>
      <c r="D66" t="s">
        <v>63</v>
      </c>
      <c r="E66">
        <v>5</v>
      </c>
      <c r="F66" s="3">
        <v>100000</v>
      </c>
    </row>
    <row r="67" spans="1:6" x14ac:dyDescent="0.2">
      <c r="A67" s="2">
        <v>34428</v>
      </c>
      <c r="B67" t="s">
        <v>65</v>
      </c>
      <c r="C67" t="s">
        <v>66</v>
      </c>
      <c r="D67" t="s">
        <v>63</v>
      </c>
      <c r="E67">
        <v>6000</v>
      </c>
      <c r="F67" s="3">
        <v>650000</v>
      </c>
    </row>
    <row r="68" spans="1:6" x14ac:dyDescent="0.2">
      <c r="A68" s="2">
        <v>34400</v>
      </c>
      <c r="B68" t="s">
        <v>67</v>
      </c>
      <c r="C68" t="s">
        <v>56</v>
      </c>
      <c r="D68" t="s">
        <v>36</v>
      </c>
      <c r="E68">
        <v>1</v>
      </c>
      <c r="F68" s="3">
        <v>93450</v>
      </c>
    </row>
    <row r="69" spans="1:6" x14ac:dyDescent="0.2">
      <c r="A69" s="2">
        <v>34401</v>
      </c>
      <c r="B69" t="s">
        <v>54</v>
      </c>
      <c r="C69" t="s">
        <v>68</v>
      </c>
      <c r="D69" t="s">
        <v>36</v>
      </c>
      <c r="E69">
        <v>1</v>
      </c>
      <c r="F69" s="3">
        <v>5100</v>
      </c>
    </row>
    <row r="70" spans="1:6" x14ac:dyDescent="0.2">
      <c r="A70" s="2">
        <v>34400</v>
      </c>
      <c r="B70" t="s">
        <v>19</v>
      </c>
      <c r="C70" t="s">
        <v>20</v>
      </c>
      <c r="D70" t="s">
        <v>36</v>
      </c>
      <c r="E70">
        <v>1</v>
      </c>
      <c r="F70" s="3">
        <v>86675</v>
      </c>
    </row>
    <row r="71" spans="1:6" x14ac:dyDescent="0.2">
      <c r="A71" s="2">
        <v>34401</v>
      </c>
      <c r="B71" t="s">
        <v>19</v>
      </c>
      <c r="C71" t="s">
        <v>57</v>
      </c>
      <c r="D71" t="s">
        <v>36</v>
      </c>
      <c r="E71">
        <v>30</v>
      </c>
      <c r="F71" s="3">
        <v>25075</v>
      </c>
    </row>
    <row r="72" spans="1:6" x14ac:dyDescent="0.2">
      <c r="A72" s="2">
        <v>34421</v>
      </c>
      <c r="C72" t="s">
        <v>69</v>
      </c>
      <c r="D72" t="s">
        <v>36</v>
      </c>
      <c r="E72">
        <v>15</v>
      </c>
      <c r="F72" s="3">
        <v>300000</v>
      </c>
    </row>
    <row r="73" spans="1:6" x14ac:dyDescent="0.2">
      <c r="A73" s="2">
        <v>34428</v>
      </c>
      <c r="B73" t="s">
        <v>31</v>
      </c>
      <c r="C73" t="s">
        <v>32</v>
      </c>
      <c r="D73" t="s">
        <v>36</v>
      </c>
      <c r="E73">
        <v>200</v>
      </c>
      <c r="F73" s="3">
        <v>42500</v>
      </c>
    </row>
    <row r="74" spans="1:6" x14ac:dyDescent="0.2">
      <c r="A74" s="2">
        <v>34411</v>
      </c>
      <c r="B74" t="s">
        <v>19</v>
      </c>
      <c r="C74" t="s">
        <v>20</v>
      </c>
      <c r="D74" t="s">
        <v>36</v>
      </c>
      <c r="E74">
        <v>5</v>
      </c>
      <c r="F74" s="3">
        <v>44000</v>
      </c>
    </row>
    <row r="75" spans="1:6" x14ac:dyDescent="0.2">
      <c r="A75" s="2">
        <v>34410</v>
      </c>
      <c r="B75" t="s">
        <v>19</v>
      </c>
      <c r="C75" t="s">
        <v>57</v>
      </c>
      <c r="D75" t="s">
        <v>36</v>
      </c>
      <c r="E75">
        <v>15</v>
      </c>
      <c r="F75" s="3">
        <v>30000</v>
      </c>
    </row>
    <row r="76" spans="1:6" x14ac:dyDescent="0.2">
      <c r="A76" s="2">
        <v>34410</v>
      </c>
      <c r="B76" t="s">
        <v>70</v>
      </c>
      <c r="C76" t="s">
        <v>71</v>
      </c>
      <c r="D76" t="s">
        <v>36</v>
      </c>
      <c r="E76">
        <v>15</v>
      </c>
      <c r="F76" s="3">
        <v>39600</v>
      </c>
    </row>
    <row r="77" spans="1:6" x14ac:dyDescent="0.2">
      <c r="A77" s="2">
        <v>34414</v>
      </c>
      <c r="B77" t="s">
        <v>72</v>
      </c>
      <c r="C77" t="s">
        <v>73</v>
      </c>
      <c r="D77" t="s">
        <v>14</v>
      </c>
      <c r="E77">
        <v>1</v>
      </c>
      <c r="F77" s="3">
        <v>42000</v>
      </c>
    </row>
    <row r="78" spans="1:6" x14ac:dyDescent="0.2">
      <c r="A78" s="2">
        <v>34414</v>
      </c>
      <c r="B78" t="s">
        <v>67</v>
      </c>
      <c r="C78" t="s">
        <v>56</v>
      </c>
      <c r="D78" t="s">
        <v>36</v>
      </c>
      <c r="E78">
        <v>1</v>
      </c>
      <c r="F78" s="3">
        <v>97485</v>
      </c>
    </row>
    <row r="79" spans="1:6" x14ac:dyDescent="0.2">
      <c r="A79" s="2">
        <v>34422</v>
      </c>
      <c r="B79" t="s">
        <v>48</v>
      </c>
      <c r="C79" t="s">
        <v>38</v>
      </c>
      <c r="D79" t="s">
        <v>36</v>
      </c>
      <c r="E79">
        <v>1</v>
      </c>
      <c r="F79" s="3">
        <v>834225</v>
      </c>
    </row>
    <row r="80" spans="1:6" x14ac:dyDescent="0.2">
      <c r="A80" s="2">
        <v>34413</v>
      </c>
      <c r="B80" t="s">
        <v>28</v>
      </c>
      <c r="C80" t="s">
        <v>11</v>
      </c>
      <c r="D80" t="s">
        <v>8</v>
      </c>
      <c r="E80">
        <v>1</v>
      </c>
      <c r="F80" s="3">
        <v>21000</v>
      </c>
    </row>
    <row r="81" spans="1:6" x14ac:dyDescent="0.2">
      <c r="A81" s="2">
        <v>34422</v>
      </c>
      <c r="B81" t="s">
        <v>67</v>
      </c>
      <c r="C81" t="s">
        <v>56</v>
      </c>
      <c r="D81" t="s">
        <v>36</v>
      </c>
      <c r="E81">
        <v>1</v>
      </c>
      <c r="F81" s="3">
        <v>142740</v>
      </c>
    </row>
    <row r="82" spans="1:6" x14ac:dyDescent="0.2">
      <c r="A82" s="2">
        <v>34429</v>
      </c>
      <c r="B82" t="s">
        <v>67</v>
      </c>
      <c r="C82" t="s">
        <v>56</v>
      </c>
      <c r="D82" t="s">
        <v>36</v>
      </c>
      <c r="E82">
        <v>1</v>
      </c>
      <c r="F82" s="3">
        <v>230940</v>
      </c>
    </row>
    <row r="83" spans="1:6" x14ac:dyDescent="0.2">
      <c r="A83" s="2">
        <v>34454</v>
      </c>
      <c r="B83" t="s">
        <v>74</v>
      </c>
      <c r="C83" t="s">
        <v>75</v>
      </c>
      <c r="D83" t="s">
        <v>36</v>
      </c>
      <c r="E83">
        <v>1</v>
      </c>
      <c r="F83" s="3">
        <v>36300</v>
      </c>
    </row>
    <row r="84" spans="1:6" x14ac:dyDescent="0.2">
      <c r="A84" s="2">
        <v>34422</v>
      </c>
      <c r="B84" t="s">
        <v>19</v>
      </c>
      <c r="C84" t="s">
        <v>76</v>
      </c>
      <c r="D84" t="s">
        <v>36</v>
      </c>
      <c r="E84">
        <v>1</v>
      </c>
      <c r="F84" s="3">
        <v>5000</v>
      </c>
    </row>
    <row r="85" spans="1:6" x14ac:dyDescent="0.2">
      <c r="A85" s="2">
        <v>34435</v>
      </c>
      <c r="B85" t="s">
        <v>74</v>
      </c>
      <c r="C85" t="s">
        <v>75</v>
      </c>
      <c r="D85" t="s">
        <v>36</v>
      </c>
      <c r="E85">
        <v>1</v>
      </c>
      <c r="F85" s="3">
        <v>17000</v>
      </c>
    </row>
    <row r="86" spans="1:6" x14ac:dyDescent="0.2">
      <c r="A86" s="2">
        <v>34432</v>
      </c>
      <c r="B86" t="s">
        <v>70</v>
      </c>
      <c r="C86" t="s">
        <v>71</v>
      </c>
      <c r="D86" t="s">
        <v>36</v>
      </c>
      <c r="E86">
        <v>1</v>
      </c>
      <c r="F86" s="3">
        <v>105000</v>
      </c>
    </row>
    <row r="87" spans="1:6" x14ac:dyDescent="0.2">
      <c r="A87" s="2">
        <v>34426</v>
      </c>
      <c r="B87" t="s">
        <v>77</v>
      </c>
      <c r="C87" t="s">
        <v>68</v>
      </c>
      <c r="D87" t="s">
        <v>36</v>
      </c>
      <c r="E87">
        <v>1</v>
      </c>
      <c r="F87" s="3">
        <v>4515</v>
      </c>
    </row>
    <row r="88" spans="1:6" x14ac:dyDescent="0.2">
      <c r="A88" s="2">
        <v>34442</v>
      </c>
      <c r="B88" t="s">
        <v>78</v>
      </c>
      <c r="C88" t="s">
        <v>79</v>
      </c>
      <c r="D88" t="s">
        <v>14</v>
      </c>
      <c r="E88">
        <v>1</v>
      </c>
      <c r="F88" s="3">
        <v>57500</v>
      </c>
    </row>
    <row r="89" spans="1:6" x14ac:dyDescent="0.2">
      <c r="A89" s="2">
        <v>34438</v>
      </c>
      <c r="B89" t="s">
        <v>80</v>
      </c>
      <c r="C89" t="s">
        <v>38</v>
      </c>
      <c r="D89" t="s">
        <v>36</v>
      </c>
      <c r="E89">
        <v>1</v>
      </c>
      <c r="F89" s="3">
        <v>50000</v>
      </c>
    </row>
    <row r="90" spans="1:6" x14ac:dyDescent="0.2">
      <c r="A90" s="2">
        <v>34439</v>
      </c>
      <c r="B90" t="s">
        <v>81</v>
      </c>
      <c r="C90" t="s">
        <v>38</v>
      </c>
      <c r="D90" t="s">
        <v>36</v>
      </c>
      <c r="E90">
        <v>1</v>
      </c>
      <c r="F90" s="3">
        <v>30000</v>
      </c>
    </row>
    <row r="91" spans="1:6" x14ac:dyDescent="0.2">
      <c r="A91" s="2">
        <v>34439</v>
      </c>
      <c r="B91" t="s">
        <v>82</v>
      </c>
      <c r="C91" t="s">
        <v>83</v>
      </c>
      <c r="D91" t="s">
        <v>14</v>
      </c>
      <c r="E91">
        <v>1</v>
      </c>
      <c r="F91" s="3">
        <v>1100</v>
      </c>
    </row>
    <row r="92" spans="1:6" x14ac:dyDescent="0.2">
      <c r="A92" s="2">
        <v>34443</v>
      </c>
      <c r="B92" t="s">
        <v>67</v>
      </c>
      <c r="C92" t="s">
        <v>56</v>
      </c>
      <c r="D92" t="s">
        <v>36</v>
      </c>
      <c r="E92">
        <v>1</v>
      </c>
      <c r="F92" s="3">
        <v>80400</v>
      </c>
    </row>
    <row r="93" spans="1:6" x14ac:dyDescent="0.2">
      <c r="A93" s="2">
        <v>34444</v>
      </c>
      <c r="B93" t="s">
        <v>84</v>
      </c>
      <c r="C93" t="s">
        <v>85</v>
      </c>
      <c r="D93" t="s">
        <v>36</v>
      </c>
      <c r="E93">
        <v>1</v>
      </c>
      <c r="F93" s="3">
        <v>459000</v>
      </c>
    </row>
    <row r="94" spans="1:6" x14ac:dyDescent="0.2">
      <c r="A94" s="2">
        <v>34437</v>
      </c>
      <c r="B94" t="s">
        <v>19</v>
      </c>
      <c r="C94" t="s">
        <v>76</v>
      </c>
      <c r="D94" t="s">
        <v>36</v>
      </c>
      <c r="E94">
        <v>1</v>
      </c>
      <c r="F94" s="3">
        <v>4800</v>
      </c>
    </row>
    <row r="95" spans="1:6" x14ac:dyDescent="0.2">
      <c r="A95" s="2">
        <v>34439</v>
      </c>
      <c r="B95" t="s">
        <v>84</v>
      </c>
      <c r="C95" t="s">
        <v>62</v>
      </c>
      <c r="D95" t="s">
        <v>63</v>
      </c>
      <c r="E95">
        <v>1</v>
      </c>
      <c r="F95" s="3">
        <v>1306000</v>
      </c>
    </row>
    <row r="96" spans="1:6" x14ac:dyDescent="0.2">
      <c r="A96" s="2">
        <v>34471</v>
      </c>
      <c r="B96" t="s">
        <v>64</v>
      </c>
      <c r="C96" t="s">
        <v>86</v>
      </c>
      <c r="D96" t="s">
        <v>36</v>
      </c>
      <c r="E96">
        <v>1</v>
      </c>
      <c r="F96" s="3">
        <v>872778.5</v>
      </c>
    </row>
    <row r="97" spans="1:6" x14ac:dyDescent="0.2">
      <c r="A97" s="2">
        <v>34433</v>
      </c>
      <c r="B97" t="s">
        <v>87</v>
      </c>
      <c r="C97" t="s">
        <v>88</v>
      </c>
      <c r="D97" t="s">
        <v>36</v>
      </c>
      <c r="E97">
        <v>1</v>
      </c>
      <c r="F97" s="3">
        <v>85000</v>
      </c>
    </row>
    <row r="98" spans="1:6" x14ac:dyDescent="0.2">
      <c r="A98" s="2">
        <v>34433</v>
      </c>
      <c r="B98" t="s">
        <v>87</v>
      </c>
      <c r="C98" t="s">
        <v>89</v>
      </c>
      <c r="D98" t="s">
        <v>36</v>
      </c>
      <c r="E98">
        <v>1</v>
      </c>
      <c r="F98" s="3">
        <v>85000</v>
      </c>
    </row>
    <row r="99" spans="1:6" x14ac:dyDescent="0.2">
      <c r="A99" s="2">
        <v>34431</v>
      </c>
      <c r="B99" t="s">
        <v>74</v>
      </c>
      <c r="C99" t="s">
        <v>75</v>
      </c>
      <c r="D99" t="s">
        <v>36</v>
      </c>
      <c r="E99">
        <v>1</v>
      </c>
      <c r="F99" s="3">
        <v>28960</v>
      </c>
    </row>
    <row r="100" spans="1:6" x14ac:dyDescent="0.2">
      <c r="A100" s="2">
        <v>34452</v>
      </c>
      <c r="B100" t="s">
        <v>31</v>
      </c>
      <c r="C100" t="s">
        <v>32</v>
      </c>
      <c r="D100" t="s">
        <v>36</v>
      </c>
      <c r="E100">
        <v>1</v>
      </c>
      <c r="F100" s="3">
        <v>70000</v>
      </c>
    </row>
    <row r="101" spans="1:6" x14ac:dyDescent="0.2">
      <c r="A101" s="2">
        <v>34449</v>
      </c>
      <c r="B101" t="s">
        <v>90</v>
      </c>
      <c r="C101" t="s">
        <v>91</v>
      </c>
      <c r="D101" t="s">
        <v>36</v>
      </c>
      <c r="E101">
        <v>5</v>
      </c>
      <c r="F101" s="3">
        <v>226100</v>
      </c>
    </row>
    <row r="102" spans="1:6" x14ac:dyDescent="0.2">
      <c r="A102" s="2">
        <v>34446</v>
      </c>
      <c r="B102" t="s">
        <v>19</v>
      </c>
      <c r="D102" t="s">
        <v>36</v>
      </c>
      <c r="E102">
        <v>1</v>
      </c>
      <c r="F102" s="3">
        <v>140800</v>
      </c>
    </row>
    <row r="103" spans="1:6" x14ac:dyDescent="0.2">
      <c r="A103" s="2">
        <v>34446</v>
      </c>
      <c r="B103" t="s">
        <v>67</v>
      </c>
      <c r="D103" t="s">
        <v>36</v>
      </c>
      <c r="E103">
        <v>1</v>
      </c>
      <c r="F103" s="3">
        <v>96820</v>
      </c>
    </row>
    <row r="104" spans="1:6" x14ac:dyDescent="0.2">
      <c r="A104" s="2">
        <v>34444</v>
      </c>
      <c r="B104" t="s">
        <v>19</v>
      </c>
      <c r="C104" t="s">
        <v>92</v>
      </c>
      <c r="D104" t="s">
        <v>36</v>
      </c>
      <c r="E104">
        <v>1</v>
      </c>
      <c r="F104" s="3">
        <v>45300</v>
      </c>
    </row>
    <row r="105" spans="1:6" x14ac:dyDescent="0.2">
      <c r="A105" s="2">
        <v>34446</v>
      </c>
      <c r="B105" t="s">
        <v>48</v>
      </c>
      <c r="C105" t="s">
        <v>38</v>
      </c>
      <c r="D105" t="s">
        <v>36</v>
      </c>
      <c r="E105">
        <v>1</v>
      </c>
      <c r="F105" s="3">
        <v>500000</v>
      </c>
    </row>
    <row r="106" spans="1:6" x14ac:dyDescent="0.2">
      <c r="A106" s="2">
        <v>34453</v>
      </c>
      <c r="B106" t="s">
        <v>19</v>
      </c>
      <c r="C106" t="s">
        <v>20</v>
      </c>
      <c r="D106" t="s">
        <v>36</v>
      </c>
      <c r="E106">
        <v>1</v>
      </c>
      <c r="F106" s="3">
        <v>155000</v>
      </c>
    </row>
    <row r="107" spans="1:6" x14ac:dyDescent="0.2">
      <c r="A107" s="2">
        <v>34459</v>
      </c>
      <c r="B107" t="s">
        <v>84</v>
      </c>
      <c r="C107" t="s">
        <v>62</v>
      </c>
      <c r="D107" t="s">
        <v>63</v>
      </c>
      <c r="E107">
        <v>20</v>
      </c>
      <c r="F107" s="3">
        <v>65000</v>
      </c>
    </row>
    <row r="108" spans="1:6" x14ac:dyDescent="0.2">
      <c r="A108" s="2">
        <v>34467</v>
      </c>
      <c r="B108" t="s">
        <v>93</v>
      </c>
      <c r="C108" t="s">
        <v>66</v>
      </c>
      <c r="D108" t="s">
        <v>63</v>
      </c>
      <c r="E108">
        <v>1</v>
      </c>
      <c r="F108" s="3">
        <v>25000</v>
      </c>
    </row>
    <row r="109" spans="1:6" x14ac:dyDescent="0.2">
      <c r="A109" s="2">
        <v>34460</v>
      </c>
      <c r="B109" t="s">
        <v>49</v>
      </c>
      <c r="C109" t="s">
        <v>32</v>
      </c>
      <c r="D109" t="s">
        <v>36</v>
      </c>
      <c r="E109">
        <v>1</v>
      </c>
      <c r="F109" s="3">
        <v>85000</v>
      </c>
    </row>
    <row r="110" spans="1:6" x14ac:dyDescent="0.2">
      <c r="A110" s="2">
        <v>34463</v>
      </c>
      <c r="B110" t="s">
        <v>64</v>
      </c>
      <c r="C110" t="s">
        <v>25</v>
      </c>
      <c r="D110" t="s">
        <v>36</v>
      </c>
      <c r="E110">
        <v>5</v>
      </c>
      <c r="F110" s="3">
        <v>90893.73</v>
      </c>
    </row>
    <row r="111" spans="1:6" x14ac:dyDescent="0.2">
      <c r="A111" s="2">
        <v>34460</v>
      </c>
      <c r="B111" t="s">
        <v>34</v>
      </c>
      <c r="C111" t="s">
        <v>35</v>
      </c>
      <c r="D111" t="s">
        <v>36</v>
      </c>
      <c r="E111">
        <v>5</v>
      </c>
      <c r="F111" s="3">
        <v>116000</v>
      </c>
    </row>
    <row r="112" spans="1:6" x14ac:dyDescent="0.2">
      <c r="A112" s="2">
        <v>34458</v>
      </c>
      <c r="B112" t="s">
        <v>19</v>
      </c>
      <c r="C112" t="s">
        <v>20</v>
      </c>
      <c r="D112" t="s">
        <v>36</v>
      </c>
      <c r="E112">
        <v>2000</v>
      </c>
      <c r="F112" s="3">
        <v>132000</v>
      </c>
    </row>
    <row r="113" spans="1:6" x14ac:dyDescent="0.2">
      <c r="A113" s="2">
        <v>34458</v>
      </c>
      <c r="B113" t="s">
        <v>19</v>
      </c>
      <c r="C113" t="s">
        <v>57</v>
      </c>
      <c r="D113" t="s">
        <v>36</v>
      </c>
      <c r="E113">
        <v>20</v>
      </c>
      <c r="F113" s="3">
        <v>80000</v>
      </c>
    </row>
    <row r="114" spans="1:6" x14ac:dyDescent="0.2">
      <c r="A114" s="2">
        <v>34459</v>
      </c>
      <c r="B114" t="s">
        <v>94</v>
      </c>
      <c r="C114" t="s">
        <v>95</v>
      </c>
      <c r="D114" t="s">
        <v>96</v>
      </c>
      <c r="E114">
        <v>20</v>
      </c>
      <c r="F114" s="3">
        <v>579845</v>
      </c>
    </row>
    <row r="115" spans="1:6" x14ac:dyDescent="0.2">
      <c r="A115" s="2">
        <v>34471</v>
      </c>
      <c r="B115" t="s">
        <v>94</v>
      </c>
      <c r="C115" t="s">
        <v>95</v>
      </c>
      <c r="D115" t="s">
        <v>96</v>
      </c>
      <c r="E115">
        <v>1</v>
      </c>
      <c r="F115" s="3">
        <v>51490</v>
      </c>
    </row>
    <row r="116" spans="1:6" x14ac:dyDescent="0.2">
      <c r="A116" s="2">
        <v>34467</v>
      </c>
      <c r="B116" t="s">
        <v>34</v>
      </c>
      <c r="C116" t="s">
        <v>35</v>
      </c>
      <c r="D116" t="s">
        <v>36</v>
      </c>
      <c r="E116">
        <v>1</v>
      </c>
      <c r="F116" s="3">
        <v>179770</v>
      </c>
    </row>
    <row r="117" spans="1:6" x14ac:dyDescent="0.2">
      <c r="A117" s="2">
        <v>34458</v>
      </c>
      <c r="B117" t="s">
        <v>19</v>
      </c>
      <c r="C117" t="s">
        <v>20</v>
      </c>
      <c r="D117" t="s">
        <v>36</v>
      </c>
      <c r="E117">
        <v>3000</v>
      </c>
      <c r="F117" s="3">
        <v>100000</v>
      </c>
    </row>
    <row r="118" spans="1:6" x14ac:dyDescent="0.2">
      <c r="A118" s="2">
        <v>34458</v>
      </c>
      <c r="B118" t="s">
        <v>19</v>
      </c>
      <c r="C118" t="s">
        <v>57</v>
      </c>
      <c r="D118" t="s">
        <v>36</v>
      </c>
      <c r="E118">
        <v>15</v>
      </c>
      <c r="F118" s="3">
        <v>75800</v>
      </c>
    </row>
    <row r="119" spans="1:6" x14ac:dyDescent="0.2">
      <c r="A119" s="2">
        <v>34471</v>
      </c>
      <c r="B119" t="s">
        <v>97</v>
      </c>
      <c r="C119" t="s">
        <v>98</v>
      </c>
      <c r="D119" t="s">
        <v>36</v>
      </c>
      <c r="E119">
        <v>20</v>
      </c>
      <c r="F119" s="3">
        <v>200000</v>
      </c>
    </row>
    <row r="120" spans="1:6" x14ac:dyDescent="0.2">
      <c r="A120" s="2">
        <v>34474</v>
      </c>
      <c r="B120" t="s">
        <v>87</v>
      </c>
      <c r="C120" t="s">
        <v>38</v>
      </c>
      <c r="D120" t="s">
        <v>36</v>
      </c>
      <c r="E120">
        <v>1</v>
      </c>
      <c r="F120" s="3">
        <v>169000</v>
      </c>
    </row>
    <row r="121" spans="1:6" x14ac:dyDescent="0.2">
      <c r="A121" s="2">
        <v>34474</v>
      </c>
      <c r="B121" t="s">
        <v>99</v>
      </c>
      <c r="C121" t="s">
        <v>62</v>
      </c>
      <c r="D121" t="s">
        <v>63</v>
      </c>
      <c r="E121">
        <v>1</v>
      </c>
      <c r="F121" s="3">
        <v>268500</v>
      </c>
    </row>
    <row r="122" spans="1:6" x14ac:dyDescent="0.2">
      <c r="A122" s="2">
        <v>34477</v>
      </c>
      <c r="B122" t="s">
        <v>48</v>
      </c>
      <c r="C122" t="s">
        <v>38</v>
      </c>
      <c r="D122" t="s">
        <v>36</v>
      </c>
      <c r="E122">
        <v>1</v>
      </c>
      <c r="F122" s="3">
        <v>1000000</v>
      </c>
    </row>
    <row r="123" spans="1:6" x14ac:dyDescent="0.2">
      <c r="A123" s="2">
        <v>34477</v>
      </c>
      <c r="B123" t="s">
        <v>87</v>
      </c>
      <c r="C123" t="s">
        <v>38</v>
      </c>
      <c r="D123" t="s">
        <v>63</v>
      </c>
      <c r="E123">
        <v>1</v>
      </c>
      <c r="F123" s="3">
        <v>496000</v>
      </c>
    </row>
    <row r="124" spans="1:6" x14ac:dyDescent="0.2">
      <c r="A124" s="2">
        <v>34477</v>
      </c>
      <c r="B124" t="s">
        <v>19</v>
      </c>
      <c r="C124" t="s">
        <v>100</v>
      </c>
      <c r="D124" t="s">
        <v>36</v>
      </c>
      <c r="E124">
        <v>1</v>
      </c>
      <c r="F124" s="3">
        <v>200000</v>
      </c>
    </row>
    <row r="125" spans="1:6" x14ac:dyDescent="0.2">
      <c r="A125" s="2">
        <v>34481</v>
      </c>
      <c r="B125" t="s">
        <v>84</v>
      </c>
      <c r="C125" t="s">
        <v>101</v>
      </c>
      <c r="D125" t="s">
        <v>63</v>
      </c>
      <c r="E125">
        <v>1</v>
      </c>
      <c r="F125" s="3">
        <v>330000</v>
      </c>
    </row>
    <row r="126" spans="1:6" x14ac:dyDescent="0.2">
      <c r="A126" s="2">
        <v>34481</v>
      </c>
      <c r="B126" t="s">
        <v>102</v>
      </c>
      <c r="C126" t="s">
        <v>101</v>
      </c>
      <c r="D126" t="s">
        <v>63</v>
      </c>
      <c r="E126">
        <v>1</v>
      </c>
      <c r="F126" s="3">
        <v>26000</v>
      </c>
    </row>
    <row r="127" spans="1:6" x14ac:dyDescent="0.2">
      <c r="A127" s="2">
        <v>34484</v>
      </c>
      <c r="B127" t="s">
        <v>103</v>
      </c>
      <c r="C127" t="s">
        <v>92</v>
      </c>
      <c r="D127" t="s">
        <v>8</v>
      </c>
      <c r="E127">
        <v>1</v>
      </c>
      <c r="F127" s="3">
        <v>290000</v>
      </c>
    </row>
    <row r="128" spans="1:6" x14ac:dyDescent="0.2">
      <c r="A128" s="2">
        <v>34486</v>
      </c>
      <c r="B128" t="s">
        <v>104</v>
      </c>
      <c r="C128" t="s">
        <v>105</v>
      </c>
      <c r="D128" t="s">
        <v>41</v>
      </c>
      <c r="E128">
        <v>1</v>
      </c>
      <c r="F128" s="3">
        <v>54000</v>
      </c>
    </row>
    <row r="129" spans="1:6" x14ac:dyDescent="0.2">
      <c r="A129" s="2">
        <v>34492</v>
      </c>
      <c r="B129" t="s">
        <v>93</v>
      </c>
      <c r="C129" t="s">
        <v>66</v>
      </c>
      <c r="D129" t="s">
        <v>63</v>
      </c>
      <c r="E129">
        <v>1</v>
      </c>
      <c r="F129" s="3">
        <v>18750</v>
      </c>
    </row>
    <row r="130" spans="1:6" x14ac:dyDescent="0.2">
      <c r="A130" s="2">
        <v>34486</v>
      </c>
      <c r="B130" t="s">
        <v>106</v>
      </c>
      <c r="C130" t="s">
        <v>107</v>
      </c>
      <c r="D130" t="s">
        <v>96</v>
      </c>
      <c r="E130">
        <v>1</v>
      </c>
      <c r="F130" s="3">
        <v>6000000</v>
      </c>
    </row>
    <row r="131" spans="1:6" x14ac:dyDescent="0.2">
      <c r="A131" s="2">
        <v>34486</v>
      </c>
      <c r="B131" t="s">
        <v>48</v>
      </c>
      <c r="C131" t="s">
        <v>38</v>
      </c>
      <c r="D131" t="s">
        <v>36</v>
      </c>
      <c r="E131">
        <v>1</v>
      </c>
      <c r="F131" s="3">
        <v>4400000</v>
      </c>
    </row>
    <row r="132" spans="1:6" x14ac:dyDescent="0.2">
      <c r="A132" s="2">
        <v>34484</v>
      </c>
      <c r="B132" t="s">
        <v>48</v>
      </c>
      <c r="C132" t="s">
        <v>38</v>
      </c>
      <c r="D132" t="s">
        <v>36</v>
      </c>
      <c r="E132">
        <v>1</v>
      </c>
      <c r="F132" s="3">
        <v>1600000</v>
      </c>
    </row>
    <row r="133" spans="1:6" x14ac:dyDescent="0.2">
      <c r="A133" s="2">
        <v>34488</v>
      </c>
      <c r="B133" t="s">
        <v>19</v>
      </c>
      <c r="C133" t="s">
        <v>20</v>
      </c>
      <c r="D133" t="s">
        <v>36</v>
      </c>
      <c r="E133">
        <v>1</v>
      </c>
      <c r="F133" s="3">
        <v>343620</v>
      </c>
    </row>
    <row r="134" spans="1:6" x14ac:dyDescent="0.2">
      <c r="A134" s="2">
        <v>34493</v>
      </c>
      <c r="B134" t="s">
        <v>19</v>
      </c>
      <c r="C134" t="s">
        <v>57</v>
      </c>
      <c r="D134" t="s">
        <v>36</v>
      </c>
      <c r="E134">
        <v>30</v>
      </c>
      <c r="F134" s="3">
        <v>108920</v>
      </c>
    </row>
    <row r="135" spans="1:6" x14ac:dyDescent="0.2">
      <c r="A135" s="2">
        <v>34488</v>
      </c>
      <c r="B135" t="s">
        <v>84</v>
      </c>
      <c r="C135" t="s">
        <v>108</v>
      </c>
      <c r="D135" t="s">
        <v>63</v>
      </c>
      <c r="E135">
        <v>40</v>
      </c>
      <c r="F135" s="3">
        <v>85000</v>
      </c>
    </row>
    <row r="136" spans="1:6" x14ac:dyDescent="0.2">
      <c r="A136" s="2">
        <v>34491</v>
      </c>
      <c r="B136" t="s">
        <v>49</v>
      </c>
      <c r="C136" t="s">
        <v>32</v>
      </c>
      <c r="D136" t="s">
        <v>36</v>
      </c>
      <c r="E136">
        <v>1</v>
      </c>
      <c r="F136" s="3">
        <v>240000</v>
      </c>
    </row>
    <row r="137" spans="1:6" x14ac:dyDescent="0.2">
      <c r="A137" s="2">
        <v>34491</v>
      </c>
      <c r="B137" t="s">
        <v>49</v>
      </c>
      <c r="C137" t="s">
        <v>32</v>
      </c>
      <c r="D137" t="s">
        <v>36</v>
      </c>
      <c r="E137">
        <v>10</v>
      </c>
      <c r="F137" s="3">
        <v>120000</v>
      </c>
    </row>
    <row r="138" spans="1:6" x14ac:dyDescent="0.2">
      <c r="A138" s="2">
        <v>34491</v>
      </c>
      <c r="B138" t="s">
        <v>87</v>
      </c>
      <c r="C138" t="s">
        <v>38</v>
      </c>
      <c r="D138" t="s">
        <v>36</v>
      </c>
      <c r="E138">
        <v>5</v>
      </c>
      <c r="F138" s="3">
        <v>25000</v>
      </c>
    </row>
    <row r="139" spans="1:6" x14ac:dyDescent="0.2">
      <c r="A139" s="2">
        <v>34499</v>
      </c>
      <c r="B139" t="s">
        <v>19</v>
      </c>
      <c r="C139" t="s">
        <v>35</v>
      </c>
      <c r="D139" t="s">
        <v>36</v>
      </c>
      <c r="E139">
        <v>1</v>
      </c>
      <c r="F139" s="3">
        <v>257760</v>
      </c>
    </row>
    <row r="140" spans="1:6" x14ac:dyDescent="0.2">
      <c r="A140" s="2">
        <v>34513</v>
      </c>
      <c r="B140" t="s">
        <v>109</v>
      </c>
      <c r="C140" t="s">
        <v>65</v>
      </c>
      <c r="D140" t="s">
        <v>63</v>
      </c>
      <c r="E140">
        <v>3000</v>
      </c>
      <c r="F140" s="3">
        <v>28800</v>
      </c>
    </row>
    <row r="141" spans="1:6" x14ac:dyDescent="0.2">
      <c r="A141" s="2">
        <v>34510</v>
      </c>
      <c r="C141" t="s">
        <v>110</v>
      </c>
      <c r="D141" t="s">
        <v>36</v>
      </c>
      <c r="E141">
        <v>1</v>
      </c>
      <c r="F141" s="3">
        <v>16000</v>
      </c>
    </row>
    <row r="142" spans="1:6" x14ac:dyDescent="0.2">
      <c r="A142" s="2">
        <v>34509</v>
      </c>
      <c r="B142" t="s">
        <v>111</v>
      </c>
      <c r="C142" t="s">
        <v>112</v>
      </c>
      <c r="D142" t="s">
        <v>63</v>
      </c>
      <c r="E142">
        <v>1</v>
      </c>
      <c r="F142" s="3">
        <v>495000</v>
      </c>
    </row>
    <row r="143" spans="1:6" x14ac:dyDescent="0.2">
      <c r="A143" s="2">
        <v>34521</v>
      </c>
      <c r="B143" t="s">
        <v>67</v>
      </c>
      <c r="C143" t="s">
        <v>56</v>
      </c>
      <c r="D143" t="s">
        <v>36</v>
      </c>
      <c r="E143">
        <v>1</v>
      </c>
      <c r="F143" s="3">
        <v>343.28</v>
      </c>
    </row>
    <row r="144" spans="1:6" x14ac:dyDescent="0.2">
      <c r="A144" s="2">
        <v>34554</v>
      </c>
      <c r="B144" t="s">
        <v>31</v>
      </c>
      <c r="C144" t="s">
        <v>32</v>
      </c>
      <c r="D144" t="s">
        <v>36</v>
      </c>
      <c r="E144">
        <v>1</v>
      </c>
      <c r="F144" s="3">
        <v>120</v>
      </c>
    </row>
    <row r="145" spans="1:6" x14ac:dyDescent="0.2">
      <c r="A145" s="2">
        <v>34554</v>
      </c>
      <c r="B145" t="s">
        <v>113</v>
      </c>
      <c r="C145" t="s">
        <v>7</v>
      </c>
      <c r="D145" t="s">
        <v>8</v>
      </c>
      <c r="E145">
        <v>10</v>
      </c>
      <c r="F145" s="3">
        <v>940</v>
      </c>
    </row>
    <row r="146" spans="1:6" x14ac:dyDescent="0.2">
      <c r="A146" s="2">
        <v>34515</v>
      </c>
      <c r="B146" t="s">
        <v>114</v>
      </c>
      <c r="C146" t="s">
        <v>115</v>
      </c>
      <c r="D146" t="s">
        <v>96</v>
      </c>
      <c r="E146">
        <v>1</v>
      </c>
      <c r="F146" s="3">
        <v>118000</v>
      </c>
    </row>
    <row r="147" spans="1:6" x14ac:dyDescent="0.2">
      <c r="A147" s="2">
        <v>34523</v>
      </c>
      <c r="B147" t="s">
        <v>59</v>
      </c>
      <c r="C147" t="s">
        <v>79</v>
      </c>
      <c r="D147" t="s">
        <v>14</v>
      </c>
      <c r="E147">
        <v>1</v>
      </c>
      <c r="F147" s="3">
        <v>220.93</v>
      </c>
    </row>
    <row r="148" spans="1:6" x14ac:dyDescent="0.2">
      <c r="A148" s="2">
        <v>34533</v>
      </c>
      <c r="B148" t="s">
        <v>116</v>
      </c>
      <c r="C148" t="s">
        <v>117</v>
      </c>
      <c r="D148" t="s">
        <v>36</v>
      </c>
      <c r="E148">
        <v>1</v>
      </c>
      <c r="F148" s="3">
        <v>1170</v>
      </c>
    </row>
    <row r="149" spans="1:6" x14ac:dyDescent="0.2">
      <c r="A149" s="2">
        <v>34522</v>
      </c>
      <c r="B149" t="s">
        <v>19</v>
      </c>
      <c r="C149" t="s">
        <v>76</v>
      </c>
      <c r="D149" t="s">
        <v>36</v>
      </c>
      <c r="E149">
        <v>1</v>
      </c>
      <c r="F149" s="3">
        <v>6.9</v>
      </c>
    </row>
    <row r="150" spans="1:6" x14ac:dyDescent="0.2">
      <c r="A150" s="2">
        <v>34523</v>
      </c>
      <c r="B150" t="s">
        <v>118</v>
      </c>
      <c r="C150" t="s">
        <v>119</v>
      </c>
      <c r="D150" t="s">
        <v>36</v>
      </c>
      <c r="E150">
        <v>1</v>
      </c>
      <c r="F150" s="3">
        <v>280</v>
      </c>
    </row>
    <row r="151" spans="1:6" x14ac:dyDescent="0.2">
      <c r="A151" s="2">
        <v>34523</v>
      </c>
      <c r="B151" t="s">
        <v>120</v>
      </c>
      <c r="C151" t="s">
        <v>7</v>
      </c>
      <c r="D151" t="s">
        <v>8</v>
      </c>
      <c r="E151">
        <v>1</v>
      </c>
      <c r="F151" s="3">
        <v>14.2</v>
      </c>
    </row>
    <row r="152" spans="1:6" x14ac:dyDescent="0.2">
      <c r="A152" s="2">
        <v>34528</v>
      </c>
      <c r="B152" t="s">
        <v>54</v>
      </c>
      <c r="C152" t="s">
        <v>7</v>
      </c>
      <c r="D152" t="s">
        <v>8</v>
      </c>
      <c r="E152">
        <v>1</v>
      </c>
      <c r="F152" s="3">
        <v>46.32</v>
      </c>
    </row>
    <row r="153" spans="1:6" x14ac:dyDescent="0.2">
      <c r="A153" s="2">
        <v>34528</v>
      </c>
      <c r="B153" t="s">
        <v>19</v>
      </c>
      <c r="C153" t="s">
        <v>20</v>
      </c>
      <c r="D153" t="s">
        <v>36</v>
      </c>
      <c r="E153">
        <v>1</v>
      </c>
      <c r="F153" s="3">
        <v>113.91</v>
      </c>
    </row>
    <row r="154" spans="1:6" x14ac:dyDescent="0.2">
      <c r="A154" s="2">
        <v>34530</v>
      </c>
      <c r="B154" t="s">
        <v>28</v>
      </c>
      <c r="C154" t="s">
        <v>121</v>
      </c>
      <c r="D154" t="s">
        <v>63</v>
      </c>
      <c r="E154">
        <v>20</v>
      </c>
      <c r="F154" s="3">
        <v>18.649999999999999</v>
      </c>
    </row>
    <row r="155" spans="1:6" x14ac:dyDescent="0.2">
      <c r="A155" s="2">
        <v>34528</v>
      </c>
      <c r="B155" t="s">
        <v>52</v>
      </c>
      <c r="C155" t="s">
        <v>38</v>
      </c>
      <c r="D155" t="s">
        <v>8</v>
      </c>
      <c r="E155">
        <v>1</v>
      </c>
      <c r="F155" s="3">
        <v>650</v>
      </c>
    </row>
    <row r="156" spans="1:6" x14ac:dyDescent="0.2">
      <c r="A156" s="2">
        <v>34533</v>
      </c>
      <c r="B156" t="s">
        <v>106</v>
      </c>
      <c r="C156" t="s">
        <v>107</v>
      </c>
      <c r="D156" t="s">
        <v>96</v>
      </c>
      <c r="E156">
        <v>1</v>
      </c>
      <c r="F156" s="3">
        <v>539.33000000000004</v>
      </c>
    </row>
    <row r="157" spans="1:6" x14ac:dyDescent="0.2">
      <c r="A157" s="2">
        <v>34533</v>
      </c>
      <c r="B157" t="s">
        <v>74</v>
      </c>
      <c r="C157" t="s">
        <v>101</v>
      </c>
      <c r="D157" t="s">
        <v>36</v>
      </c>
      <c r="E157">
        <v>1</v>
      </c>
      <c r="F157" s="3">
        <v>39.15</v>
      </c>
    </row>
    <row r="158" spans="1:6" x14ac:dyDescent="0.2">
      <c r="A158" s="2">
        <v>34534</v>
      </c>
      <c r="B158" t="s">
        <v>74</v>
      </c>
      <c r="C158" t="s">
        <v>101</v>
      </c>
      <c r="D158" t="s">
        <v>36</v>
      </c>
      <c r="E158">
        <v>1</v>
      </c>
      <c r="F158" s="3">
        <v>39.15</v>
      </c>
    </row>
    <row r="159" spans="1:6" x14ac:dyDescent="0.2">
      <c r="A159" s="2">
        <v>34486</v>
      </c>
      <c r="B159" t="s">
        <v>106</v>
      </c>
      <c r="C159" t="s">
        <v>38</v>
      </c>
      <c r="D159" t="s">
        <v>96</v>
      </c>
      <c r="E159">
        <v>1</v>
      </c>
      <c r="F159" s="3">
        <v>6000000</v>
      </c>
    </row>
    <row r="160" spans="1:6" x14ac:dyDescent="0.2">
      <c r="A160" s="2">
        <v>34534</v>
      </c>
      <c r="B160" t="s">
        <v>122</v>
      </c>
      <c r="C160" t="s">
        <v>123</v>
      </c>
      <c r="D160" t="s">
        <v>14</v>
      </c>
      <c r="E160">
        <v>1</v>
      </c>
      <c r="F160" s="3">
        <v>11</v>
      </c>
    </row>
    <row r="161" spans="1:6" x14ac:dyDescent="0.2">
      <c r="A161" s="2">
        <v>34531</v>
      </c>
      <c r="C161" t="s">
        <v>124</v>
      </c>
      <c r="D161" t="s">
        <v>63</v>
      </c>
      <c r="E161">
        <v>1</v>
      </c>
      <c r="F161" s="3">
        <v>0.88</v>
      </c>
    </row>
    <row r="162" spans="1:6" x14ac:dyDescent="0.2">
      <c r="A162" s="2">
        <v>34542</v>
      </c>
      <c r="B162" t="s">
        <v>67</v>
      </c>
      <c r="C162" t="s">
        <v>56</v>
      </c>
      <c r="D162" t="s">
        <v>36</v>
      </c>
      <c r="E162">
        <v>1</v>
      </c>
      <c r="F162" s="3">
        <v>205.88</v>
      </c>
    </row>
    <row r="163" spans="1:6" x14ac:dyDescent="0.2">
      <c r="A163" s="2">
        <v>34537</v>
      </c>
      <c r="B163" t="s">
        <v>125</v>
      </c>
      <c r="C163" t="s">
        <v>38</v>
      </c>
      <c r="D163" t="s">
        <v>14</v>
      </c>
      <c r="E163">
        <v>1</v>
      </c>
      <c r="F163" s="3">
        <v>500</v>
      </c>
    </row>
    <row r="164" spans="1:6" x14ac:dyDescent="0.2">
      <c r="A164" s="2">
        <v>34541</v>
      </c>
      <c r="B164" t="s">
        <v>126</v>
      </c>
      <c r="C164" t="s">
        <v>127</v>
      </c>
      <c r="D164" t="s">
        <v>36</v>
      </c>
      <c r="E164">
        <v>1</v>
      </c>
      <c r="F164" s="3">
        <v>500</v>
      </c>
    </row>
    <row r="165" spans="1:6" x14ac:dyDescent="0.2">
      <c r="A165" s="2">
        <v>34547</v>
      </c>
      <c r="B165" t="s">
        <v>126</v>
      </c>
      <c r="C165" t="s">
        <v>127</v>
      </c>
      <c r="D165" t="s">
        <v>36</v>
      </c>
      <c r="E165">
        <v>1</v>
      </c>
      <c r="F165" s="3">
        <v>500</v>
      </c>
    </row>
    <row r="166" spans="1:6" x14ac:dyDescent="0.2">
      <c r="A166" s="2">
        <v>34541</v>
      </c>
      <c r="B166" t="s">
        <v>19</v>
      </c>
      <c r="C166" t="s">
        <v>20</v>
      </c>
      <c r="D166" t="s">
        <v>36</v>
      </c>
      <c r="E166">
        <v>1</v>
      </c>
      <c r="F166" s="3">
        <v>155.5</v>
      </c>
    </row>
    <row r="167" spans="1:6" x14ac:dyDescent="0.2">
      <c r="A167" s="2">
        <v>34543</v>
      </c>
      <c r="B167" t="s">
        <v>126</v>
      </c>
      <c r="C167" t="s">
        <v>38</v>
      </c>
      <c r="D167" t="s">
        <v>36</v>
      </c>
      <c r="E167">
        <v>1</v>
      </c>
      <c r="F167" s="3">
        <v>100</v>
      </c>
    </row>
    <row r="168" spans="1:6" x14ac:dyDescent="0.2">
      <c r="A168" s="2">
        <v>34544</v>
      </c>
      <c r="B168" t="s">
        <v>74</v>
      </c>
      <c r="C168" t="s">
        <v>62</v>
      </c>
      <c r="D168" t="s">
        <v>63</v>
      </c>
      <c r="E168">
        <v>1</v>
      </c>
      <c r="F168" s="3">
        <v>11.15</v>
      </c>
    </row>
    <row r="169" spans="1:6" x14ac:dyDescent="0.2">
      <c r="A169" s="2">
        <v>34544</v>
      </c>
      <c r="B169" t="s">
        <v>128</v>
      </c>
      <c r="C169" t="s">
        <v>129</v>
      </c>
      <c r="D169" t="s">
        <v>8</v>
      </c>
      <c r="E169">
        <v>1</v>
      </c>
      <c r="F169" s="3">
        <v>6.5</v>
      </c>
    </row>
    <row r="170" spans="1:6" x14ac:dyDescent="0.2">
      <c r="A170" s="2">
        <v>34544</v>
      </c>
      <c r="B170" t="s">
        <v>120</v>
      </c>
      <c r="C170" t="s">
        <v>130</v>
      </c>
      <c r="D170" t="s">
        <v>8</v>
      </c>
      <c r="E170">
        <v>1</v>
      </c>
      <c r="F170" s="3">
        <v>0.72</v>
      </c>
    </row>
    <row r="171" spans="1:6" x14ac:dyDescent="0.2">
      <c r="A171" s="2">
        <v>34531</v>
      </c>
      <c r="B171" t="s">
        <v>120</v>
      </c>
      <c r="C171" t="s">
        <v>131</v>
      </c>
      <c r="D171" t="s">
        <v>8</v>
      </c>
      <c r="E171">
        <v>1</v>
      </c>
      <c r="F171" s="3">
        <v>3.8</v>
      </c>
    </row>
    <row r="172" spans="1:6" x14ac:dyDescent="0.2">
      <c r="A172" s="2">
        <v>34531</v>
      </c>
      <c r="B172" t="s">
        <v>120</v>
      </c>
      <c r="C172" t="s">
        <v>7</v>
      </c>
      <c r="D172" t="s">
        <v>8</v>
      </c>
      <c r="E172">
        <v>1</v>
      </c>
      <c r="F172" s="3">
        <v>1.1000000000000001</v>
      </c>
    </row>
    <row r="173" spans="1:6" x14ac:dyDescent="0.2">
      <c r="A173" s="2">
        <v>34552</v>
      </c>
      <c r="C173" t="s">
        <v>132</v>
      </c>
      <c r="D173" t="s">
        <v>8</v>
      </c>
      <c r="E173">
        <v>1</v>
      </c>
      <c r="F173" s="3">
        <v>10</v>
      </c>
    </row>
    <row r="174" spans="1:6" x14ac:dyDescent="0.2">
      <c r="A174" s="2">
        <v>34575</v>
      </c>
      <c r="C174" t="s">
        <v>83</v>
      </c>
      <c r="D174" t="s">
        <v>14</v>
      </c>
      <c r="E174">
        <v>1</v>
      </c>
      <c r="F174" s="3">
        <v>42</v>
      </c>
    </row>
    <row r="175" spans="1:6" x14ac:dyDescent="0.2">
      <c r="A175" s="2">
        <v>34547</v>
      </c>
      <c r="C175" t="s">
        <v>133</v>
      </c>
      <c r="D175" t="s">
        <v>14</v>
      </c>
      <c r="E175">
        <v>1</v>
      </c>
      <c r="F175" s="3">
        <v>3</v>
      </c>
    </row>
    <row r="176" spans="1:6" x14ac:dyDescent="0.2">
      <c r="A176" s="2">
        <v>34554</v>
      </c>
      <c r="B176" t="s">
        <v>126</v>
      </c>
      <c r="C176" t="s">
        <v>38</v>
      </c>
      <c r="D176" t="s">
        <v>36</v>
      </c>
      <c r="E176">
        <v>1</v>
      </c>
      <c r="F176" s="3">
        <v>399</v>
      </c>
    </row>
    <row r="177" spans="1:6" x14ac:dyDescent="0.2">
      <c r="A177" s="2">
        <v>34565</v>
      </c>
      <c r="B177" t="s">
        <v>134</v>
      </c>
      <c r="C177" t="s">
        <v>135</v>
      </c>
      <c r="D177" t="s">
        <v>36</v>
      </c>
      <c r="E177">
        <v>1</v>
      </c>
      <c r="F177" s="3">
        <v>60</v>
      </c>
    </row>
    <row r="178" spans="1:6" x14ac:dyDescent="0.2">
      <c r="A178" s="2">
        <v>34558</v>
      </c>
      <c r="B178" t="s">
        <v>126</v>
      </c>
      <c r="C178" t="s">
        <v>38</v>
      </c>
      <c r="D178" t="s">
        <v>36</v>
      </c>
      <c r="E178">
        <v>5</v>
      </c>
      <c r="F178" s="3">
        <v>200</v>
      </c>
    </row>
    <row r="179" spans="1:6" x14ac:dyDescent="0.2">
      <c r="A179" s="2">
        <v>34565</v>
      </c>
      <c r="B179" t="s">
        <v>64</v>
      </c>
      <c r="C179" t="s">
        <v>136</v>
      </c>
      <c r="D179" t="s">
        <v>36</v>
      </c>
      <c r="E179">
        <v>1</v>
      </c>
      <c r="F179" s="3">
        <v>468.75</v>
      </c>
    </row>
    <row r="180" spans="1:6" x14ac:dyDescent="0.2">
      <c r="A180" s="2">
        <v>34555</v>
      </c>
      <c r="B180" t="s">
        <v>19</v>
      </c>
      <c r="C180" t="s">
        <v>20</v>
      </c>
      <c r="D180" t="s">
        <v>36</v>
      </c>
      <c r="E180">
        <v>1</v>
      </c>
      <c r="F180" s="3">
        <v>164.5</v>
      </c>
    </row>
    <row r="181" spans="1:6" x14ac:dyDescent="0.2">
      <c r="A181" s="2">
        <v>34564</v>
      </c>
      <c r="B181" t="s">
        <v>19</v>
      </c>
      <c r="C181" t="s">
        <v>20</v>
      </c>
      <c r="D181" t="s">
        <v>36</v>
      </c>
      <c r="E181">
        <v>30</v>
      </c>
      <c r="F181" s="3">
        <v>104</v>
      </c>
    </row>
    <row r="182" spans="1:6" x14ac:dyDescent="0.2">
      <c r="A182" s="2">
        <v>34565</v>
      </c>
      <c r="B182" t="s">
        <v>137</v>
      </c>
      <c r="C182" t="s">
        <v>138</v>
      </c>
      <c r="D182" t="s">
        <v>36</v>
      </c>
      <c r="E182">
        <v>20</v>
      </c>
      <c r="F182" s="3">
        <v>23</v>
      </c>
    </row>
    <row r="183" spans="1:6" x14ac:dyDescent="0.2">
      <c r="A183" s="2">
        <v>34568</v>
      </c>
      <c r="B183" t="s">
        <v>125</v>
      </c>
      <c r="C183" t="s">
        <v>38</v>
      </c>
      <c r="D183" t="s">
        <v>14</v>
      </c>
      <c r="E183">
        <v>1</v>
      </c>
      <c r="F183" s="3">
        <v>50</v>
      </c>
    </row>
    <row r="184" spans="1:6" x14ac:dyDescent="0.2">
      <c r="A184" s="2">
        <v>34570</v>
      </c>
      <c r="B184" t="s">
        <v>113</v>
      </c>
      <c r="C184" t="s">
        <v>7</v>
      </c>
      <c r="D184" t="s">
        <v>8</v>
      </c>
      <c r="E184">
        <v>1</v>
      </c>
      <c r="F184" s="3">
        <v>70</v>
      </c>
    </row>
    <row r="185" spans="1:6" x14ac:dyDescent="0.2">
      <c r="A185" s="2">
        <v>34568</v>
      </c>
      <c r="B185" t="s">
        <v>139</v>
      </c>
      <c r="C185" t="s">
        <v>105</v>
      </c>
      <c r="D185" t="s">
        <v>41</v>
      </c>
      <c r="E185">
        <v>1</v>
      </c>
      <c r="F185" s="3">
        <v>30</v>
      </c>
    </row>
    <row r="186" spans="1:6" x14ac:dyDescent="0.2">
      <c r="A186" s="2">
        <v>34569</v>
      </c>
      <c r="B186" t="s">
        <v>139</v>
      </c>
      <c r="C186" t="s">
        <v>105</v>
      </c>
      <c r="D186" t="s">
        <v>41</v>
      </c>
      <c r="E186">
        <v>1</v>
      </c>
      <c r="F186" s="3">
        <v>30</v>
      </c>
    </row>
    <row r="187" spans="1:6" x14ac:dyDescent="0.2">
      <c r="A187" s="2">
        <v>34569</v>
      </c>
      <c r="B187" t="s">
        <v>18</v>
      </c>
      <c r="C187" t="s">
        <v>140</v>
      </c>
      <c r="D187" t="s">
        <v>14</v>
      </c>
      <c r="E187">
        <v>1</v>
      </c>
      <c r="F187" s="3">
        <v>39</v>
      </c>
    </row>
    <row r="188" spans="1:6" x14ac:dyDescent="0.2">
      <c r="A188" s="2">
        <v>34582</v>
      </c>
      <c r="B188" t="s">
        <v>59</v>
      </c>
      <c r="C188" t="s">
        <v>17</v>
      </c>
      <c r="D188" t="s">
        <v>14</v>
      </c>
      <c r="E188">
        <v>1</v>
      </c>
      <c r="F188" s="3">
        <v>36</v>
      </c>
    </row>
    <row r="189" spans="1:6" x14ac:dyDescent="0.2">
      <c r="A189" s="2">
        <v>34568</v>
      </c>
      <c r="B189" t="s">
        <v>126</v>
      </c>
      <c r="C189" t="s">
        <v>38</v>
      </c>
      <c r="D189" t="s">
        <v>36</v>
      </c>
      <c r="E189">
        <v>1</v>
      </c>
      <c r="F189" s="3">
        <v>121</v>
      </c>
    </row>
    <row r="190" spans="1:6" x14ac:dyDescent="0.2">
      <c r="A190" s="2">
        <v>34568</v>
      </c>
      <c r="B190" t="s">
        <v>126</v>
      </c>
      <c r="C190" t="s">
        <v>38</v>
      </c>
      <c r="D190" t="s">
        <v>36</v>
      </c>
      <c r="E190">
        <v>1</v>
      </c>
      <c r="F190" s="3">
        <v>78</v>
      </c>
    </row>
    <row r="191" spans="1:6" x14ac:dyDescent="0.2">
      <c r="A191" s="2">
        <v>34568</v>
      </c>
      <c r="B191" t="s">
        <v>126</v>
      </c>
      <c r="C191" t="s">
        <v>38</v>
      </c>
      <c r="D191" t="s">
        <v>36</v>
      </c>
      <c r="E191">
        <v>1</v>
      </c>
      <c r="F191" s="3">
        <v>250</v>
      </c>
    </row>
    <row r="192" spans="1:6" x14ac:dyDescent="0.2">
      <c r="A192" s="2">
        <v>34578</v>
      </c>
      <c r="B192" t="s">
        <v>141</v>
      </c>
      <c r="C192" t="s">
        <v>38</v>
      </c>
      <c r="D192" t="s">
        <v>63</v>
      </c>
      <c r="E192">
        <v>1</v>
      </c>
      <c r="F192" s="3">
        <v>80</v>
      </c>
    </row>
    <row r="193" spans="1:6" x14ac:dyDescent="0.2">
      <c r="A193" s="2">
        <v>34578</v>
      </c>
      <c r="B193" t="s">
        <v>137</v>
      </c>
      <c r="C193" t="s">
        <v>38</v>
      </c>
      <c r="D193" t="s">
        <v>36</v>
      </c>
      <c r="E193">
        <v>1</v>
      </c>
      <c r="F193" s="3">
        <v>13</v>
      </c>
    </row>
    <row r="194" spans="1:6" x14ac:dyDescent="0.2">
      <c r="A194" s="2">
        <v>34575</v>
      </c>
      <c r="B194" t="s">
        <v>142</v>
      </c>
      <c r="C194" t="s">
        <v>105</v>
      </c>
      <c r="D194" t="s">
        <v>41</v>
      </c>
      <c r="E194">
        <v>1</v>
      </c>
      <c r="F194" s="3">
        <v>25</v>
      </c>
    </row>
    <row r="195" spans="1:6" x14ac:dyDescent="0.2">
      <c r="A195" s="2">
        <v>34575</v>
      </c>
      <c r="B195" t="s">
        <v>64</v>
      </c>
      <c r="C195" t="s">
        <v>143</v>
      </c>
      <c r="D195" t="s">
        <v>36</v>
      </c>
      <c r="E195">
        <v>1</v>
      </c>
      <c r="F195" s="3">
        <v>166.5</v>
      </c>
    </row>
    <row r="196" spans="1:6" x14ac:dyDescent="0.2">
      <c r="A196" s="2">
        <v>34571</v>
      </c>
      <c r="B196" t="s">
        <v>126</v>
      </c>
      <c r="C196" t="s">
        <v>38</v>
      </c>
      <c r="D196" t="s">
        <v>36</v>
      </c>
      <c r="E196">
        <v>5</v>
      </c>
      <c r="F196" s="3">
        <v>52</v>
      </c>
    </row>
    <row r="197" spans="1:6" x14ac:dyDescent="0.2">
      <c r="A197" s="2">
        <v>34579</v>
      </c>
      <c r="B197" t="s">
        <v>144</v>
      </c>
      <c r="C197" t="s">
        <v>38</v>
      </c>
      <c r="D197" t="s">
        <v>8</v>
      </c>
      <c r="E197">
        <v>1</v>
      </c>
      <c r="F197" s="3">
        <v>145</v>
      </c>
    </row>
    <row r="198" spans="1:6" x14ac:dyDescent="0.2">
      <c r="A198" s="2">
        <v>34589</v>
      </c>
      <c r="B198" t="s">
        <v>145</v>
      </c>
      <c r="C198" t="s">
        <v>38</v>
      </c>
      <c r="D198" t="s">
        <v>21</v>
      </c>
      <c r="E198">
        <v>1</v>
      </c>
      <c r="F198" s="3">
        <v>378</v>
      </c>
    </row>
    <row r="199" spans="1:6" x14ac:dyDescent="0.2">
      <c r="A199" s="2">
        <v>34586</v>
      </c>
      <c r="B199" t="s">
        <v>146</v>
      </c>
      <c r="C199" t="s">
        <v>94</v>
      </c>
      <c r="D199" t="s">
        <v>96</v>
      </c>
      <c r="E199">
        <v>1</v>
      </c>
      <c r="F199" s="3">
        <v>130</v>
      </c>
    </row>
    <row r="200" spans="1:6" x14ac:dyDescent="0.2">
      <c r="A200" s="2">
        <v>34579</v>
      </c>
      <c r="B200" t="s">
        <v>147</v>
      </c>
      <c r="C200" t="s">
        <v>20</v>
      </c>
      <c r="D200" t="s">
        <v>36</v>
      </c>
      <c r="E200">
        <v>1</v>
      </c>
      <c r="F200" s="3">
        <v>107</v>
      </c>
    </row>
    <row r="201" spans="1:6" x14ac:dyDescent="0.2">
      <c r="A201" s="2">
        <v>34582</v>
      </c>
      <c r="B201" t="s">
        <v>148</v>
      </c>
      <c r="C201" t="s">
        <v>95</v>
      </c>
      <c r="D201" t="s">
        <v>149</v>
      </c>
      <c r="E201">
        <v>20</v>
      </c>
      <c r="F201" s="3">
        <v>40</v>
      </c>
    </row>
    <row r="202" spans="1:6" x14ac:dyDescent="0.2">
      <c r="A202" s="2">
        <v>34579</v>
      </c>
      <c r="B202" t="s">
        <v>74</v>
      </c>
      <c r="C202" t="s">
        <v>75</v>
      </c>
      <c r="D202" t="s">
        <v>36</v>
      </c>
      <c r="E202">
        <v>1</v>
      </c>
      <c r="F202" s="3">
        <v>92</v>
      </c>
    </row>
    <row r="203" spans="1:6" x14ac:dyDescent="0.2">
      <c r="A203" s="2">
        <v>34593</v>
      </c>
      <c r="B203" t="s">
        <v>144</v>
      </c>
      <c r="C203" t="s">
        <v>38</v>
      </c>
      <c r="D203" t="s">
        <v>8</v>
      </c>
      <c r="E203">
        <v>1</v>
      </c>
      <c r="F203" s="3">
        <v>105</v>
      </c>
    </row>
    <row r="204" spans="1:6" x14ac:dyDescent="0.2">
      <c r="A204" s="2">
        <v>34602</v>
      </c>
      <c r="B204" t="s">
        <v>144</v>
      </c>
      <c r="C204" t="s">
        <v>38</v>
      </c>
      <c r="D204" t="s">
        <v>14</v>
      </c>
      <c r="E204">
        <v>1</v>
      </c>
      <c r="F204" s="3">
        <v>30</v>
      </c>
    </row>
    <row r="205" spans="1:6" x14ac:dyDescent="0.2">
      <c r="A205" s="2">
        <v>34602</v>
      </c>
      <c r="B205" t="s">
        <v>150</v>
      </c>
      <c r="C205" t="s">
        <v>38</v>
      </c>
      <c r="D205" t="s">
        <v>36</v>
      </c>
      <c r="E205">
        <v>1</v>
      </c>
      <c r="F205" s="3">
        <v>41</v>
      </c>
    </row>
    <row r="206" spans="1:6" x14ac:dyDescent="0.2">
      <c r="A206" s="2">
        <v>34593</v>
      </c>
      <c r="B206" t="s">
        <v>54</v>
      </c>
      <c r="C206" t="s">
        <v>11</v>
      </c>
      <c r="D206" t="s">
        <v>8</v>
      </c>
      <c r="E206">
        <v>1</v>
      </c>
      <c r="F206" s="3">
        <v>31.2</v>
      </c>
    </row>
    <row r="207" spans="1:6" x14ac:dyDescent="0.2">
      <c r="A207" s="2">
        <v>34606</v>
      </c>
      <c r="B207" t="s">
        <v>151</v>
      </c>
      <c r="C207" t="s">
        <v>11</v>
      </c>
      <c r="D207" t="s">
        <v>8</v>
      </c>
      <c r="E207">
        <v>1</v>
      </c>
      <c r="F207" s="3">
        <v>5.5</v>
      </c>
    </row>
    <row r="208" spans="1:6" x14ac:dyDescent="0.2">
      <c r="A208" s="2">
        <v>34627</v>
      </c>
      <c r="B208" t="s">
        <v>152</v>
      </c>
      <c r="C208" t="s">
        <v>153</v>
      </c>
      <c r="D208" t="s">
        <v>36</v>
      </c>
      <c r="E208">
        <v>1</v>
      </c>
      <c r="F208" s="3">
        <v>186.5</v>
      </c>
    </row>
    <row r="209" spans="1:6" x14ac:dyDescent="0.2">
      <c r="A209" s="2">
        <v>34628</v>
      </c>
      <c r="B209" t="s">
        <v>147</v>
      </c>
      <c r="C209" t="s">
        <v>20</v>
      </c>
      <c r="D209" t="s">
        <v>36</v>
      </c>
      <c r="E209">
        <v>5</v>
      </c>
      <c r="F209" s="3">
        <v>119</v>
      </c>
    </row>
    <row r="210" spans="1:6" x14ac:dyDescent="0.2">
      <c r="A210" s="2">
        <v>34606</v>
      </c>
      <c r="B210" t="s">
        <v>154</v>
      </c>
      <c r="C210" t="s">
        <v>155</v>
      </c>
      <c r="D210" t="s">
        <v>63</v>
      </c>
      <c r="E210">
        <v>20</v>
      </c>
      <c r="F210" s="3">
        <v>10</v>
      </c>
    </row>
    <row r="211" spans="1:6" x14ac:dyDescent="0.2">
      <c r="A211" s="2">
        <v>34607</v>
      </c>
      <c r="B211" t="s">
        <v>59</v>
      </c>
      <c r="C211" t="s">
        <v>156</v>
      </c>
      <c r="D211" t="s">
        <v>14</v>
      </c>
      <c r="E211">
        <v>1</v>
      </c>
      <c r="F211" s="3">
        <v>18</v>
      </c>
    </row>
    <row r="212" spans="1:6" x14ac:dyDescent="0.2">
      <c r="A212" s="2">
        <v>34605</v>
      </c>
      <c r="B212" t="s">
        <v>157</v>
      </c>
      <c r="C212" t="s">
        <v>158</v>
      </c>
      <c r="D212" t="s">
        <v>159</v>
      </c>
      <c r="E212">
        <v>1</v>
      </c>
      <c r="F212" s="3">
        <v>22.8</v>
      </c>
    </row>
    <row r="213" spans="1:6" x14ac:dyDescent="0.2">
      <c r="A213" s="2">
        <v>34608</v>
      </c>
      <c r="B213" t="s">
        <v>150</v>
      </c>
      <c r="C213" t="s">
        <v>38</v>
      </c>
      <c r="D213" t="s">
        <v>36</v>
      </c>
      <c r="E213">
        <v>1</v>
      </c>
      <c r="F213" s="3">
        <v>30</v>
      </c>
    </row>
    <row r="214" spans="1:6" x14ac:dyDescent="0.2">
      <c r="A214" s="2">
        <v>34608</v>
      </c>
      <c r="B214" t="s">
        <v>160</v>
      </c>
      <c r="C214" t="s">
        <v>38</v>
      </c>
      <c r="D214" t="s">
        <v>159</v>
      </c>
      <c r="E214">
        <v>1</v>
      </c>
      <c r="F214" s="3">
        <v>10</v>
      </c>
    </row>
    <row r="215" spans="1:6" x14ac:dyDescent="0.2">
      <c r="A215" s="2">
        <v>34614</v>
      </c>
      <c r="B215" t="s">
        <v>146</v>
      </c>
      <c r="C215" t="s">
        <v>94</v>
      </c>
      <c r="D215" t="s">
        <v>96</v>
      </c>
      <c r="E215">
        <v>1</v>
      </c>
      <c r="F215" s="3">
        <v>81</v>
      </c>
    </row>
    <row r="216" spans="1:6" x14ac:dyDescent="0.2">
      <c r="A216" s="2">
        <v>34614</v>
      </c>
      <c r="B216" t="s">
        <v>126</v>
      </c>
      <c r="C216" t="s">
        <v>38</v>
      </c>
      <c r="D216" t="s">
        <v>36</v>
      </c>
      <c r="E216">
        <v>1</v>
      </c>
      <c r="F216" s="3">
        <v>700</v>
      </c>
    </row>
    <row r="217" spans="1:6" x14ac:dyDescent="0.2">
      <c r="A217" s="2">
        <v>34617</v>
      </c>
      <c r="B217" t="s">
        <v>161</v>
      </c>
      <c r="C217" t="s">
        <v>73</v>
      </c>
      <c r="D217" t="s">
        <v>159</v>
      </c>
      <c r="E217">
        <v>1</v>
      </c>
      <c r="F217" s="3">
        <v>26</v>
      </c>
    </row>
    <row r="218" spans="1:6" x14ac:dyDescent="0.2">
      <c r="A218" s="2">
        <v>34619</v>
      </c>
      <c r="B218" t="s">
        <v>162</v>
      </c>
      <c r="C218" t="s">
        <v>38</v>
      </c>
      <c r="D218" t="s">
        <v>63</v>
      </c>
      <c r="E218">
        <v>1</v>
      </c>
      <c r="F218" s="3">
        <v>40</v>
      </c>
    </row>
    <row r="219" spans="1:6" x14ac:dyDescent="0.2">
      <c r="A219" s="2">
        <v>34622</v>
      </c>
      <c r="B219" t="s">
        <v>150</v>
      </c>
      <c r="C219" t="s">
        <v>38</v>
      </c>
      <c r="D219" t="s">
        <v>36</v>
      </c>
      <c r="E219">
        <v>1</v>
      </c>
      <c r="F219" s="3">
        <v>25</v>
      </c>
    </row>
    <row r="220" spans="1:6" x14ac:dyDescent="0.2">
      <c r="A220" s="2">
        <v>34623</v>
      </c>
      <c r="B220" t="s">
        <v>160</v>
      </c>
      <c r="C220" t="s">
        <v>38</v>
      </c>
      <c r="D220" t="s">
        <v>159</v>
      </c>
      <c r="E220">
        <v>1</v>
      </c>
      <c r="F220" s="3">
        <v>80</v>
      </c>
    </row>
    <row r="221" spans="1:6" x14ac:dyDescent="0.2">
      <c r="A221" s="2">
        <v>34627</v>
      </c>
      <c r="B221" t="s">
        <v>147</v>
      </c>
      <c r="C221" t="s">
        <v>20</v>
      </c>
      <c r="D221" t="s">
        <v>36</v>
      </c>
      <c r="E221">
        <v>1</v>
      </c>
      <c r="F221" s="3">
        <v>72.37</v>
      </c>
    </row>
    <row r="222" spans="1:6" x14ac:dyDescent="0.2">
      <c r="A222" s="2">
        <v>34628</v>
      </c>
      <c r="B222" t="s">
        <v>152</v>
      </c>
      <c r="C222" t="s">
        <v>153</v>
      </c>
      <c r="D222" t="s">
        <v>36</v>
      </c>
      <c r="E222">
        <v>5</v>
      </c>
      <c r="F222" s="3">
        <v>166.5</v>
      </c>
    </row>
    <row r="223" spans="1:6" x14ac:dyDescent="0.2">
      <c r="A223" s="2">
        <v>34622</v>
      </c>
      <c r="B223" t="s">
        <v>163</v>
      </c>
      <c r="C223" t="s">
        <v>38</v>
      </c>
      <c r="D223" t="s">
        <v>159</v>
      </c>
      <c r="E223">
        <v>1</v>
      </c>
      <c r="F223" s="3">
        <v>15</v>
      </c>
    </row>
    <row r="224" spans="1:6" x14ac:dyDescent="0.2">
      <c r="A224" s="2">
        <v>34622</v>
      </c>
      <c r="B224" t="s">
        <v>164</v>
      </c>
      <c r="C224" t="s">
        <v>11</v>
      </c>
      <c r="D224" t="s">
        <v>8</v>
      </c>
      <c r="E224">
        <v>1</v>
      </c>
      <c r="F224" s="3">
        <v>7</v>
      </c>
    </row>
    <row r="225" spans="1:6" x14ac:dyDescent="0.2">
      <c r="A225" s="2">
        <v>34625</v>
      </c>
      <c r="B225" t="s">
        <v>161</v>
      </c>
      <c r="C225" t="s">
        <v>73</v>
      </c>
      <c r="D225" t="s">
        <v>159</v>
      </c>
      <c r="E225">
        <v>1</v>
      </c>
      <c r="F225" s="3">
        <v>26</v>
      </c>
    </row>
    <row r="226" spans="1:6" x14ac:dyDescent="0.2">
      <c r="A226" s="2">
        <v>34626</v>
      </c>
      <c r="B226" t="s">
        <v>165</v>
      </c>
      <c r="C226" t="s">
        <v>66</v>
      </c>
      <c r="D226" t="s">
        <v>63</v>
      </c>
      <c r="E226">
        <v>1</v>
      </c>
      <c r="F226" s="3">
        <v>85</v>
      </c>
    </row>
    <row r="227" spans="1:6" x14ac:dyDescent="0.2">
      <c r="A227" s="2">
        <v>34631</v>
      </c>
      <c r="B227" t="s">
        <v>126</v>
      </c>
      <c r="C227" t="s">
        <v>38</v>
      </c>
      <c r="D227" t="s">
        <v>36</v>
      </c>
      <c r="E227">
        <v>350</v>
      </c>
      <c r="F227" s="3">
        <v>700</v>
      </c>
    </row>
    <row r="228" spans="1:6" x14ac:dyDescent="0.2">
      <c r="A228" s="2">
        <v>34533</v>
      </c>
      <c r="B228" t="s">
        <v>118</v>
      </c>
      <c r="C228" t="s">
        <v>38</v>
      </c>
      <c r="D228" t="s">
        <v>36</v>
      </c>
      <c r="E228">
        <v>1</v>
      </c>
      <c r="F228" s="3">
        <v>302</v>
      </c>
    </row>
    <row r="229" spans="1:6" x14ac:dyDescent="0.2">
      <c r="A229" s="2">
        <v>34632</v>
      </c>
      <c r="B229" t="s">
        <v>163</v>
      </c>
      <c r="C229" t="s">
        <v>38</v>
      </c>
      <c r="D229" t="s">
        <v>159</v>
      </c>
      <c r="E229">
        <v>1</v>
      </c>
      <c r="F229" s="3">
        <v>12</v>
      </c>
    </row>
    <row r="230" spans="1:6" x14ac:dyDescent="0.2">
      <c r="A230" s="2">
        <v>34622</v>
      </c>
      <c r="B230" t="s">
        <v>164</v>
      </c>
      <c r="C230" t="s">
        <v>166</v>
      </c>
      <c r="D230" t="s">
        <v>36</v>
      </c>
      <c r="E230">
        <v>1</v>
      </c>
      <c r="F230" s="3">
        <v>13.85</v>
      </c>
    </row>
    <row r="231" spans="1:6" x14ac:dyDescent="0.2">
      <c r="A231" s="2">
        <v>34634</v>
      </c>
      <c r="B231" t="s">
        <v>164</v>
      </c>
      <c r="C231" t="s">
        <v>68</v>
      </c>
      <c r="D231" t="s">
        <v>36</v>
      </c>
      <c r="E231">
        <v>1</v>
      </c>
      <c r="F231" s="3">
        <v>3.88</v>
      </c>
    </row>
    <row r="232" spans="1:6" x14ac:dyDescent="0.2">
      <c r="A232" s="2">
        <v>34635</v>
      </c>
      <c r="B232" t="s">
        <v>146</v>
      </c>
      <c r="C232" t="s">
        <v>167</v>
      </c>
      <c r="D232" t="s">
        <v>96</v>
      </c>
      <c r="E232">
        <v>1</v>
      </c>
      <c r="F232" s="3">
        <v>244</v>
      </c>
    </row>
    <row r="233" spans="1:6" x14ac:dyDescent="0.2">
      <c r="A233" s="2">
        <v>34636</v>
      </c>
      <c r="B233" t="s">
        <v>146</v>
      </c>
      <c r="C233" t="s">
        <v>167</v>
      </c>
      <c r="D233" t="s">
        <v>96</v>
      </c>
      <c r="E233">
        <v>1</v>
      </c>
      <c r="F233" s="3">
        <v>368</v>
      </c>
    </row>
    <row r="234" spans="1:6" x14ac:dyDescent="0.2">
      <c r="A234" s="2">
        <v>34566</v>
      </c>
      <c r="B234" t="s">
        <v>168</v>
      </c>
      <c r="C234" t="s">
        <v>169</v>
      </c>
      <c r="D234" t="s">
        <v>159</v>
      </c>
      <c r="E234">
        <v>1</v>
      </c>
      <c r="F234" s="3">
        <v>17.05</v>
      </c>
    </row>
    <row r="235" spans="1:6" x14ac:dyDescent="0.2">
      <c r="A235" s="2">
        <v>34321</v>
      </c>
      <c r="B235" t="s">
        <v>168</v>
      </c>
      <c r="C235" t="s">
        <v>170</v>
      </c>
      <c r="D235" t="s">
        <v>159</v>
      </c>
      <c r="E235">
        <v>1</v>
      </c>
      <c r="F235" s="3">
        <v>900</v>
      </c>
    </row>
    <row r="236" spans="1:6" x14ac:dyDescent="0.2">
      <c r="A236" s="2">
        <v>34278</v>
      </c>
      <c r="B236" t="s">
        <v>171</v>
      </c>
      <c r="C236" t="s">
        <v>169</v>
      </c>
      <c r="D236" t="s">
        <v>159</v>
      </c>
      <c r="E236">
        <v>1</v>
      </c>
      <c r="F236" s="3">
        <v>2562</v>
      </c>
    </row>
    <row r="237" spans="1:6" x14ac:dyDescent="0.2">
      <c r="A237" s="2">
        <v>34638</v>
      </c>
      <c r="B237" t="s">
        <v>147</v>
      </c>
      <c r="C237" t="s">
        <v>20</v>
      </c>
      <c r="D237" t="s">
        <v>36</v>
      </c>
      <c r="E237">
        <v>1</v>
      </c>
      <c r="F237" s="3">
        <v>159</v>
      </c>
    </row>
    <row r="238" spans="1:6" x14ac:dyDescent="0.2">
      <c r="A238" s="2">
        <v>34279</v>
      </c>
      <c r="B238" t="s">
        <v>171</v>
      </c>
      <c r="C238" t="s">
        <v>169</v>
      </c>
      <c r="D238" t="s">
        <v>159</v>
      </c>
      <c r="E238">
        <v>30</v>
      </c>
      <c r="F238" s="3">
        <v>375</v>
      </c>
    </row>
    <row r="239" spans="1:6" x14ac:dyDescent="0.2">
      <c r="A239" s="2">
        <v>34642</v>
      </c>
      <c r="B239" t="s">
        <v>126</v>
      </c>
      <c r="C239" t="s">
        <v>38</v>
      </c>
      <c r="D239" t="s">
        <v>36</v>
      </c>
      <c r="E239">
        <v>1</v>
      </c>
      <c r="F239" s="3">
        <v>560</v>
      </c>
    </row>
    <row r="240" spans="1:6" x14ac:dyDescent="0.2">
      <c r="A240" s="2">
        <v>34642</v>
      </c>
      <c r="B240" t="s">
        <v>126</v>
      </c>
      <c r="C240" t="s">
        <v>38</v>
      </c>
      <c r="D240" t="s">
        <v>36</v>
      </c>
      <c r="E240">
        <v>1</v>
      </c>
      <c r="F240" s="3">
        <v>175</v>
      </c>
    </row>
    <row r="241" spans="1:6" x14ac:dyDescent="0.2">
      <c r="A241" s="2">
        <v>34642</v>
      </c>
      <c r="B241" t="s">
        <v>120</v>
      </c>
      <c r="C241" t="s">
        <v>172</v>
      </c>
      <c r="D241" t="s">
        <v>8</v>
      </c>
      <c r="E241">
        <v>1</v>
      </c>
      <c r="F241" s="3">
        <v>8.8000000000000007</v>
      </c>
    </row>
    <row r="242" spans="1:6" x14ac:dyDescent="0.2">
      <c r="A242" s="2">
        <v>34643</v>
      </c>
      <c r="B242" t="s">
        <v>173</v>
      </c>
      <c r="C242" t="s">
        <v>38</v>
      </c>
      <c r="D242" t="s">
        <v>159</v>
      </c>
      <c r="E242">
        <v>1</v>
      </c>
      <c r="F242" s="3">
        <v>7</v>
      </c>
    </row>
    <row r="243" spans="1:6" x14ac:dyDescent="0.2">
      <c r="A243" s="2">
        <v>34643</v>
      </c>
      <c r="B243" t="s">
        <v>137</v>
      </c>
      <c r="C243" t="s">
        <v>38</v>
      </c>
      <c r="D243" t="s">
        <v>36</v>
      </c>
      <c r="E243">
        <v>1</v>
      </c>
      <c r="F243" s="3">
        <v>30</v>
      </c>
    </row>
    <row r="244" spans="1:6" x14ac:dyDescent="0.2">
      <c r="A244" s="2">
        <v>34644</v>
      </c>
      <c r="B244" t="s">
        <v>174</v>
      </c>
      <c r="C244" t="s">
        <v>38</v>
      </c>
      <c r="D244" t="s">
        <v>63</v>
      </c>
      <c r="E244">
        <v>1</v>
      </c>
      <c r="F244" s="3">
        <v>600</v>
      </c>
    </row>
    <row r="245" spans="1:6" x14ac:dyDescent="0.2">
      <c r="A245" s="2">
        <v>34648</v>
      </c>
      <c r="B245" t="s">
        <v>144</v>
      </c>
      <c r="C245" t="s">
        <v>38</v>
      </c>
      <c r="D245" t="s">
        <v>8</v>
      </c>
      <c r="E245">
        <v>1</v>
      </c>
      <c r="F245" s="3">
        <v>35</v>
      </c>
    </row>
    <row r="246" spans="1:6" x14ac:dyDescent="0.2">
      <c r="A246" s="2">
        <v>34651</v>
      </c>
      <c r="B246" t="s">
        <v>137</v>
      </c>
      <c r="C246" t="s">
        <v>38</v>
      </c>
      <c r="D246" t="s">
        <v>36</v>
      </c>
      <c r="E246">
        <v>1</v>
      </c>
      <c r="F246" s="3">
        <v>15</v>
      </c>
    </row>
    <row r="247" spans="1:6" x14ac:dyDescent="0.2">
      <c r="A247" s="2">
        <v>34653</v>
      </c>
      <c r="B247" t="s">
        <v>137</v>
      </c>
      <c r="C247" t="s">
        <v>38</v>
      </c>
      <c r="D247" t="s">
        <v>36</v>
      </c>
      <c r="E247">
        <v>1</v>
      </c>
      <c r="F247" s="3">
        <v>15</v>
      </c>
    </row>
    <row r="248" spans="1:6" x14ac:dyDescent="0.2">
      <c r="A248" s="2">
        <v>34650</v>
      </c>
      <c r="B248" t="s">
        <v>173</v>
      </c>
      <c r="C248" t="s">
        <v>38</v>
      </c>
      <c r="D248" t="s">
        <v>159</v>
      </c>
      <c r="E248">
        <v>1</v>
      </c>
      <c r="F248" s="3">
        <v>7</v>
      </c>
    </row>
    <row r="249" spans="1:6" x14ac:dyDescent="0.2">
      <c r="A249" s="2">
        <v>34656</v>
      </c>
      <c r="B249" t="s">
        <v>126</v>
      </c>
      <c r="C249" t="s">
        <v>38</v>
      </c>
      <c r="D249" t="s">
        <v>36</v>
      </c>
      <c r="E249">
        <v>1</v>
      </c>
      <c r="F249" s="3">
        <v>420</v>
      </c>
    </row>
    <row r="250" spans="1:6" x14ac:dyDescent="0.2">
      <c r="A250" s="2">
        <v>34657</v>
      </c>
      <c r="B250" t="s">
        <v>152</v>
      </c>
      <c r="C250" t="s">
        <v>153</v>
      </c>
      <c r="D250" t="s">
        <v>36</v>
      </c>
      <c r="E250">
        <v>1</v>
      </c>
      <c r="F250" s="3">
        <v>166.5</v>
      </c>
    </row>
    <row r="251" spans="1:6" x14ac:dyDescent="0.2">
      <c r="E251">
        <v>1</v>
      </c>
      <c r="F251" s="3"/>
    </row>
  </sheetData>
  <phoneticPr fontId="24" type="noConversion"/>
  <pageMargins left="0.79" right="0.79" top="0.98" bottom="0.98" header="0.49" footer="0.49"/>
  <pageSetup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N96"/>
  <sheetViews>
    <sheetView topLeftCell="A7" workbookViewId="0">
      <selection activeCell="L17" sqref="L17"/>
    </sheetView>
  </sheetViews>
  <sheetFormatPr defaultRowHeight="12.75" x14ac:dyDescent="0.2"/>
  <cols>
    <col min="1" max="1" width="11.28515625" customWidth="1"/>
    <col min="2" max="2" width="6.85546875" customWidth="1"/>
    <col min="3" max="3" width="20.42578125" customWidth="1"/>
    <col min="6" max="6" width="11" customWidth="1"/>
    <col min="7" max="8" width="16.28515625" customWidth="1"/>
    <col min="12" max="12" width="19" customWidth="1"/>
  </cols>
  <sheetData>
    <row r="1" spans="1:4" ht="20.25" x14ac:dyDescent="0.3">
      <c r="A1" s="33"/>
      <c r="B1" s="33"/>
      <c r="C1" s="33"/>
      <c r="D1" s="33"/>
    </row>
    <row r="5" spans="1:4" ht="20.25" x14ac:dyDescent="0.3">
      <c r="A5" s="33"/>
      <c r="B5" s="33"/>
      <c r="C5" s="33"/>
      <c r="D5" s="33"/>
    </row>
    <row r="13" spans="1:4" ht="20.25" x14ac:dyDescent="0.3">
      <c r="A13" s="33"/>
      <c r="B13" s="33"/>
      <c r="C13" s="33"/>
      <c r="D13" s="33"/>
    </row>
    <row r="18" spans="1:14" x14ac:dyDescent="0.2">
      <c r="A18" s="183" t="s">
        <v>0</v>
      </c>
      <c r="B18" s="183" t="s">
        <v>1</v>
      </c>
      <c r="C18" s="184" t="s">
        <v>222</v>
      </c>
      <c r="D18" s="184" t="s">
        <v>310</v>
      </c>
      <c r="E18" s="184" t="s">
        <v>833</v>
      </c>
      <c r="F18" s="184" t="s">
        <v>422</v>
      </c>
      <c r="G18" s="185" t="s">
        <v>834</v>
      </c>
      <c r="H18" s="185" t="s">
        <v>993</v>
      </c>
      <c r="I18" s="185" t="s">
        <v>835</v>
      </c>
      <c r="J18" s="185" t="s">
        <v>836</v>
      </c>
      <c r="K18" s="194" t="e">
        <f>DSUM(ARQUIVO,J21,TESTE)</f>
        <v>#NAME?</v>
      </c>
    </row>
    <row r="19" spans="1:14" x14ac:dyDescent="0.2">
      <c r="A19" s="152"/>
      <c r="B19" s="152"/>
      <c r="C19" s="152"/>
      <c r="D19" s="152"/>
      <c r="E19" s="152"/>
      <c r="F19" s="152"/>
      <c r="G19" s="152"/>
      <c r="H19" s="152"/>
      <c r="I19" s="152"/>
      <c r="J19" s="152"/>
    </row>
    <row r="20" spans="1:14" x14ac:dyDescent="0.2">
      <c r="A20" s="152"/>
      <c r="B20" s="152"/>
      <c r="C20" s="152"/>
      <c r="D20" s="152"/>
      <c r="E20" s="152"/>
      <c r="F20" s="152"/>
      <c r="G20" s="152"/>
      <c r="H20" s="152"/>
      <c r="I20" s="152"/>
      <c r="J20" s="152"/>
    </row>
    <row r="21" spans="1:14" x14ac:dyDescent="0.2">
      <c r="A21" s="183" t="s">
        <v>0</v>
      </c>
      <c r="B21" s="183" t="s">
        <v>1</v>
      </c>
      <c r="C21" s="184" t="s">
        <v>222</v>
      </c>
      <c r="D21" s="184" t="s">
        <v>310</v>
      </c>
      <c r="E21" s="184" t="s">
        <v>833</v>
      </c>
      <c r="F21" s="184" t="s">
        <v>422</v>
      </c>
      <c r="G21" s="185" t="s">
        <v>834</v>
      </c>
      <c r="H21" s="185" t="s">
        <v>993</v>
      </c>
      <c r="I21" s="185" t="s">
        <v>835</v>
      </c>
      <c r="J21" s="185" t="s">
        <v>836</v>
      </c>
    </row>
    <row r="22" spans="1:14" x14ac:dyDescent="0.2">
      <c r="A22" s="167">
        <v>38353</v>
      </c>
      <c r="B22" s="168">
        <f t="shared" ref="B22:B57" si="0">MONTH(A22)</f>
        <v>1</v>
      </c>
      <c r="C22" s="152" t="s">
        <v>313</v>
      </c>
      <c r="D22" s="152" t="s">
        <v>314</v>
      </c>
      <c r="E22" s="152">
        <v>1</v>
      </c>
      <c r="F22" s="152"/>
      <c r="G22" s="169">
        <v>1200</v>
      </c>
      <c r="H22" s="169">
        <f>VLOOKUP(G22,$L$25:$M$29,2)*G22</f>
        <v>0</v>
      </c>
      <c r="I22" s="152" t="e">
        <f>VLOOKUP(VLOOKUP(G22,$L$25:$M$29,2),$M$25:$N$29,2)</f>
        <v>#N/A</v>
      </c>
      <c r="J22" s="169" t="e">
        <f>G22-(H22-I22)</f>
        <v>#N/A</v>
      </c>
    </row>
    <row r="23" spans="1:14" x14ac:dyDescent="0.2">
      <c r="A23" s="167">
        <v>38353</v>
      </c>
      <c r="B23" s="168">
        <f t="shared" si="0"/>
        <v>1</v>
      </c>
      <c r="C23" s="152" t="s">
        <v>316</v>
      </c>
      <c r="D23" s="152" t="s">
        <v>317</v>
      </c>
      <c r="E23" s="152">
        <v>1</v>
      </c>
      <c r="F23" s="152"/>
      <c r="G23" s="169">
        <v>1300</v>
      </c>
      <c r="H23" s="169">
        <f t="shared" ref="H23:H57" si="1">VLOOKUP(G23,$L$25:$M$29,2)*G23</f>
        <v>0</v>
      </c>
      <c r="I23" s="152" t="e">
        <f t="shared" ref="I23:I57" si="2">VLOOKUP(VLOOKUP(G23,$L$25:$M$29,2),$M$25:$N$29,2)</f>
        <v>#N/A</v>
      </c>
      <c r="J23" s="169" t="e">
        <f t="shared" ref="J23:J57" si="3">G23-(H23-I23)</f>
        <v>#N/A</v>
      </c>
    </row>
    <row r="24" spans="1:14" x14ac:dyDescent="0.2">
      <c r="A24" s="167">
        <v>38353</v>
      </c>
      <c r="B24" s="168">
        <f t="shared" si="0"/>
        <v>1</v>
      </c>
      <c r="C24" s="152" t="s">
        <v>319</v>
      </c>
      <c r="D24" s="152" t="s">
        <v>317</v>
      </c>
      <c r="E24" s="152">
        <v>1</v>
      </c>
      <c r="F24" s="152"/>
      <c r="G24" s="169">
        <v>3000</v>
      </c>
      <c r="H24" s="169">
        <f t="shared" si="1"/>
        <v>0</v>
      </c>
      <c r="I24" s="152" t="e">
        <f t="shared" si="2"/>
        <v>#N/A</v>
      </c>
      <c r="J24" s="169" t="e">
        <f t="shared" si="3"/>
        <v>#N/A</v>
      </c>
    </row>
    <row r="25" spans="1:14" x14ac:dyDescent="0.2">
      <c r="A25" s="167">
        <v>38353</v>
      </c>
      <c r="B25" s="168">
        <f t="shared" si="0"/>
        <v>1</v>
      </c>
      <c r="C25" s="152" t="s">
        <v>321</v>
      </c>
      <c r="D25" s="152" t="s">
        <v>317</v>
      </c>
      <c r="E25" s="152">
        <v>1</v>
      </c>
      <c r="F25" s="152"/>
      <c r="G25" s="169">
        <v>2700</v>
      </c>
      <c r="H25" s="169">
        <f t="shared" si="1"/>
        <v>0</v>
      </c>
      <c r="I25" s="152" t="e">
        <f t="shared" si="2"/>
        <v>#N/A</v>
      </c>
      <c r="J25" s="169" t="e">
        <f t="shared" si="3"/>
        <v>#N/A</v>
      </c>
      <c r="L25" s="189">
        <v>0</v>
      </c>
      <c r="M25" s="190"/>
      <c r="N25" s="191"/>
    </row>
    <row r="26" spans="1:14" x14ac:dyDescent="0.2">
      <c r="A26" s="167">
        <v>38353</v>
      </c>
      <c r="B26" s="168">
        <f t="shared" si="0"/>
        <v>1</v>
      </c>
      <c r="C26" s="152" t="s">
        <v>323</v>
      </c>
      <c r="D26" s="152" t="s">
        <v>324</v>
      </c>
      <c r="E26" s="152">
        <v>1</v>
      </c>
      <c r="F26" s="152"/>
      <c r="G26" s="169">
        <v>1200</v>
      </c>
      <c r="H26" s="169">
        <f t="shared" si="1"/>
        <v>0</v>
      </c>
      <c r="I26" s="152" t="e">
        <f t="shared" si="2"/>
        <v>#N/A</v>
      </c>
      <c r="J26" s="169" t="e">
        <f t="shared" si="3"/>
        <v>#N/A</v>
      </c>
      <c r="L26" s="192">
        <v>1499.19</v>
      </c>
      <c r="M26" s="193"/>
      <c r="N26" s="191"/>
    </row>
    <row r="27" spans="1:14" x14ac:dyDescent="0.2">
      <c r="A27" s="167">
        <v>38353</v>
      </c>
      <c r="B27" s="168">
        <f t="shared" si="0"/>
        <v>1</v>
      </c>
      <c r="C27" s="152" t="s">
        <v>325</v>
      </c>
      <c r="D27" s="152" t="s">
        <v>317</v>
      </c>
      <c r="E27" s="152">
        <v>1</v>
      </c>
      <c r="F27" s="152"/>
      <c r="G27" s="169">
        <v>700</v>
      </c>
      <c r="H27" s="169">
        <f t="shared" si="1"/>
        <v>0</v>
      </c>
      <c r="I27" s="152" t="e">
        <f t="shared" si="2"/>
        <v>#N/A</v>
      </c>
      <c r="J27" s="169" t="e">
        <f t="shared" si="3"/>
        <v>#N/A</v>
      </c>
      <c r="L27" s="192">
        <v>2246.7600000000002</v>
      </c>
      <c r="M27" s="190"/>
      <c r="N27" s="191"/>
    </row>
    <row r="28" spans="1:14" x14ac:dyDescent="0.2">
      <c r="A28" s="167">
        <v>38353</v>
      </c>
      <c r="B28" s="168">
        <f t="shared" si="0"/>
        <v>1</v>
      </c>
      <c r="C28" s="152" t="s">
        <v>326</v>
      </c>
      <c r="D28" s="152" t="s">
        <v>317</v>
      </c>
      <c r="E28" s="152">
        <v>2</v>
      </c>
      <c r="F28" s="152"/>
      <c r="G28" s="169">
        <v>500</v>
      </c>
      <c r="H28" s="169">
        <f t="shared" si="1"/>
        <v>0</v>
      </c>
      <c r="I28" s="152" t="e">
        <f t="shared" si="2"/>
        <v>#N/A</v>
      </c>
      <c r="J28" s="169" t="e">
        <f t="shared" si="3"/>
        <v>#N/A</v>
      </c>
      <c r="L28" s="192">
        <v>2995.71</v>
      </c>
      <c r="M28" s="193"/>
      <c r="N28" s="191"/>
    </row>
    <row r="29" spans="1:14" x14ac:dyDescent="0.2">
      <c r="A29" s="167">
        <v>38353</v>
      </c>
      <c r="B29" s="168">
        <f t="shared" si="0"/>
        <v>1</v>
      </c>
      <c r="C29" s="152" t="s">
        <v>327</v>
      </c>
      <c r="D29" s="152" t="s">
        <v>317</v>
      </c>
      <c r="E29" s="152">
        <v>3</v>
      </c>
      <c r="F29" s="152"/>
      <c r="G29" s="169">
        <v>300</v>
      </c>
      <c r="H29" s="169">
        <f t="shared" si="1"/>
        <v>0</v>
      </c>
      <c r="I29" s="152" t="e">
        <f t="shared" si="2"/>
        <v>#N/A</v>
      </c>
      <c r="J29" s="169" t="e">
        <f t="shared" si="3"/>
        <v>#N/A</v>
      </c>
      <c r="L29" s="192">
        <v>3743.19</v>
      </c>
      <c r="M29" s="193"/>
      <c r="N29" s="191"/>
    </row>
    <row r="30" spans="1:14" x14ac:dyDescent="0.2">
      <c r="A30" s="167">
        <v>38353</v>
      </c>
      <c r="B30" s="168">
        <f t="shared" si="0"/>
        <v>1</v>
      </c>
      <c r="C30" s="152" t="s">
        <v>328</v>
      </c>
      <c r="D30" s="152" t="s">
        <v>329</v>
      </c>
      <c r="E30" s="152">
        <v>4</v>
      </c>
      <c r="F30" s="152"/>
      <c r="G30" s="169">
        <v>4000</v>
      </c>
      <c r="H30" s="169">
        <f t="shared" si="1"/>
        <v>0</v>
      </c>
      <c r="I30" s="152" t="e">
        <f t="shared" si="2"/>
        <v>#N/A</v>
      </c>
      <c r="J30" s="169" t="e">
        <f t="shared" si="3"/>
        <v>#N/A</v>
      </c>
      <c r="L30" s="186"/>
      <c r="M30" s="187"/>
      <c r="N30" s="188"/>
    </row>
    <row r="31" spans="1:14" x14ac:dyDescent="0.2">
      <c r="A31" s="167">
        <v>38353</v>
      </c>
      <c r="B31" s="168">
        <f t="shared" si="0"/>
        <v>1</v>
      </c>
      <c r="C31" s="152" t="s">
        <v>330</v>
      </c>
      <c r="D31" s="152" t="s">
        <v>331</v>
      </c>
      <c r="E31" s="152">
        <v>5</v>
      </c>
      <c r="F31" s="152"/>
      <c r="G31" s="169">
        <v>1540</v>
      </c>
      <c r="H31" s="169">
        <f t="shared" si="1"/>
        <v>0</v>
      </c>
      <c r="I31" s="152" t="e">
        <f t="shared" si="2"/>
        <v>#N/A</v>
      </c>
      <c r="J31" s="169" t="e">
        <f t="shared" si="3"/>
        <v>#N/A</v>
      </c>
      <c r="L31" s="152"/>
      <c r="M31" s="152"/>
      <c r="N31" s="152"/>
    </row>
    <row r="32" spans="1:14" x14ac:dyDescent="0.2">
      <c r="A32" s="167">
        <v>38353</v>
      </c>
      <c r="B32" s="168">
        <f t="shared" si="0"/>
        <v>1</v>
      </c>
      <c r="C32" s="152" t="s">
        <v>333</v>
      </c>
      <c r="D32" s="152" t="s">
        <v>334</v>
      </c>
      <c r="E32" s="152">
        <v>6</v>
      </c>
      <c r="F32" s="152"/>
      <c r="G32" s="169">
        <v>9000</v>
      </c>
      <c r="H32" s="169">
        <f t="shared" si="1"/>
        <v>0</v>
      </c>
      <c r="I32" s="152" t="e">
        <f t="shared" si="2"/>
        <v>#N/A</v>
      </c>
      <c r="J32" s="169" t="e">
        <f t="shared" si="3"/>
        <v>#N/A</v>
      </c>
      <c r="L32" s="152" t="s">
        <v>314</v>
      </c>
      <c r="M32" s="152"/>
      <c r="N32" s="152"/>
    </row>
    <row r="33" spans="1:14" x14ac:dyDescent="0.2">
      <c r="A33" s="167">
        <v>38353</v>
      </c>
      <c r="B33" s="168">
        <f t="shared" si="0"/>
        <v>1</v>
      </c>
      <c r="C33" s="152" t="s">
        <v>335</v>
      </c>
      <c r="D33" s="152" t="s">
        <v>336</v>
      </c>
      <c r="E33" s="152">
        <v>7</v>
      </c>
      <c r="F33" s="152"/>
      <c r="G33" s="169">
        <v>1200</v>
      </c>
      <c r="H33" s="169">
        <f t="shared" si="1"/>
        <v>0</v>
      </c>
      <c r="I33" s="152" t="e">
        <f t="shared" si="2"/>
        <v>#N/A</v>
      </c>
      <c r="J33" s="169" t="e">
        <f t="shared" si="3"/>
        <v>#N/A</v>
      </c>
      <c r="L33" s="152" t="s">
        <v>317</v>
      </c>
      <c r="M33" s="152"/>
      <c r="N33" s="152"/>
    </row>
    <row r="34" spans="1:14" x14ac:dyDescent="0.2">
      <c r="A34" s="167">
        <v>38353</v>
      </c>
      <c r="B34" s="168">
        <f t="shared" si="0"/>
        <v>1</v>
      </c>
      <c r="C34" s="152" t="s">
        <v>337</v>
      </c>
      <c r="D34" s="152"/>
      <c r="E34" s="152">
        <v>8</v>
      </c>
      <c r="F34" s="152"/>
      <c r="G34" s="169">
        <v>600</v>
      </c>
      <c r="H34" s="169">
        <f t="shared" si="1"/>
        <v>0</v>
      </c>
      <c r="I34" s="152" t="e">
        <f t="shared" si="2"/>
        <v>#N/A</v>
      </c>
      <c r="J34" s="169" t="e">
        <f t="shared" si="3"/>
        <v>#N/A</v>
      </c>
      <c r="L34" s="152" t="s">
        <v>324</v>
      </c>
      <c r="M34" s="152"/>
      <c r="N34" s="152"/>
    </row>
    <row r="35" spans="1:14" x14ac:dyDescent="0.2">
      <c r="A35" s="167">
        <v>38353</v>
      </c>
      <c r="B35" s="168">
        <f t="shared" si="0"/>
        <v>1</v>
      </c>
      <c r="C35" s="152" t="s">
        <v>338</v>
      </c>
      <c r="D35" s="152"/>
      <c r="E35" s="152">
        <v>9</v>
      </c>
      <c r="F35" s="152"/>
      <c r="G35" s="169">
        <v>300</v>
      </c>
      <c r="H35" s="169">
        <f t="shared" si="1"/>
        <v>0</v>
      </c>
      <c r="I35" s="152" t="e">
        <f t="shared" si="2"/>
        <v>#N/A</v>
      </c>
      <c r="J35" s="169" t="e">
        <f t="shared" si="3"/>
        <v>#N/A</v>
      </c>
      <c r="L35" s="152" t="s">
        <v>329</v>
      </c>
      <c r="M35" s="152"/>
      <c r="N35" s="152"/>
    </row>
    <row r="36" spans="1:14" x14ac:dyDescent="0.2">
      <c r="A36" s="167">
        <v>38353</v>
      </c>
      <c r="B36" s="168">
        <f t="shared" si="0"/>
        <v>1</v>
      </c>
      <c r="C36" s="152" t="s">
        <v>339</v>
      </c>
      <c r="D36" s="152" t="s">
        <v>340</v>
      </c>
      <c r="E36" s="152">
        <v>10</v>
      </c>
      <c r="F36" s="152"/>
      <c r="G36" s="169">
        <v>340</v>
      </c>
      <c r="H36" s="169">
        <f t="shared" si="1"/>
        <v>0</v>
      </c>
      <c r="I36" s="152" t="e">
        <f t="shared" si="2"/>
        <v>#N/A</v>
      </c>
      <c r="J36" s="169" t="e">
        <f t="shared" si="3"/>
        <v>#N/A</v>
      </c>
      <c r="L36" s="152" t="s">
        <v>331</v>
      </c>
      <c r="M36" s="152"/>
      <c r="N36" s="152"/>
    </row>
    <row r="37" spans="1:14" x14ac:dyDescent="0.2">
      <c r="A37" s="167">
        <v>38353</v>
      </c>
      <c r="B37" s="168">
        <f t="shared" si="0"/>
        <v>1</v>
      </c>
      <c r="C37" s="152" t="s">
        <v>341</v>
      </c>
      <c r="D37" s="152" t="s">
        <v>336</v>
      </c>
      <c r="E37" s="152">
        <v>11</v>
      </c>
      <c r="F37" s="152"/>
      <c r="G37" s="169">
        <v>1200</v>
      </c>
      <c r="H37" s="169">
        <f t="shared" si="1"/>
        <v>0</v>
      </c>
      <c r="I37" s="152" t="e">
        <f t="shared" si="2"/>
        <v>#N/A</v>
      </c>
      <c r="J37" s="169" t="e">
        <f t="shared" si="3"/>
        <v>#N/A</v>
      </c>
      <c r="L37" s="152" t="s">
        <v>334</v>
      </c>
      <c r="M37" s="152"/>
      <c r="N37" s="152"/>
    </row>
    <row r="38" spans="1:14" x14ac:dyDescent="0.2">
      <c r="A38" s="167">
        <v>38353</v>
      </c>
      <c r="B38" s="168">
        <f t="shared" si="0"/>
        <v>1</v>
      </c>
      <c r="C38" s="152" t="s">
        <v>342</v>
      </c>
      <c r="D38" s="152" t="s">
        <v>317</v>
      </c>
      <c r="E38" s="152">
        <v>12</v>
      </c>
      <c r="F38" s="152"/>
      <c r="G38" s="169">
        <v>3200</v>
      </c>
      <c r="H38" s="169">
        <f t="shared" si="1"/>
        <v>0</v>
      </c>
      <c r="I38" s="152" t="e">
        <f t="shared" si="2"/>
        <v>#N/A</v>
      </c>
      <c r="J38" s="169" t="e">
        <f t="shared" si="3"/>
        <v>#N/A</v>
      </c>
      <c r="L38" s="152" t="s">
        <v>336</v>
      </c>
      <c r="M38" s="152"/>
      <c r="N38" s="152"/>
    </row>
    <row r="39" spans="1:14" x14ac:dyDescent="0.2">
      <c r="A39" s="167">
        <v>38353</v>
      </c>
      <c r="B39" s="168">
        <f t="shared" si="0"/>
        <v>1</v>
      </c>
      <c r="C39" s="152" t="s">
        <v>343</v>
      </c>
      <c r="D39" s="152" t="s">
        <v>344</v>
      </c>
      <c r="E39" s="152">
        <v>13</v>
      </c>
      <c r="F39" s="152"/>
      <c r="G39" s="169">
        <v>4000</v>
      </c>
      <c r="H39" s="169">
        <f t="shared" si="1"/>
        <v>0</v>
      </c>
      <c r="I39" s="152" t="e">
        <f t="shared" si="2"/>
        <v>#N/A</v>
      </c>
      <c r="J39" s="169" t="e">
        <f t="shared" si="3"/>
        <v>#N/A</v>
      </c>
      <c r="L39" s="152" t="s">
        <v>340</v>
      </c>
      <c r="M39" s="152"/>
      <c r="N39" s="152"/>
    </row>
    <row r="40" spans="1:14" x14ac:dyDescent="0.2">
      <c r="A40" s="167">
        <v>38384</v>
      </c>
      <c r="B40" s="168">
        <f t="shared" si="0"/>
        <v>2</v>
      </c>
      <c r="C40" s="152" t="s">
        <v>313</v>
      </c>
      <c r="D40" s="152" t="s">
        <v>314</v>
      </c>
      <c r="E40" s="152">
        <v>14</v>
      </c>
      <c r="F40" s="152"/>
      <c r="G40" s="169">
        <v>1200</v>
      </c>
      <c r="H40" s="169">
        <f t="shared" si="1"/>
        <v>0</v>
      </c>
      <c r="I40" s="152" t="e">
        <f t="shared" si="2"/>
        <v>#N/A</v>
      </c>
      <c r="J40" s="169" t="e">
        <f t="shared" si="3"/>
        <v>#N/A</v>
      </c>
      <c r="L40" s="152" t="s">
        <v>344</v>
      </c>
      <c r="M40" s="152"/>
      <c r="N40" s="152"/>
    </row>
    <row r="41" spans="1:14" x14ac:dyDescent="0.2">
      <c r="A41" s="167">
        <v>38384</v>
      </c>
      <c r="B41" s="168">
        <f t="shared" si="0"/>
        <v>2</v>
      </c>
      <c r="C41" s="152" t="s">
        <v>316</v>
      </c>
      <c r="D41" s="152" t="s">
        <v>317</v>
      </c>
      <c r="E41" s="152">
        <v>15</v>
      </c>
      <c r="F41" s="152"/>
      <c r="G41" s="169">
        <v>1300</v>
      </c>
      <c r="H41" s="169">
        <f t="shared" si="1"/>
        <v>0</v>
      </c>
      <c r="I41" s="152" t="e">
        <f t="shared" si="2"/>
        <v>#N/A</v>
      </c>
      <c r="J41" s="169" t="e">
        <f t="shared" si="3"/>
        <v>#N/A</v>
      </c>
      <c r="L41" s="152" t="s">
        <v>314</v>
      </c>
      <c r="M41" s="152"/>
      <c r="N41" s="152"/>
    </row>
    <row r="42" spans="1:14" x14ac:dyDescent="0.2">
      <c r="A42" s="167">
        <v>38384</v>
      </c>
      <c r="B42" s="168">
        <f t="shared" si="0"/>
        <v>2</v>
      </c>
      <c r="C42" s="152" t="s">
        <v>319</v>
      </c>
      <c r="D42" s="152" t="s">
        <v>317</v>
      </c>
      <c r="E42" s="152">
        <v>16</v>
      </c>
      <c r="F42" s="152"/>
      <c r="G42" s="169">
        <v>3000</v>
      </c>
      <c r="H42" s="169">
        <f t="shared" si="1"/>
        <v>0</v>
      </c>
      <c r="I42" s="152" t="e">
        <f t="shared" si="2"/>
        <v>#N/A</v>
      </c>
      <c r="J42" s="169" t="e">
        <f t="shared" si="3"/>
        <v>#N/A</v>
      </c>
    </row>
    <row r="43" spans="1:14" x14ac:dyDescent="0.2">
      <c r="A43" s="167">
        <v>38384</v>
      </c>
      <c r="B43" s="168">
        <f t="shared" si="0"/>
        <v>2</v>
      </c>
      <c r="C43" s="152" t="s">
        <v>321</v>
      </c>
      <c r="D43" s="152" t="s">
        <v>317</v>
      </c>
      <c r="E43" s="152">
        <v>17</v>
      </c>
      <c r="F43" s="152"/>
      <c r="G43" s="169">
        <v>2700</v>
      </c>
      <c r="H43" s="169">
        <f t="shared" si="1"/>
        <v>0</v>
      </c>
      <c r="I43" s="152" t="e">
        <f t="shared" si="2"/>
        <v>#N/A</v>
      </c>
      <c r="J43" s="169" t="e">
        <f t="shared" si="3"/>
        <v>#N/A</v>
      </c>
    </row>
    <row r="44" spans="1:14" x14ac:dyDescent="0.2">
      <c r="A44" s="167">
        <v>38384</v>
      </c>
      <c r="B44" s="168">
        <f t="shared" si="0"/>
        <v>2</v>
      </c>
      <c r="C44" s="152" t="s">
        <v>323</v>
      </c>
      <c r="D44" s="152" t="s">
        <v>324</v>
      </c>
      <c r="E44" s="152">
        <v>18</v>
      </c>
      <c r="F44" s="152"/>
      <c r="G44" s="169">
        <v>1200</v>
      </c>
      <c r="H44" s="169">
        <f t="shared" si="1"/>
        <v>0</v>
      </c>
      <c r="I44" s="152" t="e">
        <f t="shared" si="2"/>
        <v>#N/A</v>
      </c>
      <c r="J44" s="169" t="e">
        <f t="shared" si="3"/>
        <v>#N/A</v>
      </c>
    </row>
    <row r="45" spans="1:14" x14ac:dyDescent="0.2">
      <c r="A45" s="167">
        <v>38384</v>
      </c>
      <c r="B45" s="168">
        <f t="shared" si="0"/>
        <v>2</v>
      </c>
      <c r="C45" s="152" t="s">
        <v>325</v>
      </c>
      <c r="D45" s="152" t="s">
        <v>317</v>
      </c>
      <c r="E45" s="152">
        <v>1</v>
      </c>
      <c r="F45" s="152"/>
      <c r="G45" s="169">
        <v>700</v>
      </c>
      <c r="H45" s="169">
        <f t="shared" si="1"/>
        <v>0</v>
      </c>
      <c r="I45" s="152" t="e">
        <f t="shared" si="2"/>
        <v>#N/A</v>
      </c>
      <c r="J45" s="169" t="e">
        <f t="shared" si="3"/>
        <v>#N/A</v>
      </c>
    </row>
    <row r="46" spans="1:14" x14ac:dyDescent="0.2">
      <c r="A46" s="167">
        <v>38384</v>
      </c>
      <c r="B46" s="168">
        <f t="shared" si="0"/>
        <v>2</v>
      </c>
      <c r="C46" s="152" t="s">
        <v>326</v>
      </c>
      <c r="D46" s="152" t="s">
        <v>317</v>
      </c>
      <c r="E46" s="152">
        <v>1</v>
      </c>
      <c r="F46" s="152"/>
      <c r="G46" s="169">
        <v>500</v>
      </c>
      <c r="H46" s="169">
        <f t="shared" si="1"/>
        <v>0</v>
      </c>
      <c r="I46" s="152" t="e">
        <f t="shared" si="2"/>
        <v>#N/A</v>
      </c>
      <c r="J46" s="169" t="e">
        <f t="shared" si="3"/>
        <v>#N/A</v>
      </c>
    </row>
    <row r="47" spans="1:14" x14ac:dyDescent="0.2">
      <c r="A47" s="167">
        <v>38384</v>
      </c>
      <c r="B47" s="168">
        <f t="shared" si="0"/>
        <v>2</v>
      </c>
      <c r="C47" s="152" t="s">
        <v>327</v>
      </c>
      <c r="D47" s="152" t="s">
        <v>317</v>
      </c>
      <c r="E47" s="152">
        <v>1</v>
      </c>
      <c r="F47" s="152"/>
      <c r="G47" s="169">
        <v>300</v>
      </c>
      <c r="H47" s="169">
        <f t="shared" si="1"/>
        <v>0</v>
      </c>
      <c r="I47" s="152" t="e">
        <f t="shared" si="2"/>
        <v>#N/A</v>
      </c>
      <c r="J47" s="169" t="e">
        <f t="shared" si="3"/>
        <v>#N/A</v>
      </c>
    </row>
    <row r="48" spans="1:14" x14ac:dyDescent="0.2">
      <c r="A48" s="167">
        <v>38384</v>
      </c>
      <c r="B48" s="168">
        <f t="shared" si="0"/>
        <v>2</v>
      </c>
      <c r="C48" s="152" t="s">
        <v>328</v>
      </c>
      <c r="D48" s="152" t="s">
        <v>329</v>
      </c>
      <c r="E48" s="152">
        <v>1</v>
      </c>
      <c r="F48" s="152"/>
      <c r="G48" s="169">
        <v>4000</v>
      </c>
      <c r="H48" s="169">
        <f t="shared" si="1"/>
        <v>0</v>
      </c>
      <c r="I48" s="152" t="e">
        <f t="shared" si="2"/>
        <v>#N/A</v>
      </c>
      <c r="J48" s="169" t="e">
        <f t="shared" si="3"/>
        <v>#N/A</v>
      </c>
    </row>
    <row r="49" spans="1:10" x14ac:dyDescent="0.2">
      <c r="A49" s="167">
        <v>38384</v>
      </c>
      <c r="B49" s="168">
        <f t="shared" si="0"/>
        <v>2</v>
      </c>
      <c r="C49" s="152" t="s">
        <v>330</v>
      </c>
      <c r="D49" s="152" t="s">
        <v>331</v>
      </c>
      <c r="E49" s="152">
        <v>1</v>
      </c>
      <c r="F49" s="152"/>
      <c r="G49" s="169">
        <v>1540</v>
      </c>
      <c r="H49" s="169">
        <f t="shared" si="1"/>
        <v>0</v>
      </c>
      <c r="I49" s="152" t="e">
        <f t="shared" si="2"/>
        <v>#N/A</v>
      </c>
      <c r="J49" s="169" t="e">
        <f t="shared" si="3"/>
        <v>#N/A</v>
      </c>
    </row>
    <row r="50" spans="1:10" x14ac:dyDescent="0.2">
      <c r="A50" s="167">
        <v>38384</v>
      </c>
      <c r="B50" s="168">
        <f t="shared" si="0"/>
        <v>2</v>
      </c>
      <c r="C50" s="152" t="s">
        <v>333</v>
      </c>
      <c r="D50" s="152" t="s">
        <v>334</v>
      </c>
      <c r="E50" s="152">
        <v>1</v>
      </c>
      <c r="F50" s="152"/>
      <c r="G50" s="169">
        <v>9000</v>
      </c>
      <c r="H50" s="169">
        <f t="shared" si="1"/>
        <v>0</v>
      </c>
      <c r="I50" s="152" t="e">
        <f t="shared" si="2"/>
        <v>#N/A</v>
      </c>
      <c r="J50" s="169" t="e">
        <f t="shared" si="3"/>
        <v>#N/A</v>
      </c>
    </row>
    <row r="51" spans="1:10" x14ac:dyDescent="0.2">
      <c r="A51" s="167">
        <v>38384</v>
      </c>
      <c r="B51" s="168">
        <f t="shared" si="0"/>
        <v>2</v>
      </c>
      <c r="C51" s="152" t="s">
        <v>335</v>
      </c>
      <c r="D51" s="152" t="s">
        <v>336</v>
      </c>
      <c r="E51" s="152">
        <v>1</v>
      </c>
      <c r="F51" s="152"/>
      <c r="G51" s="169">
        <v>1200</v>
      </c>
      <c r="H51" s="169">
        <f t="shared" si="1"/>
        <v>0</v>
      </c>
      <c r="I51" s="152" t="e">
        <f t="shared" si="2"/>
        <v>#N/A</v>
      </c>
      <c r="J51" s="169" t="e">
        <f t="shared" si="3"/>
        <v>#N/A</v>
      </c>
    </row>
    <row r="52" spans="1:10" x14ac:dyDescent="0.2">
      <c r="A52" s="167">
        <v>38384</v>
      </c>
      <c r="B52" s="168">
        <f t="shared" si="0"/>
        <v>2</v>
      </c>
      <c r="C52" s="152" t="s">
        <v>337</v>
      </c>
      <c r="D52" s="152"/>
      <c r="E52" s="152">
        <v>2</v>
      </c>
      <c r="F52" s="152"/>
      <c r="G52" s="169">
        <v>600</v>
      </c>
      <c r="H52" s="169">
        <f t="shared" si="1"/>
        <v>0</v>
      </c>
      <c r="I52" s="152" t="e">
        <f t="shared" si="2"/>
        <v>#N/A</v>
      </c>
      <c r="J52" s="169" t="e">
        <f t="shared" si="3"/>
        <v>#N/A</v>
      </c>
    </row>
    <row r="53" spans="1:10" x14ac:dyDescent="0.2">
      <c r="A53" s="167">
        <v>38384</v>
      </c>
      <c r="B53" s="168">
        <f t="shared" si="0"/>
        <v>2</v>
      </c>
      <c r="C53" s="152" t="s">
        <v>338</v>
      </c>
      <c r="D53" s="152"/>
      <c r="E53" s="152">
        <v>3</v>
      </c>
      <c r="F53" s="152"/>
      <c r="G53" s="169">
        <v>300</v>
      </c>
      <c r="H53" s="169">
        <f t="shared" si="1"/>
        <v>0</v>
      </c>
      <c r="I53" s="152" t="e">
        <f t="shared" si="2"/>
        <v>#N/A</v>
      </c>
      <c r="J53" s="169" t="e">
        <f t="shared" si="3"/>
        <v>#N/A</v>
      </c>
    </row>
    <row r="54" spans="1:10" x14ac:dyDescent="0.2">
      <c r="A54" s="167">
        <v>38384</v>
      </c>
      <c r="B54" s="168">
        <f t="shared" si="0"/>
        <v>2</v>
      </c>
      <c r="C54" s="152" t="s">
        <v>339</v>
      </c>
      <c r="D54" s="152" t="s">
        <v>340</v>
      </c>
      <c r="E54" s="152">
        <v>4</v>
      </c>
      <c r="F54" s="152"/>
      <c r="G54" s="169">
        <v>340</v>
      </c>
      <c r="H54" s="169">
        <f t="shared" si="1"/>
        <v>0</v>
      </c>
      <c r="I54" s="152" t="e">
        <f t="shared" si="2"/>
        <v>#N/A</v>
      </c>
      <c r="J54" s="169" t="e">
        <f t="shared" si="3"/>
        <v>#N/A</v>
      </c>
    </row>
    <row r="55" spans="1:10" x14ac:dyDescent="0.2">
      <c r="A55" s="167">
        <v>38384</v>
      </c>
      <c r="B55" s="168">
        <f t="shared" si="0"/>
        <v>2</v>
      </c>
      <c r="C55" s="152" t="s">
        <v>341</v>
      </c>
      <c r="D55" s="152" t="s">
        <v>336</v>
      </c>
      <c r="E55" s="152">
        <v>5</v>
      </c>
      <c r="F55" s="152"/>
      <c r="G55" s="169">
        <v>1200</v>
      </c>
      <c r="H55" s="169">
        <f t="shared" si="1"/>
        <v>0</v>
      </c>
      <c r="I55" s="152" t="e">
        <f t="shared" si="2"/>
        <v>#N/A</v>
      </c>
      <c r="J55" s="169" t="e">
        <f t="shared" si="3"/>
        <v>#N/A</v>
      </c>
    </row>
    <row r="56" spans="1:10" x14ac:dyDescent="0.2">
      <c r="A56" s="167">
        <v>38384</v>
      </c>
      <c r="B56" s="168">
        <f t="shared" si="0"/>
        <v>2</v>
      </c>
      <c r="C56" s="152" t="s">
        <v>342</v>
      </c>
      <c r="D56" s="152" t="s">
        <v>317</v>
      </c>
      <c r="E56" s="152">
        <v>6</v>
      </c>
      <c r="F56" s="152"/>
      <c r="G56" s="169">
        <v>3200</v>
      </c>
      <c r="H56" s="169">
        <f t="shared" si="1"/>
        <v>0</v>
      </c>
      <c r="I56" s="152" t="e">
        <f t="shared" si="2"/>
        <v>#N/A</v>
      </c>
      <c r="J56" s="169" t="e">
        <f t="shared" si="3"/>
        <v>#N/A</v>
      </c>
    </row>
    <row r="57" spans="1:10" x14ac:dyDescent="0.2">
      <c r="A57" s="167">
        <v>38384</v>
      </c>
      <c r="B57" s="168">
        <f t="shared" si="0"/>
        <v>2</v>
      </c>
      <c r="C57" s="152" t="s">
        <v>343</v>
      </c>
      <c r="D57" s="152" t="s">
        <v>344</v>
      </c>
      <c r="E57" s="152">
        <v>7</v>
      </c>
      <c r="F57" s="152"/>
      <c r="G57" s="169">
        <v>4000</v>
      </c>
      <c r="H57" s="169">
        <f t="shared" si="1"/>
        <v>0</v>
      </c>
      <c r="I57" s="152" t="e">
        <f t="shared" si="2"/>
        <v>#N/A</v>
      </c>
      <c r="J57" s="169" t="e">
        <f t="shared" si="3"/>
        <v>#N/A</v>
      </c>
    </row>
    <row r="58" spans="1:10" x14ac:dyDescent="0.2">
      <c r="A58" s="152"/>
      <c r="B58" s="152"/>
      <c r="C58" s="152"/>
      <c r="D58" s="152"/>
      <c r="E58" s="152"/>
      <c r="F58" s="152"/>
      <c r="G58" s="152"/>
      <c r="H58" s="152"/>
      <c r="I58" s="152"/>
      <c r="J58" s="152"/>
    </row>
    <row r="59" spans="1:10" x14ac:dyDescent="0.2">
      <c r="A59" s="152"/>
      <c r="B59" s="152"/>
      <c r="C59" s="152"/>
      <c r="D59" s="152"/>
      <c r="E59" s="152"/>
      <c r="F59" s="152"/>
      <c r="G59" s="152"/>
      <c r="H59" s="152"/>
      <c r="I59" s="152"/>
      <c r="J59" s="152"/>
    </row>
    <row r="60" spans="1:10" x14ac:dyDescent="0.2">
      <c r="A60" s="152"/>
      <c r="B60" s="152"/>
      <c r="C60" s="152"/>
      <c r="D60" s="152"/>
      <c r="E60" s="152"/>
      <c r="F60" s="152"/>
      <c r="G60" s="152"/>
      <c r="H60" s="152"/>
      <c r="I60" s="152"/>
      <c r="J60" s="152"/>
    </row>
    <row r="61" spans="1:10" x14ac:dyDescent="0.2">
      <c r="A61" s="152"/>
      <c r="B61" s="152"/>
      <c r="C61" s="152"/>
      <c r="D61" s="152"/>
      <c r="E61" s="152"/>
      <c r="F61" s="152"/>
      <c r="G61" s="152"/>
      <c r="H61" s="152"/>
      <c r="I61" s="152"/>
      <c r="J61" s="152"/>
    </row>
    <row r="62" spans="1:10" x14ac:dyDescent="0.2">
      <c r="A62" s="152"/>
      <c r="B62" s="152"/>
      <c r="C62" s="152"/>
      <c r="D62" s="152"/>
      <c r="E62" s="152"/>
      <c r="F62" s="152"/>
      <c r="G62" s="152"/>
      <c r="H62" s="152"/>
      <c r="I62" s="152"/>
      <c r="J62" s="152"/>
    </row>
    <row r="63" spans="1:10" x14ac:dyDescent="0.2">
      <c r="A63" s="152"/>
      <c r="B63" s="152"/>
      <c r="C63" s="152"/>
      <c r="D63" s="152"/>
      <c r="E63" s="152"/>
      <c r="F63" s="152"/>
      <c r="G63" s="152"/>
      <c r="H63" s="152"/>
      <c r="I63" s="152"/>
      <c r="J63" s="152"/>
    </row>
    <row r="64" spans="1:10" x14ac:dyDescent="0.2">
      <c r="A64" s="152"/>
      <c r="B64" s="152"/>
      <c r="C64" s="152"/>
      <c r="D64" s="152"/>
      <c r="E64" s="152"/>
      <c r="F64" s="152"/>
      <c r="G64" s="152"/>
      <c r="H64" s="152"/>
      <c r="I64" s="152"/>
      <c r="J64" s="152"/>
    </row>
    <row r="65" spans="1:10" x14ac:dyDescent="0.2">
      <c r="A65" s="152"/>
      <c r="B65" s="152"/>
      <c r="C65" s="152"/>
      <c r="D65" s="152"/>
      <c r="E65" s="152"/>
      <c r="F65" s="152"/>
      <c r="G65" s="152"/>
      <c r="H65" s="152"/>
      <c r="I65" s="152"/>
      <c r="J65" s="152"/>
    </row>
    <row r="66" spans="1:10" x14ac:dyDescent="0.2">
      <c r="A66" s="152"/>
      <c r="B66" s="152"/>
      <c r="C66" s="152"/>
      <c r="D66" s="152"/>
      <c r="E66" s="152"/>
      <c r="F66" s="152"/>
      <c r="G66" s="152"/>
      <c r="H66" s="152"/>
      <c r="I66" s="152"/>
      <c r="J66" s="152"/>
    </row>
    <row r="67" spans="1:10" x14ac:dyDescent="0.2">
      <c r="A67" s="152"/>
      <c r="B67" s="152"/>
      <c r="C67" s="152"/>
      <c r="D67" s="152"/>
      <c r="E67" s="152"/>
      <c r="F67" s="152"/>
      <c r="G67" s="152"/>
      <c r="H67" s="152"/>
      <c r="I67" s="152"/>
      <c r="J67" s="152"/>
    </row>
    <row r="68" spans="1:10" x14ac:dyDescent="0.2">
      <c r="A68" s="152"/>
      <c r="B68" s="152"/>
      <c r="C68" s="152"/>
      <c r="D68" s="152"/>
      <c r="E68" s="152"/>
      <c r="F68" s="152"/>
      <c r="G68" s="152"/>
      <c r="H68" s="152"/>
      <c r="I68" s="152"/>
      <c r="J68" s="152"/>
    </row>
    <row r="69" spans="1:10" x14ac:dyDescent="0.2">
      <c r="A69" s="152"/>
      <c r="B69" s="152"/>
      <c r="C69" s="152"/>
      <c r="D69" s="152"/>
      <c r="E69" s="152"/>
      <c r="F69" s="152"/>
      <c r="G69" s="152"/>
      <c r="H69" s="152"/>
      <c r="I69" s="152"/>
      <c r="J69" s="152"/>
    </row>
    <row r="70" spans="1:10" x14ac:dyDescent="0.2">
      <c r="A70" s="152"/>
      <c r="B70" s="152"/>
      <c r="C70" s="152"/>
      <c r="D70" s="152"/>
      <c r="E70" s="152"/>
      <c r="F70" s="152"/>
      <c r="G70" s="152"/>
      <c r="H70" s="152"/>
      <c r="I70" s="152"/>
      <c r="J70" s="152"/>
    </row>
    <row r="71" spans="1:10" x14ac:dyDescent="0.2">
      <c r="A71" s="152"/>
      <c r="B71" s="152"/>
      <c r="C71" s="152"/>
      <c r="D71" s="152"/>
      <c r="E71" s="152"/>
      <c r="F71" s="152"/>
      <c r="G71" s="152"/>
      <c r="H71" s="152"/>
      <c r="I71" s="152"/>
      <c r="J71" s="152"/>
    </row>
    <row r="72" spans="1:10" x14ac:dyDescent="0.2">
      <c r="A72" s="152"/>
      <c r="B72" s="152"/>
      <c r="C72" s="152"/>
      <c r="D72" s="152"/>
      <c r="E72" s="152"/>
      <c r="F72" s="152"/>
      <c r="G72" s="152"/>
      <c r="H72" s="152"/>
      <c r="I72" s="152"/>
      <c r="J72" s="152"/>
    </row>
    <row r="73" spans="1:10" x14ac:dyDescent="0.2">
      <c r="A73" s="152"/>
      <c r="B73" s="152"/>
      <c r="C73" s="152"/>
      <c r="D73" s="152"/>
      <c r="E73" s="152"/>
      <c r="F73" s="152"/>
      <c r="G73" s="152"/>
      <c r="H73" s="152"/>
      <c r="I73" s="152"/>
      <c r="J73" s="152"/>
    </row>
    <row r="74" spans="1:10" x14ac:dyDescent="0.2">
      <c r="A74" s="152"/>
      <c r="B74" s="152"/>
      <c r="C74" s="152"/>
      <c r="D74" s="152"/>
      <c r="E74" s="152"/>
      <c r="F74" s="152"/>
      <c r="G74" s="152"/>
      <c r="H74" s="152"/>
      <c r="I74" s="152"/>
      <c r="J74" s="152"/>
    </row>
    <row r="75" spans="1:10" x14ac:dyDescent="0.2">
      <c r="A75" s="152"/>
      <c r="B75" s="152"/>
      <c r="C75" s="152"/>
      <c r="D75" s="152"/>
      <c r="E75" s="152"/>
      <c r="F75" s="152"/>
      <c r="G75" s="152"/>
      <c r="H75" s="152"/>
      <c r="I75" s="152"/>
      <c r="J75" s="152"/>
    </row>
    <row r="76" spans="1:10" x14ac:dyDescent="0.2">
      <c r="A76" s="152"/>
      <c r="B76" s="152"/>
      <c r="C76" s="152"/>
      <c r="D76" s="152"/>
      <c r="E76" s="152"/>
      <c r="F76" s="152"/>
      <c r="G76" s="152"/>
      <c r="H76" s="152"/>
      <c r="I76" s="152"/>
      <c r="J76" s="152"/>
    </row>
    <row r="77" spans="1:10" x14ac:dyDescent="0.2">
      <c r="A77" s="152"/>
      <c r="B77" s="152"/>
      <c r="C77" s="152"/>
      <c r="D77" s="152"/>
      <c r="E77" s="152"/>
      <c r="F77" s="152"/>
      <c r="G77" s="152"/>
      <c r="H77" s="152"/>
      <c r="I77" s="152"/>
      <c r="J77" s="152"/>
    </row>
    <row r="78" spans="1:10" x14ac:dyDescent="0.2">
      <c r="A78" s="152"/>
      <c r="B78" s="152"/>
      <c r="C78" s="152"/>
      <c r="D78" s="152"/>
      <c r="E78" s="152"/>
      <c r="F78" s="152"/>
      <c r="G78" s="152"/>
      <c r="H78" s="152"/>
      <c r="I78" s="152"/>
      <c r="J78" s="152"/>
    </row>
    <row r="79" spans="1:10" x14ac:dyDescent="0.2">
      <c r="A79" s="152"/>
      <c r="B79" s="152"/>
      <c r="C79" s="152"/>
      <c r="D79" s="152"/>
      <c r="E79" s="152"/>
      <c r="F79" s="152"/>
      <c r="G79" s="152"/>
      <c r="H79" s="152"/>
      <c r="I79" s="152"/>
      <c r="J79" s="152"/>
    </row>
    <row r="80" spans="1:10" x14ac:dyDescent="0.2">
      <c r="A80" s="152"/>
      <c r="B80" s="152"/>
      <c r="C80" s="152"/>
      <c r="D80" s="152"/>
      <c r="E80" s="152"/>
      <c r="F80" s="152"/>
      <c r="G80" s="152"/>
      <c r="H80" s="152"/>
      <c r="I80" s="152"/>
      <c r="J80" s="152"/>
    </row>
    <row r="81" spans="1:10" x14ac:dyDescent="0.2">
      <c r="A81" s="152"/>
      <c r="B81" s="152"/>
      <c r="C81" s="152"/>
      <c r="D81" s="152"/>
      <c r="E81" s="152"/>
      <c r="F81" s="152"/>
      <c r="G81" s="152"/>
      <c r="H81" s="152"/>
      <c r="I81" s="152"/>
      <c r="J81" s="152"/>
    </row>
    <row r="82" spans="1:10" x14ac:dyDescent="0.2">
      <c r="A82" s="152"/>
      <c r="B82" s="152"/>
      <c r="C82" s="152"/>
      <c r="D82" s="152"/>
      <c r="E82" s="152"/>
      <c r="F82" s="152"/>
      <c r="G82" s="152"/>
      <c r="H82" s="152"/>
      <c r="I82" s="152"/>
      <c r="J82" s="152"/>
    </row>
    <row r="83" spans="1:10" x14ac:dyDescent="0.2">
      <c r="A83" s="152"/>
      <c r="B83" s="152"/>
      <c r="C83" s="152"/>
      <c r="D83" s="152"/>
      <c r="E83" s="152"/>
      <c r="F83" s="152"/>
      <c r="G83" s="152"/>
      <c r="H83" s="152"/>
      <c r="I83" s="152"/>
      <c r="J83" s="152"/>
    </row>
    <row r="84" spans="1:10" x14ac:dyDescent="0.2">
      <c r="A84" s="152"/>
      <c r="B84" s="152"/>
      <c r="C84" s="152"/>
      <c r="D84" s="152"/>
      <c r="E84" s="152"/>
      <c r="F84" s="152"/>
      <c r="G84" s="152"/>
      <c r="H84" s="152"/>
      <c r="I84" s="152"/>
      <c r="J84" s="152"/>
    </row>
    <row r="85" spans="1:10" x14ac:dyDescent="0.2">
      <c r="A85" s="152"/>
      <c r="B85" s="152"/>
      <c r="C85" s="152"/>
      <c r="D85" s="152"/>
      <c r="E85" s="152"/>
      <c r="F85" s="152"/>
      <c r="G85" s="152"/>
      <c r="H85" s="152"/>
      <c r="I85" s="152"/>
      <c r="J85" s="152"/>
    </row>
    <row r="86" spans="1:10" x14ac:dyDescent="0.2">
      <c r="A86" s="152"/>
      <c r="B86" s="152"/>
      <c r="C86" s="152"/>
      <c r="D86" s="152"/>
      <c r="E86" s="152"/>
      <c r="F86" s="152"/>
      <c r="G86" s="152"/>
      <c r="H86" s="152"/>
      <c r="I86" s="152"/>
      <c r="J86" s="152"/>
    </row>
    <row r="87" spans="1:10" x14ac:dyDescent="0.2">
      <c r="A87" s="152"/>
      <c r="B87" s="152"/>
      <c r="C87" s="152"/>
      <c r="D87" s="152"/>
      <c r="E87" s="152"/>
      <c r="F87" s="152"/>
      <c r="G87" s="152"/>
      <c r="H87" s="152"/>
      <c r="I87" s="152"/>
      <c r="J87" s="152"/>
    </row>
    <row r="88" spans="1:10" x14ac:dyDescent="0.2">
      <c r="A88" s="152"/>
      <c r="B88" s="152"/>
      <c r="C88" s="152"/>
      <c r="D88" s="152"/>
      <c r="E88" s="152"/>
      <c r="F88" s="152"/>
      <c r="G88" s="152"/>
      <c r="H88" s="152"/>
      <c r="I88" s="152"/>
      <c r="J88" s="152"/>
    </row>
    <row r="89" spans="1:10" x14ac:dyDescent="0.2">
      <c r="A89" s="152"/>
      <c r="B89" s="152"/>
      <c r="C89" s="152"/>
      <c r="D89" s="152"/>
      <c r="E89" s="152"/>
      <c r="F89" s="152"/>
      <c r="G89" s="152"/>
      <c r="H89" s="152"/>
      <c r="I89" s="152"/>
      <c r="J89" s="152"/>
    </row>
    <row r="90" spans="1:10" x14ac:dyDescent="0.2">
      <c r="A90" s="152"/>
      <c r="B90" s="152"/>
      <c r="C90" s="152"/>
      <c r="D90" s="152"/>
      <c r="E90" s="152"/>
      <c r="F90" s="152"/>
      <c r="G90" s="152"/>
      <c r="H90" s="152"/>
      <c r="I90" s="152"/>
      <c r="J90" s="152"/>
    </row>
    <row r="91" spans="1:10" x14ac:dyDescent="0.2">
      <c r="A91" s="152"/>
      <c r="B91" s="152"/>
      <c r="C91" s="152"/>
      <c r="D91" s="152"/>
      <c r="E91" s="152"/>
      <c r="F91" s="152"/>
      <c r="G91" s="152"/>
      <c r="H91" s="152"/>
      <c r="I91" s="152"/>
      <c r="J91" s="152"/>
    </row>
    <row r="92" spans="1:10" x14ac:dyDescent="0.2">
      <c r="A92" s="152"/>
      <c r="B92" s="152"/>
      <c r="C92" s="152"/>
      <c r="D92" s="152"/>
      <c r="E92" s="152"/>
      <c r="F92" s="152"/>
      <c r="G92" s="152"/>
      <c r="H92" s="152"/>
      <c r="I92" s="152"/>
      <c r="J92" s="152"/>
    </row>
    <row r="93" spans="1:10" x14ac:dyDescent="0.2">
      <c r="A93" s="152"/>
      <c r="B93" s="152"/>
      <c r="C93" s="152"/>
      <c r="D93" s="152"/>
      <c r="E93" s="152"/>
      <c r="F93" s="152"/>
      <c r="G93" s="152"/>
      <c r="H93" s="152"/>
      <c r="I93" s="152"/>
      <c r="J93" s="152"/>
    </row>
    <row r="94" spans="1:10" x14ac:dyDescent="0.2">
      <c r="A94" s="152"/>
      <c r="B94" s="152"/>
      <c r="C94" s="152"/>
      <c r="D94" s="152"/>
      <c r="E94" s="152"/>
      <c r="F94" s="152"/>
      <c r="G94" s="152"/>
      <c r="H94" s="152"/>
      <c r="I94" s="152"/>
      <c r="J94" s="152"/>
    </row>
    <row r="95" spans="1:10" x14ac:dyDescent="0.2">
      <c r="A95" s="152"/>
      <c r="B95" s="152"/>
      <c r="C95" s="152"/>
      <c r="D95" s="152"/>
      <c r="E95" s="152"/>
      <c r="F95" s="152"/>
      <c r="G95" s="152"/>
      <c r="H95" s="152"/>
      <c r="I95" s="152"/>
      <c r="J95" s="152"/>
    </row>
    <row r="96" spans="1:10" x14ac:dyDescent="0.2">
      <c r="A96" s="152"/>
      <c r="B96" s="152"/>
      <c r="C96" s="152"/>
      <c r="D96" s="152"/>
      <c r="E96" s="152"/>
      <c r="F96" s="152"/>
      <c r="G96" s="152"/>
      <c r="H96" s="152"/>
      <c r="I96" s="152"/>
      <c r="J96" s="152"/>
    </row>
  </sheetData>
  <phoneticPr fontId="24" type="noConversion"/>
  <pageMargins left="0.79" right="0.79" top="0.98" bottom="0.98" header="0.49" footer="0.49"/>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F7:L22"/>
  <sheetViews>
    <sheetView workbookViewId="0">
      <selection activeCell="O6" sqref="O6"/>
    </sheetView>
  </sheetViews>
  <sheetFormatPr defaultRowHeight="12.75" x14ac:dyDescent="0.2"/>
  <cols>
    <col min="10" max="10" width="15.42578125" customWidth="1"/>
  </cols>
  <sheetData>
    <row r="7" spans="6:12" ht="20.25" x14ac:dyDescent="0.3">
      <c r="F7" s="33" t="s">
        <v>978</v>
      </c>
    </row>
    <row r="14" spans="6:12" x14ac:dyDescent="0.2">
      <c r="G14" s="72" t="s">
        <v>979</v>
      </c>
      <c r="L14" t="s">
        <v>980</v>
      </c>
    </row>
    <row r="17" spans="6:10" x14ac:dyDescent="0.2">
      <c r="H17" t="s">
        <v>981</v>
      </c>
    </row>
    <row r="18" spans="6:10" x14ac:dyDescent="0.2">
      <c r="H18" s="73" t="s">
        <v>982</v>
      </c>
    </row>
    <row r="22" spans="6:10" x14ac:dyDescent="0.2">
      <c r="F22" s="36" t="s">
        <v>322</v>
      </c>
      <c r="G22" s="1"/>
      <c r="H22" s="36" t="s">
        <v>332</v>
      </c>
      <c r="I22" s="1"/>
      <c r="J22" s="36" t="s">
        <v>983</v>
      </c>
    </row>
  </sheetData>
  <phoneticPr fontId="24" type="noConversion"/>
  <hyperlinks>
    <hyperlink ref="G14" location="Aula9a!A1" display="aula9a"/>
  </hyperlinks>
  <pageMargins left="0.78740157499999996" right="0.78740157499999996" top="0.984251969" bottom="0.984251969" header="0.49212598499999999" footer="0.49212598499999999"/>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1:A51"/>
  <sheetViews>
    <sheetView topLeftCell="A10" zoomScale="120" zoomScaleNormal="120" workbookViewId="0">
      <selection activeCell="C46" sqref="C46"/>
    </sheetView>
  </sheetViews>
  <sheetFormatPr defaultRowHeight="12.75" x14ac:dyDescent="0.2"/>
  <sheetData>
    <row r="1" spans="1:1" x14ac:dyDescent="0.2">
      <c r="A1" t="s">
        <v>837</v>
      </c>
    </row>
    <row r="2" spans="1:1" x14ac:dyDescent="0.2">
      <c r="A2" t="s">
        <v>838</v>
      </c>
    </row>
    <row r="3" spans="1:1" x14ac:dyDescent="0.2">
      <c r="A3" t="s">
        <v>839</v>
      </c>
    </row>
    <row r="5" spans="1:1" x14ac:dyDescent="0.2">
      <c r="A5" t="s">
        <v>840</v>
      </c>
    </row>
    <row r="6" spans="1:1" x14ac:dyDescent="0.2">
      <c r="A6" t="s">
        <v>841</v>
      </c>
    </row>
    <row r="7" spans="1:1" x14ac:dyDescent="0.2">
      <c r="A7" t="s">
        <v>842</v>
      </c>
    </row>
    <row r="8" spans="1:1" x14ac:dyDescent="0.2">
      <c r="A8" t="s">
        <v>843</v>
      </c>
    </row>
    <row r="16" spans="1:1" x14ac:dyDescent="0.2">
      <c r="A16" t="s">
        <v>977</v>
      </c>
    </row>
    <row r="17" spans="1:1" x14ac:dyDescent="0.2">
      <c r="A17" t="s">
        <v>845</v>
      </c>
    </row>
    <row r="18" spans="1:1" x14ac:dyDescent="0.2">
      <c r="A18" t="s">
        <v>846</v>
      </c>
    </row>
    <row r="19" spans="1:1" x14ac:dyDescent="0.2">
      <c r="A19" t="s">
        <v>847</v>
      </c>
    </row>
    <row r="20" spans="1:1" x14ac:dyDescent="0.2">
      <c r="A20" t="s">
        <v>848</v>
      </c>
    </row>
    <row r="21" spans="1:1" x14ac:dyDescent="0.2">
      <c r="A21" t="s">
        <v>844</v>
      </c>
    </row>
    <row r="22" spans="1:1" x14ac:dyDescent="0.2">
      <c r="A22" t="s">
        <v>845</v>
      </c>
    </row>
    <row r="23" spans="1:1" x14ac:dyDescent="0.2">
      <c r="A23" t="s">
        <v>849</v>
      </c>
    </row>
    <row r="24" spans="1:1" x14ac:dyDescent="0.2">
      <c r="A24" t="s">
        <v>847</v>
      </c>
    </row>
    <row r="27" spans="1:1" x14ac:dyDescent="0.2">
      <c r="A27" t="s">
        <v>850</v>
      </c>
    </row>
    <row r="28" spans="1:1" x14ac:dyDescent="0.2">
      <c r="A28" t="s">
        <v>851</v>
      </c>
    </row>
    <row r="29" spans="1:1" x14ac:dyDescent="0.2">
      <c r="A29" t="s">
        <v>852</v>
      </c>
    </row>
    <row r="30" spans="1:1" x14ac:dyDescent="0.2">
      <c r="A30" t="s">
        <v>853</v>
      </c>
    </row>
    <row r="31" spans="1:1" x14ac:dyDescent="0.2">
      <c r="A31" t="s">
        <v>854</v>
      </c>
    </row>
    <row r="33" spans="1:1" x14ac:dyDescent="0.2">
      <c r="A33" t="s">
        <v>855</v>
      </c>
    </row>
    <row r="34" spans="1:1" x14ac:dyDescent="0.2">
      <c r="A34" t="s">
        <v>856</v>
      </c>
    </row>
    <row r="35" spans="1:1" x14ac:dyDescent="0.2">
      <c r="A35" t="s">
        <v>857</v>
      </c>
    </row>
    <row r="36" spans="1:1" x14ac:dyDescent="0.2">
      <c r="A36" t="s">
        <v>858</v>
      </c>
    </row>
    <row r="40" spans="1:1" x14ac:dyDescent="0.2">
      <c r="A40" t="s">
        <v>859</v>
      </c>
    </row>
    <row r="41" spans="1:1" x14ac:dyDescent="0.2">
      <c r="A41" t="s">
        <v>845</v>
      </c>
    </row>
    <row r="42" spans="1:1" x14ac:dyDescent="0.2">
      <c r="A42" t="s">
        <v>860</v>
      </c>
    </row>
    <row r="43" spans="1:1" x14ac:dyDescent="0.2">
      <c r="A43" t="s">
        <v>861</v>
      </c>
    </row>
    <row r="44" spans="1:1" x14ac:dyDescent="0.2">
      <c r="A44" t="s">
        <v>862</v>
      </c>
    </row>
    <row r="45" spans="1:1" x14ac:dyDescent="0.2">
      <c r="A45" t="s">
        <v>863</v>
      </c>
    </row>
    <row r="46" spans="1:1" x14ac:dyDescent="0.2">
      <c r="A46" t="s">
        <v>864</v>
      </c>
    </row>
    <row r="47" spans="1:1" x14ac:dyDescent="0.2">
      <c r="A47" t="s">
        <v>865</v>
      </c>
    </row>
    <row r="48" spans="1:1" x14ac:dyDescent="0.2">
      <c r="A48" t="s">
        <v>866</v>
      </c>
    </row>
    <row r="49" spans="1:1" x14ac:dyDescent="0.2">
      <c r="A49" t="s">
        <v>867</v>
      </c>
    </row>
    <row r="50" spans="1:1" x14ac:dyDescent="0.2">
      <c r="A50" t="s">
        <v>868</v>
      </c>
    </row>
    <row r="51" spans="1:1" x14ac:dyDescent="0.2">
      <c r="A51" t="s">
        <v>847</v>
      </c>
    </row>
  </sheetData>
  <phoneticPr fontId="24" type="noConversion"/>
  <pageMargins left="0.79" right="0.79" top="0.98" bottom="0.98" header="0.49" footer="0.49"/>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dimension ref="A1:Y31"/>
  <sheetViews>
    <sheetView topLeftCell="A3" workbookViewId="0">
      <selection activeCell="G21" sqref="G21"/>
    </sheetView>
  </sheetViews>
  <sheetFormatPr defaultRowHeight="12.75" x14ac:dyDescent="0.2"/>
  <cols>
    <col min="7" max="7" width="81.140625" customWidth="1"/>
    <col min="8" max="8" width="10" customWidth="1"/>
    <col min="9" max="9" width="19.7109375" customWidth="1"/>
    <col min="10" max="13" width="3" customWidth="1"/>
    <col min="20" max="20" width="81.140625" customWidth="1"/>
    <col min="21" max="21" width="9.28515625" customWidth="1"/>
    <col min="22" max="22" width="47.85546875" customWidth="1"/>
    <col min="23" max="23" width="33.28515625" customWidth="1"/>
    <col min="25" max="25" width="63.5703125" customWidth="1"/>
  </cols>
  <sheetData>
    <row r="1" spans="1:14" x14ac:dyDescent="0.2">
      <c r="A1" s="1" t="s">
        <v>869</v>
      </c>
      <c r="B1" s="1"/>
      <c r="C1" s="1"/>
      <c r="D1" s="1"/>
      <c r="E1" s="1"/>
      <c r="F1" s="1"/>
      <c r="G1" s="1"/>
      <c r="H1" s="1"/>
      <c r="I1" s="1"/>
    </row>
    <row r="3" spans="1:14" x14ac:dyDescent="0.2">
      <c r="A3" s="1" t="s">
        <v>870</v>
      </c>
      <c r="B3" s="1"/>
      <c r="C3" s="1"/>
      <c r="D3" s="1"/>
      <c r="E3" s="1"/>
      <c r="F3" s="1"/>
      <c r="G3" s="1"/>
      <c r="H3" s="1"/>
      <c r="I3" s="1"/>
    </row>
    <row r="4" spans="1:14" x14ac:dyDescent="0.2">
      <c r="A4" s="63" t="s">
        <v>871</v>
      </c>
      <c r="B4" s="63"/>
      <c r="C4" s="63"/>
      <c r="D4" s="63"/>
      <c r="E4" s="63"/>
    </row>
    <row r="5" spans="1:14" x14ac:dyDescent="0.2">
      <c r="A5" s="1" t="s">
        <v>872</v>
      </c>
      <c r="B5" s="1"/>
      <c r="C5" s="1"/>
      <c r="D5" s="1"/>
      <c r="E5" s="1"/>
      <c r="F5" s="1"/>
      <c r="G5" s="1"/>
    </row>
    <row r="6" spans="1:14" x14ac:dyDescent="0.2">
      <c r="A6" s="63" t="s">
        <v>873</v>
      </c>
      <c r="B6" s="63"/>
      <c r="C6" s="63"/>
      <c r="D6" s="63"/>
      <c r="E6" s="63"/>
      <c r="F6" s="63"/>
    </row>
    <row r="7" spans="1:14" x14ac:dyDescent="0.2">
      <c r="A7" s="1" t="s">
        <v>874</v>
      </c>
      <c r="B7" s="1"/>
      <c r="C7" s="1"/>
      <c r="D7" s="1"/>
      <c r="E7" s="1"/>
      <c r="F7" s="1"/>
      <c r="G7" s="1"/>
      <c r="H7" s="1"/>
      <c r="I7" s="1"/>
      <c r="J7" s="1"/>
    </row>
    <row r="8" spans="1:14" x14ac:dyDescent="0.2">
      <c r="A8" s="63" t="s">
        <v>875</v>
      </c>
      <c r="B8" s="63"/>
      <c r="C8" s="63"/>
      <c r="D8" s="63"/>
      <c r="E8" s="63"/>
    </row>
    <row r="9" spans="1:14" x14ac:dyDescent="0.2">
      <c r="A9" s="1" t="s">
        <v>876</v>
      </c>
      <c r="B9" s="1"/>
      <c r="C9" s="1"/>
      <c r="D9" s="1"/>
      <c r="E9" s="1"/>
      <c r="F9" s="1"/>
      <c r="G9" s="1"/>
      <c r="H9" s="1"/>
      <c r="I9" s="1"/>
      <c r="J9" s="1"/>
      <c r="K9" s="1"/>
      <c r="L9" s="1"/>
      <c r="M9" s="1"/>
      <c r="N9" s="1"/>
    </row>
    <row r="10" spans="1:14" x14ac:dyDescent="0.2">
      <c r="A10" s="63" t="s">
        <v>877</v>
      </c>
      <c r="B10" s="63"/>
      <c r="C10" s="63"/>
      <c r="D10" s="63"/>
      <c r="E10" s="63"/>
      <c r="F10" s="63"/>
      <c r="G10" s="63"/>
    </row>
    <row r="11" spans="1:14" x14ac:dyDescent="0.2">
      <c r="A11" s="1" t="s">
        <v>878</v>
      </c>
      <c r="B11" s="1"/>
      <c r="C11" s="1"/>
      <c r="D11" s="1"/>
      <c r="E11" s="1"/>
      <c r="F11" s="1"/>
      <c r="G11" s="1"/>
      <c r="H11" s="1"/>
      <c r="I11" s="1"/>
      <c r="J11" s="1"/>
      <c r="K11" s="1"/>
      <c r="L11" s="1"/>
      <c r="M11" s="1"/>
      <c r="N11" s="1"/>
    </row>
    <row r="12" spans="1:14" x14ac:dyDescent="0.2">
      <c r="A12" s="63" t="s">
        <v>879</v>
      </c>
      <c r="B12" s="63"/>
      <c r="C12" s="63"/>
      <c r="D12" s="63"/>
      <c r="E12" s="63"/>
      <c r="F12" s="63"/>
      <c r="G12" s="63"/>
    </row>
    <row r="13" spans="1:14" x14ac:dyDescent="0.2">
      <c r="A13" s="1" t="s">
        <v>880</v>
      </c>
      <c r="B13" s="1"/>
      <c r="C13" s="1"/>
      <c r="D13" s="1"/>
      <c r="E13" s="1"/>
      <c r="F13" s="1"/>
      <c r="G13" s="1"/>
      <c r="H13" s="1"/>
      <c r="I13" s="1"/>
      <c r="J13" s="1"/>
      <c r="K13" s="1"/>
      <c r="L13" s="1"/>
    </row>
    <row r="14" spans="1:14" x14ac:dyDescent="0.2">
      <c r="A14" s="55" t="s">
        <v>881</v>
      </c>
      <c r="B14" s="55"/>
      <c r="C14" s="55"/>
      <c r="D14" s="55"/>
      <c r="E14" s="55"/>
      <c r="F14" s="55"/>
      <c r="G14" s="55"/>
      <c r="H14" s="55"/>
      <c r="I14" s="55"/>
      <c r="J14" s="55"/>
      <c r="K14" s="55"/>
      <c r="L14" s="55"/>
      <c r="M14" s="55"/>
    </row>
    <row r="15" spans="1:14" x14ac:dyDescent="0.2">
      <c r="A15" s="1" t="s">
        <v>882</v>
      </c>
      <c r="B15" s="1"/>
      <c r="C15" s="1"/>
      <c r="D15" s="1"/>
      <c r="E15" s="1"/>
    </row>
    <row r="17" spans="7:25" x14ac:dyDescent="0.2">
      <c r="G17" t="s">
        <v>867</v>
      </c>
      <c r="T17" t="s">
        <v>883</v>
      </c>
      <c r="Y17" t="s">
        <v>884</v>
      </c>
    </row>
    <row r="31" spans="7:25" x14ac:dyDescent="0.2">
      <c r="G31" s="64"/>
    </row>
  </sheetData>
  <phoneticPr fontId="24" type="noConversion"/>
  <pageMargins left="0.79" right="0.79" top="0.98" bottom="0.98" header="0.49" footer="0.49"/>
  <pageSetup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7"/>
  <dimension ref="A1:Q135"/>
  <sheetViews>
    <sheetView topLeftCell="F1" workbookViewId="0">
      <selection activeCell="O7" sqref="O7"/>
    </sheetView>
  </sheetViews>
  <sheetFormatPr defaultRowHeight="12.75" x14ac:dyDescent="0.2"/>
  <cols>
    <col min="1" max="1" width="19" style="45" customWidth="1"/>
    <col min="2" max="2" width="18.42578125" customWidth="1"/>
    <col min="3" max="3" width="16.5703125" customWidth="1"/>
    <col min="4" max="4" width="20.85546875" style="44" customWidth="1"/>
    <col min="5" max="5" width="44" style="18" customWidth="1"/>
    <col min="6" max="6" width="16.7109375" style="18" bestFit="1" customWidth="1"/>
    <col min="7" max="7" width="7.42578125" bestFit="1" customWidth="1"/>
    <col min="8" max="8" width="12.5703125" style="2" bestFit="1" customWidth="1"/>
    <col min="9" max="9" width="8" style="17" customWidth="1"/>
    <col min="10" max="10" width="13.5703125" style="17" bestFit="1" customWidth="1"/>
    <col min="11" max="11" width="12.5703125" style="18" customWidth="1"/>
    <col min="12" max="12" width="9.28515625" style="17" bestFit="1" customWidth="1"/>
    <col min="13" max="13" width="13.28515625" style="17" customWidth="1"/>
    <col min="14" max="14" width="4.5703125" bestFit="1" customWidth="1"/>
    <col min="15" max="15" width="8.140625" bestFit="1" customWidth="1"/>
    <col min="17" max="17" width="10.5703125" bestFit="1" customWidth="1"/>
    <col min="18" max="18" width="10.5703125" customWidth="1"/>
  </cols>
  <sheetData>
    <row r="1" spans="1:17" ht="13.5" customHeight="1" x14ac:dyDescent="0.2">
      <c r="A1" s="46" t="s">
        <v>416</v>
      </c>
      <c r="B1" s="47" t="s">
        <v>417</v>
      </c>
      <c r="C1" s="47" t="s">
        <v>418</v>
      </c>
      <c r="D1" s="48" t="s">
        <v>419</v>
      </c>
      <c r="E1" s="15" t="s">
        <v>420</v>
      </c>
      <c r="F1" s="104" t="s">
        <v>1002</v>
      </c>
      <c r="G1" s="95" t="s">
        <v>222</v>
      </c>
      <c r="H1" s="102" t="s">
        <v>223</v>
      </c>
      <c r="I1" s="103" t="s">
        <v>224</v>
      </c>
      <c r="J1" s="103" t="s">
        <v>225</v>
      </c>
      <c r="K1" s="104" t="s">
        <v>226</v>
      </c>
      <c r="L1" s="103" t="s">
        <v>422</v>
      </c>
      <c r="M1" s="103" t="s">
        <v>5</v>
      </c>
      <c r="N1" s="103" t="s">
        <v>1</v>
      </c>
      <c r="O1" s="196" t="s">
        <v>893</v>
      </c>
      <c r="Q1" s="101" t="s">
        <v>893</v>
      </c>
    </row>
    <row r="2" spans="1:17" x14ac:dyDescent="0.2">
      <c r="Q2" s="195">
        <v>200</v>
      </c>
    </row>
    <row r="3" spans="1:17" ht="22.5" customHeight="1" x14ac:dyDescent="0.25">
      <c r="A3" s="65" t="s">
        <v>885</v>
      </c>
      <c r="B3" s="65"/>
      <c r="D3" s="66" t="s">
        <v>886</v>
      </c>
    </row>
    <row r="5" spans="1:17" ht="13.5" customHeight="1" x14ac:dyDescent="0.2">
      <c r="A5" s="46" t="s">
        <v>416</v>
      </c>
      <c r="B5" s="47" t="s">
        <v>417</v>
      </c>
      <c r="C5" s="47" t="s">
        <v>418</v>
      </c>
      <c r="D5" s="48" t="s">
        <v>419</v>
      </c>
      <c r="E5" s="15" t="s">
        <v>420</v>
      </c>
      <c r="F5" s="104" t="s">
        <v>1002</v>
      </c>
      <c r="G5" s="95" t="s">
        <v>222</v>
      </c>
      <c r="H5" s="102" t="s">
        <v>223</v>
      </c>
      <c r="I5" s="103" t="s">
        <v>224</v>
      </c>
      <c r="J5" s="103" t="s">
        <v>225</v>
      </c>
      <c r="K5" s="104" t="s">
        <v>226</v>
      </c>
      <c r="L5" s="103" t="s">
        <v>422</v>
      </c>
      <c r="M5" s="103" t="s">
        <v>5</v>
      </c>
      <c r="N5" s="103" t="s">
        <v>1</v>
      </c>
      <c r="O5" s="196" t="s">
        <v>893</v>
      </c>
    </row>
    <row r="6" spans="1:17" x14ac:dyDescent="0.2">
      <c r="A6" s="67" t="s">
        <v>887</v>
      </c>
      <c r="B6" t="s">
        <v>733</v>
      </c>
      <c r="C6" t="s">
        <v>467</v>
      </c>
      <c r="D6" s="44">
        <v>4</v>
      </c>
      <c r="E6" s="18" t="s">
        <v>427</v>
      </c>
      <c r="F6" s="18">
        <v>1</v>
      </c>
      <c r="G6" s="16" t="s">
        <v>227</v>
      </c>
      <c r="H6" s="2">
        <v>36907</v>
      </c>
      <c r="I6" s="17">
        <v>32.380000000000003</v>
      </c>
      <c r="J6" s="17">
        <v>14</v>
      </c>
      <c r="K6" s="18">
        <v>12</v>
      </c>
      <c r="L6" s="17">
        <v>0</v>
      </c>
      <c r="M6" s="17">
        <f t="shared" ref="M6:M37" si="0">J6*K6*((1-L6)/100)*100 + I6</f>
        <v>200.38</v>
      </c>
      <c r="N6">
        <f t="shared" ref="N6:N37" si="1">MONTH(H6)</f>
        <v>1</v>
      </c>
    </row>
    <row r="7" spans="1:17" x14ac:dyDescent="0.2">
      <c r="A7" s="67" t="s">
        <v>888</v>
      </c>
      <c r="B7" t="s">
        <v>595</v>
      </c>
      <c r="C7" t="s">
        <v>462</v>
      </c>
      <c r="D7" s="44">
        <v>3</v>
      </c>
      <c r="E7" s="18" t="s">
        <v>889</v>
      </c>
      <c r="F7" s="18">
        <v>3</v>
      </c>
      <c r="G7" s="16" t="s">
        <v>228</v>
      </c>
      <c r="H7" s="2">
        <v>36904</v>
      </c>
      <c r="I7" s="17">
        <v>58.17</v>
      </c>
      <c r="J7" s="17">
        <v>16</v>
      </c>
      <c r="K7" s="18">
        <v>40</v>
      </c>
      <c r="L7" s="17">
        <v>0</v>
      </c>
      <c r="M7" s="17">
        <f t="shared" si="0"/>
        <v>698.17</v>
      </c>
      <c r="N7">
        <f t="shared" si="1"/>
        <v>1</v>
      </c>
    </row>
    <row r="8" spans="1:17" x14ac:dyDescent="0.2">
      <c r="A8" s="67" t="s">
        <v>888</v>
      </c>
      <c r="B8" t="s">
        <v>595</v>
      </c>
      <c r="C8" t="s">
        <v>462</v>
      </c>
      <c r="D8" s="44">
        <v>4</v>
      </c>
      <c r="E8" s="18" t="s">
        <v>427</v>
      </c>
      <c r="F8" s="18">
        <v>3</v>
      </c>
      <c r="G8" s="16" t="s">
        <v>228</v>
      </c>
      <c r="H8" s="2">
        <v>36975</v>
      </c>
      <c r="I8" s="17">
        <v>58.17</v>
      </c>
      <c r="J8" s="17">
        <v>10</v>
      </c>
      <c r="K8" s="18">
        <v>20</v>
      </c>
      <c r="L8" s="17">
        <v>0</v>
      </c>
      <c r="M8" s="17">
        <f t="shared" si="0"/>
        <v>258.17</v>
      </c>
      <c r="N8">
        <f t="shared" si="1"/>
        <v>3</v>
      </c>
    </row>
    <row r="9" spans="1:17" x14ac:dyDescent="0.2">
      <c r="A9" s="67" t="s">
        <v>890</v>
      </c>
      <c r="B9" t="s">
        <v>571</v>
      </c>
      <c r="C9" t="s">
        <v>486</v>
      </c>
      <c r="D9" s="44">
        <v>1</v>
      </c>
      <c r="E9" s="18" t="s">
        <v>891</v>
      </c>
      <c r="F9" s="18">
        <v>1</v>
      </c>
      <c r="G9" s="16" t="s">
        <v>227</v>
      </c>
      <c r="H9" s="2">
        <v>37104</v>
      </c>
      <c r="I9" s="17">
        <v>22.98</v>
      </c>
      <c r="J9" s="17">
        <v>3.6</v>
      </c>
      <c r="K9" s="18">
        <v>15</v>
      </c>
      <c r="L9" s="17">
        <v>0.15000000596046448</v>
      </c>
      <c r="M9" s="17">
        <f t="shared" si="0"/>
        <v>68.879999678134922</v>
      </c>
      <c r="N9">
        <f t="shared" si="1"/>
        <v>8</v>
      </c>
    </row>
    <row r="10" spans="1:17" x14ac:dyDescent="0.2">
      <c r="A10" s="67" t="s">
        <v>892</v>
      </c>
      <c r="B10" t="s">
        <v>435</v>
      </c>
      <c r="C10" t="s">
        <v>436</v>
      </c>
      <c r="D10" s="44">
        <v>1</v>
      </c>
      <c r="E10" s="18" t="s">
        <v>891</v>
      </c>
      <c r="F10" s="18">
        <v>1</v>
      </c>
      <c r="G10" s="16" t="s">
        <v>227</v>
      </c>
      <c r="H10" s="2">
        <v>37191</v>
      </c>
      <c r="I10" s="17">
        <v>24.49</v>
      </c>
      <c r="J10" s="17">
        <v>19</v>
      </c>
      <c r="K10" s="18">
        <v>30</v>
      </c>
      <c r="L10" s="17">
        <v>0.25</v>
      </c>
      <c r="M10" s="17">
        <f t="shared" si="0"/>
        <v>451.98999999999995</v>
      </c>
      <c r="N10">
        <f t="shared" si="1"/>
        <v>10</v>
      </c>
    </row>
    <row r="11" spans="1:17" x14ac:dyDescent="0.2">
      <c r="A11" s="67" t="s">
        <v>892</v>
      </c>
      <c r="B11" t="s">
        <v>435</v>
      </c>
      <c r="C11" t="s">
        <v>436</v>
      </c>
      <c r="D11" s="44">
        <v>3</v>
      </c>
      <c r="E11" s="18" t="s">
        <v>889</v>
      </c>
      <c r="F11" s="18">
        <v>1</v>
      </c>
      <c r="G11" s="16" t="s">
        <v>227</v>
      </c>
      <c r="H11" s="2">
        <v>37191</v>
      </c>
      <c r="I11" s="17">
        <v>24.49</v>
      </c>
      <c r="J11" s="17">
        <v>9.5</v>
      </c>
      <c r="K11" s="18">
        <v>50</v>
      </c>
      <c r="L11" s="17">
        <v>0.25</v>
      </c>
      <c r="M11" s="17">
        <f t="shared" si="0"/>
        <v>380.74</v>
      </c>
      <c r="N11">
        <f t="shared" si="1"/>
        <v>10</v>
      </c>
    </row>
    <row r="12" spans="1:17" x14ac:dyDescent="0.2">
      <c r="A12" s="67" t="s">
        <v>894</v>
      </c>
      <c r="B12" t="s">
        <v>895</v>
      </c>
      <c r="C12" t="s">
        <v>470</v>
      </c>
      <c r="D12" s="44">
        <v>2</v>
      </c>
      <c r="E12" s="18" t="s">
        <v>896</v>
      </c>
      <c r="F12" s="18">
        <v>3</v>
      </c>
      <c r="G12" s="16" t="s">
        <v>228</v>
      </c>
      <c r="H12" s="2">
        <v>37191</v>
      </c>
      <c r="I12" s="17">
        <v>22.57</v>
      </c>
      <c r="J12" s="17">
        <v>28.5</v>
      </c>
      <c r="K12" s="18">
        <v>10</v>
      </c>
      <c r="L12" s="17">
        <v>0</v>
      </c>
      <c r="M12" s="17">
        <f t="shared" si="0"/>
        <v>307.57</v>
      </c>
      <c r="N12">
        <f t="shared" si="1"/>
        <v>10</v>
      </c>
    </row>
    <row r="13" spans="1:17" x14ac:dyDescent="0.2">
      <c r="A13" s="67" t="s">
        <v>894</v>
      </c>
      <c r="B13" t="s">
        <v>895</v>
      </c>
      <c r="C13" t="s">
        <v>470</v>
      </c>
      <c r="D13" s="44">
        <v>3</v>
      </c>
      <c r="E13" s="18" t="s">
        <v>889</v>
      </c>
      <c r="F13" s="18">
        <v>3</v>
      </c>
      <c r="G13" s="16" t="s">
        <v>228</v>
      </c>
      <c r="H13" s="2">
        <v>37191</v>
      </c>
      <c r="I13" s="17">
        <v>22.57</v>
      </c>
      <c r="J13" s="17">
        <v>10</v>
      </c>
      <c r="K13" s="18">
        <v>5</v>
      </c>
      <c r="L13" s="17">
        <v>0</v>
      </c>
      <c r="M13" s="17">
        <f t="shared" si="0"/>
        <v>72.569999999999993</v>
      </c>
      <c r="N13">
        <f t="shared" si="1"/>
        <v>10</v>
      </c>
    </row>
    <row r="14" spans="1:17" x14ac:dyDescent="0.2">
      <c r="A14" s="67" t="s">
        <v>897</v>
      </c>
      <c r="B14" t="s">
        <v>443</v>
      </c>
      <c r="C14" t="s">
        <v>444</v>
      </c>
      <c r="D14" s="44">
        <v>3</v>
      </c>
      <c r="E14" s="18" t="s">
        <v>889</v>
      </c>
      <c r="F14" s="18">
        <v>1</v>
      </c>
      <c r="G14" s="16" t="s">
        <v>227</v>
      </c>
      <c r="H14" s="2">
        <v>37193</v>
      </c>
      <c r="I14" s="17">
        <v>59.25</v>
      </c>
      <c r="J14" s="17">
        <v>10</v>
      </c>
      <c r="K14" s="18">
        <v>32</v>
      </c>
      <c r="L14" s="17">
        <v>5.000000074505806E-2</v>
      </c>
      <c r="M14" s="17">
        <f t="shared" si="0"/>
        <v>363.24999976158142</v>
      </c>
      <c r="N14">
        <f t="shared" si="1"/>
        <v>10</v>
      </c>
    </row>
    <row r="15" spans="1:17" x14ac:dyDescent="0.2">
      <c r="A15" s="67" t="s">
        <v>898</v>
      </c>
      <c r="B15" t="s">
        <v>514</v>
      </c>
      <c r="C15" t="s">
        <v>444</v>
      </c>
      <c r="D15" s="44">
        <v>3</v>
      </c>
      <c r="E15" s="18" t="s">
        <v>889</v>
      </c>
      <c r="F15" s="18">
        <v>1</v>
      </c>
      <c r="G15" s="16" t="s">
        <v>227</v>
      </c>
      <c r="H15" s="2">
        <v>37193</v>
      </c>
      <c r="I15" s="17">
        <v>170.88</v>
      </c>
      <c r="J15" s="17">
        <v>17.45</v>
      </c>
      <c r="K15" s="18">
        <v>20</v>
      </c>
      <c r="L15" s="17">
        <v>0</v>
      </c>
      <c r="M15" s="17">
        <f t="shared" si="0"/>
        <v>519.88</v>
      </c>
      <c r="N15">
        <f t="shared" si="1"/>
        <v>10</v>
      </c>
    </row>
    <row r="16" spans="1:17" x14ac:dyDescent="0.2">
      <c r="A16" s="67" t="s">
        <v>898</v>
      </c>
      <c r="B16" t="s">
        <v>514</v>
      </c>
      <c r="C16" t="s">
        <v>444</v>
      </c>
      <c r="D16" s="44">
        <v>3</v>
      </c>
      <c r="E16" s="18" t="s">
        <v>889</v>
      </c>
      <c r="F16" s="18">
        <v>1</v>
      </c>
      <c r="G16" s="16" t="s">
        <v>227</v>
      </c>
      <c r="H16" s="2">
        <v>37193</v>
      </c>
      <c r="I16" s="17">
        <v>170.88</v>
      </c>
      <c r="J16" s="17">
        <v>49.3</v>
      </c>
      <c r="K16" s="18">
        <v>20</v>
      </c>
      <c r="L16" s="17">
        <v>0</v>
      </c>
      <c r="M16" s="17">
        <f t="shared" si="0"/>
        <v>1156.8800000000001</v>
      </c>
      <c r="N16">
        <f t="shared" si="1"/>
        <v>10</v>
      </c>
    </row>
    <row r="17" spans="1:14" x14ac:dyDescent="0.2">
      <c r="A17" s="67" t="s">
        <v>898</v>
      </c>
      <c r="B17" t="s">
        <v>514</v>
      </c>
      <c r="C17" t="s">
        <v>444</v>
      </c>
      <c r="D17" s="44">
        <v>4</v>
      </c>
      <c r="E17" s="18" t="s">
        <v>427</v>
      </c>
      <c r="F17" s="18">
        <v>1</v>
      </c>
      <c r="G17" s="16" t="s">
        <v>227</v>
      </c>
      <c r="H17" s="2">
        <v>37193</v>
      </c>
      <c r="I17" s="17">
        <v>170.88</v>
      </c>
      <c r="J17" s="17">
        <v>38</v>
      </c>
      <c r="K17" s="18">
        <v>36</v>
      </c>
      <c r="L17" s="17">
        <v>0</v>
      </c>
      <c r="M17" s="17">
        <f t="shared" si="0"/>
        <v>1538.88</v>
      </c>
      <c r="N17">
        <f t="shared" si="1"/>
        <v>10</v>
      </c>
    </row>
    <row r="18" spans="1:14" x14ac:dyDescent="0.2">
      <c r="A18" s="67" t="s">
        <v>899</v>
      </c>
      <c r="B18" t="s">
        <v>490</v>
      </c>
      <c r="C18" t="s">
        <v>462</v>
      </c>
      <c r="D18" s="44">
        <v>1</v>
      </c>
      <c r="E18" s="18" t="s">
        <v>891</v>
      </c>
      <c r="F18" s="18">
        <v>5</v>
      </c>
      <c r="G18" s="16" t="s">
        <v>229</v>
      </c>
      <c r="H18" s="2">
        <v>37200</v>
      </c>
      <c r="I18" s="17">
        <v>9.5299999999999994</v>
      </c>
      <c r="J18" s="17">
        <v>18</v>
      </c>
      <c r="K18" s="18">
        <v>21</v>
      </c>
      <c r="L18" s="17">
        <v>0</v>
      </c>
      <c r="M18" s="17">
        <f t="shared" si="0"/>
        <v>387.53</v>
      </c>
      <c r="N18">
        <f t="shared" si="1"/>
        <v>11</v>
      </c>
    </row>
    <row r="19" spans="1:14" x14ac:dyDescent="0.2">
      <c r="A19" s="67" t="s">
        <v>900</v>
      </c>
      <c r="B19" t="s">
        <v>511</v>
      </c>
      <c r="C19" t="s">
        <v>444</v>
      </c>
      <c r="D19" s="44">
        <v>2</v>
      </c>
      <c r="E19" s="18" t="s">
        <v>896</v>
      </c>
      <c r="F19" s="18">
        <v>1</v>
      </c>
      <c r="G19" s="16" t="s">
        <v>227</v>
      </c>
      <c r="H19" s="2">
        <v>37195</v>
      </c>
      <c r="I19" s="17">
        <v>48.92</v>
      </c>
      <c r="J19" s="17">
        <v>19.45</v>
      </c>
      <c r="K19" s="18">
        <v>50</v>
      </c>
      <c r="L19" s="17">
        <v>5.000000074505806E-2</v>
      </c>
      <c r="M19" s="17">
        <f t="shared" si="0"/>
        <v>972.79499927543111</v>
      </c>
      <c r="N19">
        <f t="shared" si="1"/>
        <v>10</v>
      </c>
    </row>
    <row r="20" spans="1:14" x14ac:dyDescent="0.2">
      <c r="A20" s="67" t="s">
        <v>901</v>
      </c>
      <c r="B20" t="s">
        <v>435</v>
      </c>
      <c r="C20" t="s">
        <v>436</v>
      </c>
      <c r="D20" s="44">
        <v>1</v>
      </c>
      <c r="E20" s="18" t="s">
        <v>891</v>
      </c>
      <c r="F20" s="18">
        <v>5</v>
      </c>
      <c r="G20" s="16" t="s">
        <v>229</v>
      </c>
      <c r="H20" s="2">
        <v>37199</v>
      </c>
      <c r="I20" s="17">
        <v>74.58</v>
      </c>
      <c r="J20" s="17">
        <v>19</v>
      </c>
      <c r="K20" s="18">
        <v>3</v>
      </c>
      <c r="L20" s="17">
        <v>0</v>
      </c>
      <c r="M20" s="17">
        <f t="shared" si="0"/>
        <v>131.58000000000001</v>
      </c>
      <c r="N20">
        <f t="shared" si="1"/>
        <v>11</v>
      </c>
    </row>
    <row r="21" spans="1:14" x14ac:dyDescent="0.2">
      <c r="A21" s="67" t="s">
        <v>901</v>
      </c>
      <c r="B21" t="s">
        <v>435</v>
      </c>
      <c r="C21" t="s">
        <v>436</v>
      </c>
      <c r="D21" s="44">
        <v>1</v>
      </c>
      <c r="E21" s="18" t="s">
        <v>891</v>
      </c>
      <c r="F21" s="18">
        <v>5</v>
      </c>
      <c r="G21" s="16" t="s">
        <v>229</v>
      </c>
      <c r="H21" s="2">
        <v>37199</v>
      </c>
      <c r="I21" s="17">
        <v>74.58</v>
      </c>
      <c r="J21" s="17">
        <v>7.75</v>
      </c>
      <c r="K21" s="18">
        <v>42</v>
      </c>
      <c r="L21" s="17">
        <v>0</v>
      </c>
      <c r="M21" s="17">
        <f t="shared" si="0"/>
        <v>400.08</v>
      </c>
      <c r="N21">
        <f t="shared" si="1"/>
        <v>11</v>
      </c>
    </row>
    <row r="22" spans="1:14" x14ac:dyDescent="0.2">
      <c r="A22" s="67" t="s">
        <v>901</v>
      </c>
      <c r="B22" t="s">
        <v>435</v>
      </c>
      <c r="C22" t="s">
        <v>436</v>
      </c>
      <c r="D22" s="44">
        <v>3</v>
      </c>
      <c r="E22" s="18" t="s">
        <v>889</v>
      </c>
      <c r="F22" s="18">
        <v>5</v>
      </c>
      <c r="G22" s="16" t="s">
        <v>229</v>
      </c>
      <c r="H22" s="2">
        <v>37199</v>
      </c>
      <c r="I22" s="17">
        <v>74.58</v>
      </c>
      <c r="J22" s="17">
        <v>12.5</v>
      </c>
      <c r="K22" s="18">
        <v>45</v>
      </c>
      <c r="L22" s="17">
        <v>0</v>
      </c>
      <c r="M22" s="17">
        <f t="shared" si="0"/>
        <v>637.08000000000004</v>
      </c>
      <c r="N22">
        <f t="shared" si="1"/>
        <v>11</v>
      </c>
    </row>
    <row r="23" spans="1:14" x14ac:dyDescent="0.2">
      <c r="A23" s="67" t="s">
        <v>901</v>
      </c>
      <c r="B23" t="s">
        <v>435</v>
      </c>
      <c r="C23" t="s">
        <v>436</v>
      </c>
      <c r="D23" s="44">
        <v>4</v>
      </c>
      <c r="E23" s="18" t="s">
        <v>427</v>
      </c>
      <c r="F23" s="18">
        <v>5</v>
      </c>
      <c r="G23" s="16" t="s">
        <v>229</v>
      </c>
      <c r="H23" s="2">
        <v>37199</v>
      </c>
      <c r="I23" s="17">
        <v>74.58</v>
      </c>
      <c r="J23" s="17">
        <v>12.5</v>
      </c>
      <c r="K23" s="18">
        <v>50</v>
      </c>
      <c r="L23" s="17">
        <v>0</v>
      </c>
      <c r="M23" s="17">
        <f t="shared" si="0"/>
        <v>699.58</v>
      </c>
      <c r="N23">
        <f t="shared" si="1"/>
        <v>11</v>
      </c>
    </row>
    <row r="24" spans="1:14" x14ac:dyDescent="0.2">
      <c r="A24" s="67" t="s">
        <v>902</v>
      </c>
      <c r="B24" t="s">
        <v>559</v>
      </c>
      <c r="C24" t="s">
        <v>436</v>
      </c>
      <c r="D24" s="44">
        <v>3</v>
      </c>
      <c r="E24" s="18" t="s">
        <v>889</v>
      </c>
      <c r="F24" s="18">
        <v>3</v>
      </c>
      <c r="G24" s="16" t="s">
        <v>228</v>
      </c>
      <c r="H24" s="2">
        <v>37220</v>
      </c>
      <c r="I24" s="17">
        <v>21.72</v>
      </c>
      <c r="J24" s="17">
        <v>31.23</v>
      </c>
      <c r="K24" s="18">
        <v>15</v>
      </c>
      <c r="L24" s="17">
        <v>0</v>
      </c>
      <c r="M24" s="17">
        <f t="shared" si="0"/>
        <v>490.16999999999996</v>
      </c>
      <c r="N24">
        <f t="shared" si="1"/>
        <v>11</v>
      </c>
    </row>
    <row r="25" spans="1:14" x14ac:dyDescent="0.2">
      <c r="A25" s="67" t="s">
        <v>903</v>
      </c>
      <c r="B25" t="s">
        <v>502</v>
      </c>
      <c r="C25" t="s">
        <v>473</v>
      </c>
      <c r="D25" s="44">
        <v>2</v>
      </c>
      <c r="E25" s="18" t="s">
        <v>896</v>
      </c>
      <c r="F25" s="18">
        <v>5</v>
      </c>
      <c r="G25" s="16" t="s">
        <v>229</v>
      </c>
      <c r="H25" s="2">
        <v>37200</v>
      </c>
      <c r="I25" s="17">
        <v>57.75</v>
      </c>
      <c r="J25" s="17">
        <v>28.5</v>
      </c>
      <c r="K25" s="18">
        <v>5</v>
      </c>
      <c r="L25" s="17">
        <v>0</v>
      </c>
      <c r="M25" s="17">
        <f t="shared" si="0"/>
        <v>200.25</v>
      </c>
      <c r="N25">
        <f t="shared" si="1"/>
        <v>11</v>
      </c>
    </row>
    <row r="26" spans="1:14" x14ac:dyDescent="0.2">
      <c r="A26" s="67" t="s">
        <v>904</v>
      </c>
      <c r="B26" t="s">
        <v>451</v>
      </c>
      <c r="C26" t="s">
        <v>452</v>
      </c>
      <c r="D26" s="44">
        <v>2</v>
      </c>
      <c r="E26" s="18" t="s">
        <v>896</v>
      </c>
      <c r="F26" s="18">
        <v>3</v>
      </c>
      <c r="G26" s="16" t="s">
        <v>228</v>
      </c>
      <c r="H26" s="2">
        <v>37230</v>
      </c>
      <c r="I26" s="17">
        <v>16.559999999999999</v>
      </c>
      <c r="J26" s="17">
        <v>22</v>
      </c>
      <c r="K26" s="18">
        <v>25</v>
      </c>
      <c r="L26" s="17">
        <v>0</v>
      </c>
      <c r="M26" s="17">
        <f t="shared" si="0"/>
        <v>566.55999999999995</v>
      </c>
      <c r="N26">
        <f t="shared" si="1"/>
        <v>12</v>
      </c>
    </row>
    <row r="27" spans="1:14" x14ac:dyDescent="0.2">
      <c r="A27" s="67" t="s">
        <v>904</v>
      </c>
      <c r="B27" t="s">
        <v>451</v>
      </c>
      <c r="C27" t="s">
        <v>452</v>
      </c>
      <c r="D27" s="44">
        <v>4</v>
      </c>
      <c r="E27" s="18" t="s">
        <v>427</v>
      </c>
      <c r="F27" s="18">
        <v>3</v>
      </c>
      <c r="G27" s="16" t="s">
        <v>228</v>
      </c>
      <c r="H27" s="2">
        <v>37230</v>
      </c>
      <c r="I27" s="17">
        <v>16.559999999999999</v>
      </c>
      <c r="J27" s="17">
        <v>21</v>
      </c>
      <c r="K27" s="18">
        <v>5</v>
      </c>
      <c r="L27" s="17">
        <v>0</v>
      </c>
      <c r="M27" s="17">
        <f t="shared" si="0"/>
        <v>121.56</v>
      </c>
      <c r="N27">
        <f t="shared" si="1"/>
        <v>12</v>
      </c>
    </row>
    <row r="28" spans="1:14" x14ac:dyDescent="0.2">
      <c r="A28" s="67" t="s">
        <v>905</v>
      </c>
      <c r="B28" t="s">
        <v>539</v>
      </c>
      <c r="C28" t="s">
        <v>440</v>
      </c>
      <c r="D28" s="44">
        <v>1</v>
      </c>
      <c r="E28" s="18" t="s">
        <v>891</v>
      </c>
      <c r="F28" s="18">
        <v>5</v>
      </c>
      <c r="G28" s="16" t="s">
        <v>229</v>
      </c>
      <c r="H28" s="2">
        <v>37209</v>
      </c>
      <c r="I28" s="17">
        <v>141.06</v>
      </c>
      <c r="J28" s="17">
        <v>18</v>
      </c>
      <c r="K28" s="18">
        <v>50</v>
      </c>
      <c r="L28" s="17">
        <v>0</v>
      </c>
      <c r="M28" s="17">
        <f t="shared" si="0"/>
        <v>1041.06</v>
      </c>
      <c r="N28">
        <f t="shared" si="1"/>
        <v>11</v>
      </c>
    </row>
    <row r="29" spans="1:14" x14ac:dyDescent="0.2">
      <c r="A29" s="67" t="s">
        <v>905</v>
      </c>
      <c r="B29" t="s">
        <v>539</v>
      </c>
      <c r="C29" t="s">
        <v>440</v>
      </c>
      <c r="D29" s="44">
        <v>3</v>
      </c>
      <c r="E29" s="18" t="s">
        <v>889</v>
      </c>
      <c r="F29" s="18">
        <v>5</v>
      </c>
      <c r="G29" s="16" t="s">
        <v>229</v>
      </c>
      <c r="H29" s="2">
        <v>37209</v>
      </c>
      <c r="I29" s="17">
        <v>141.06</v>
      </c>
      <c r="J29" s="17">
        <v>10</v>
      </c>
      <c r="K29" s="18">
        <v>30</v>
      </c>
      <c r="L29" s="17">
        <v>0</v>
      </c>
      <c r="M29" s="17">
        <f t="shared" si="0"/>
        <v>441.06</v>
      </c>
      <c r="N29">
        <f t="shared" si="1"/>
        <v>11</v>
      </c>
    </row>
    <row r="30" spans="1:14" x14ac:dyDescent="0.2">
      <c r="A30" s="67" t="s">
        <v>905</v>
      </c>
      <c r="B30" t="s">
        <v>539</v>
      </c>
      <c r="C30" t="s">
        <v>440</v>
      </c>
      <c r="D30" s="44">
        <v>3</v>
      </c>
      <c r="E30" s="18" t="s">
        <v>889</v>
      </c>
      <c r="F30" s="18">
        <v>5</v>
      </c>
      <c r="G30" s="16" t="s">
        <v>229</v>
      </c>
      <c r="H30" s="2">
        <v>37209</v>
      </c>
      <c r="I30" s="17">
        <v>141.06</v>
      </c>
      <c r="J30" s="17">
        <v>16.25</v>
      </c>
      <c r="K30" s="18">
        <v>40</v>
      </c>
      <c r="L30" s="17">
        <v>0</v>
      </c>
      <c r="M30" s="17">
        <f t="shared" si="0"/>
        <v>791.06</v>
      </c>
      <c r="N30">
        <f t="shared" si="1"/>
        <v>11</v>
      </c>
    </row>
    <row r="31" spans="1:14" x14ac:dyDescent="0.2">
      <c r="A31" s="67" t="s">
        <v>906</v>
      </c>
      <c r="B31" t="s">
        <v>526</v>
      </c>
      <c r="C31" t="s">
        <v>467</v>
      </c>
      <c r="D31" s="44">
        <v>2</v>
      </c>
      <c r="E31" s="18" t="s">
        <v>896</v>
      </c>
      <c r="F31" s="18">
        <v>1</v>
      </c>
      <c r="G31" s="16" t="s">
        <v>227</v>
      </c>
      <c r="H31" s="2">
        <v>37209</v>
      </c>
      <c r="I31" s="17">
        <v>20.12</v>
      </c>
      <c r="J31" s="17">
        <v>21.05</v>
      </c>
      <c r="K31" s="18">
        <v>10</v>
      </c>
      <c r="L31" s="17">
        <v>5.000000074505806E-2</v>
      </c>
      <c r="M31" s="17">
        <f t="shared" si="0"/>
        <v>220.09499984316528</v>
      </c>
      <c r="N31">
        <f t="shared" si="1"/>
        <v>11</v>
      </c>
    </row>
    <row r="32" spans="1:14" x14ac:dyDescent="0.2">
      <c r="A32" s="67" t="s">
        <v>906</v>
      </c>
      <c r="B32" t="s">
        <v>526</v>
      </c>
      <c r="C32" t="s">
        <v>467</v>
      </c>
      <c r="D32" s="44">
        <v>3</v>
      </c>
      <c r="E32" s="18" t="s">
        <v>889</v>
      </c>
      <c r="F32" s="18">
        <v>1</v>
      </c>
      <c r="G32" s="16" t="s">
        <v>227</v>
      </c>
      <c r="H32" s="2">
        <v>37209</v>
      </c>
      <c r="I32" s="17">
        <v>20.12</v>
      </c>
      <c r="J32" s="17">
        <v>17.45</v>
      </c>
      <c r="K32" s="18">
        <v>15</v>
      </c>
      <c r="L32" s="17">
        <v>5.000000074505806E-2</v>
      </c>
      <c r="M32" s="17">
        <f t="shared" si="0"/>
        <v>268.78249980498106</v>
      </c>
      <c r="N32">
        <f t="shared" si="1"/>
        <v>11</v>
      </c>
    </row>
    <row r="33" spans="1:14" x14ac:dyDescent="0.2">
      <c r="A33" s="67" t="s">
        <v>906</v>
      </c>
      <c r="B33" t="s">
        <v>526</v>
      </c>
      <c r="C33" t="s">
        <v>467</v>
      </c>
      <c r="D33" s="44">
        <v>4</v>
      </c>
      <c r="E33" s="18" t="s">
        <v>427</v>
      </c>
      <c r="F33" s="18">
        <v>1</v>
      </c>
      <c r="G33" s="16" t="s">
        <v>227</v>
      </c>
      <c r="H33" s="2">
        <v>37209</v>
      </c>
      <c r="I33" s="17">
        <v>20.12</v>
      </c>
      <c r="J33" s="17">
        <v>12.5</v>
      </c>
      <c r="K33" s="18">
        <v>3</v>
      </c>
      <c r="L33" s="17">
        <v>5.000000074505806E-2</v>
      </c>
      <c r="M33" s="17">
        <f t="shared" si="0"/>
        <v>55.744999972060327</v>
      </c>
      <c r="N33">
        <f t="shared" si="1"/>
        <v>11</v>
      </c>
    </row>
    <row r="34" spans="1:14" x14ac:dyDescent="0.2">
      <c r="A34" s="67" t="s">
        <v>907</v>
      </c>
      <c r="B34" t="s">
        <v>571</v>
      </c>
      <c r="C34" t="s">
        <v>486</v>
      </c>
      <c r="D34" s="44">
        <v>3</v>
      </c>
      <c r="E34" s="18" t="s">
        <v>889</v>
      </c>
      <c r="F34" s="18">
        <v>4</v>
      </c>
      <c r="G34" s="16" t="s">
        <v>231</v>
      </c>
      <c r="H34" s="2">
        <v>37209</v>
      </c>
      <c r="I34" s="17">
        <v>96.65</v>
      </c>
      <c r="J34" s="17">
        <v>10</v>
      </c>
      <c r="K34" s="18">
        <v>40</v>
      </c>
      <c r="L34" s="17">
        <v>5.000000074505806E-2</v>
      </c>
      <c r="M34" s="17">
        <f t="shared" si="0"/>
        <v>476.64999970197675</v>
      </c>
      <c r="N34">
        <f t="shared" si="1"/>
        <v>11</v>
      </c>
    </row>
    <row r="35" spans="1:14" x14ac:dyDescent="0.2">
      <c r="A35" s="67" t="s">
        <v>908</v>
      </c>
      <c r="B35" t="s">
        <v>526</v>
      </c>
      <c r="C35" t="s">
        <v>467</v>
      </c>
      <c r="D35" s="44">
        <v>1</v>
      </c>
      <c r="E35" s="18" t="s">
        <v>891</v>
      </c>
      <c r="F35" s="18">
        <v>3</v>
      </c>
      <c r="G35" s="16" t="s">
        <v>228</v>
      </c>
      <c r="H35" s="2">
        <v>37202</v>
      </c>
      <c r="I35" s="17">
        <v>16.97</v>
      </c>
      <c r="J35" s="17">
        <v>18</v>
      </c>
      <c r="K35" s="18">
        <v>20</v>
      </c>
      <c r="L35" s="17">
        <v>0</v>
      </c>
      <c r="M35" s="17">
        <f t="shared" si="0"/>
        <v>376.97</v>
      </c>
      <c r="N35">
        <f t="shared" si="1"/>
        <v>11</v>
      </c>
    </row>
    <row r="36" spans="1:14" x14ac:dyDescent="0.2">
      <c r="A36" s="67" t="s">
        <v>909</v>
      </c>
      <c r="B36" t="s">
        <v>491</v>
      </c>
      <c r="C36" t="s">
        <v>462</v>
      </c>
      <c r="D36" s="44">
        <v>1</v>
      </c>
      <c r="E36" s="18" t="s">
        <v>891</v>
      </c>
      <c r="F36" s="18">
        <v>2</v>
      </c>
      <c r="G36" s="16" t="s">
        <v>230</v>
      </c>
      <c r="H36" s="2">
        <v>37207</v>
      </c>
      <c r="I36" s="17">
        <v>1.63</v>
      </c>
      <c r="J36" s="17">
        <v>18</v>
      </c>
      <c r="K36" s="18">
        <v>20</v>
      </c>
      <c r="L36" s="17">
        <v>0</v>
      </c>
      <c r="M36" s="17">
        <f t="shared" si="0"/>
        <v>361.63</v>
      </c>
      <c r="N36">
        <f t="shared" si="1"/>
        <v>11</v>
      </c>
    </row>
    <row r="37" spans="1:14" x14ac:dyDescent="0.2">
      <c r="A37" s="67" t="s">
        <v>909</v>
      </c>
      <c r="B37" t="s">
        <v>491</v>
      </c>
      <c r="C37" t="s">
        <v>462</v>
      </c>
      <c r="D37" s="44">
        <v>2</v>
      </c>
      <c r="E37" s="18" t="s">
        <v>896</v>
      </c>
      <c r="F37" s="18">
        <v>2</v>
      </c>
      <c r="G37" s="16" t="s">
        <v>230</v>
      </c>
      <c r="H37" s="2">
        <v>37207</v>
      </c>
      <c r="I37" s="17">
        <v>1.63</v>
      </c>
      <c r="J37" s="17">
        <v>25</v>
      </c>
      <c r="K37" s="18">
        <v>30</v>
      </c>
      <c r="L37" s="17">
        <v>0</v>
      </c>
      <c r="M37" s="17">
        <f t="shared" si="0"/>
        <v>751.63</v>
      </c>
      <c r="N37">
        <f t="shared" si="1"/>
        <v>11</v>
      </c>
    </row>
    <row r="38" spans="1:14" x14ac:dyDescent="0.2">
      <c r="A38" s="67" t="s">
        <v>910</v>
      </c>
      <c r="B38" t="s">
        <v>726</v>
      </c>
      <c r="C38" t="s">
        <v>436</v>
      </c>
      <c r="D38" s="44">
        <v>2</v>
      </c>
      <c r="E38" s="18" t="s">
        <v>896</v>
      </c>
      <c r="F38" s="18">
        <v>4</v>
      </c>
      <c r="G38" s="16" t="s">
        <v>231</v>
      </c>
      <c r="H38" s="2">
        <v>37216</v>
      </c>
      <c r="I38" s="17">
        <v>45.97</v>
      </c>
      <c r="J38" s="17">
        <v>28.5</v>
      </c>
      <c r="K38" s="18">
        <v>20</v>
      </c>
      <c r="L38" s="17">
        <v>0.10000000149011612</v>
      </c>
      <c r="M38" s="17">
        <f t="shared" ref="M38:M69" si="2">J38*K38*((1-L38)/100)*100 + I38</f>
        <v>558.96999915063384</v>
      </c>
      <c r="N38">
        <f t="shared" ref="N38:N69" si="3">MONTH(H38)</f>
        <v>11</v>
      </c>
    </row>
    <row r="39" spans="1:14" x14ac:dyDescent="0.2">
      <c r="A39" s="67" t="s">
        <v>910</v>
      </c>
      <c r="B39" t="s">
        <v>726</v>
      </c>
      <c r="C39" t="s">
        <v>436</v>
      </c>
      <c r="D39" s="44">
        <v>2</v>
      </c>
      <c r="E39" s="18" t="s">
        <v>896</v>
      </c>
      <c r="F39" s="18">
        <v>4</v>
      </c>
      <c r="G39" s="16" t="s">
        <v>231</v>
      </c>
      <c r="H39" s="2">
        <v>37216</v>
      </c>
      <c r="I39" s="17">
        <v>45.97</v>
      </c>
      <c r="J39" s="17">
        <v>13</v>
      </c>
      <c r="K39" s="18">
        <v>2</v>
      </c>
      <c r="L39" s="17">
        <v>0.10000000149011612</v>
      </c>
      <c r="M39" s="17">
        <f t="shared" si="2"/>
        <v>69.36999996125698</v>
      </c>
      <c r="N39">
        <f t="shared" si="3"/>
        <v>11</v>
      </c>
    </row>
    <row r="40" spans="1:14" x14ac:dyDescent="0.2">
      <c r="A40" s="67" t="s">
        <v>911</v>
      </c>
      <c r="B40" t="s">
        <v>425</v>
      </c>
      <c r="C40" t="s">
        <v>426</v>
      </c>
      <c r="D40" s="44">
        <v>1</v>
      </c>
      <c r="E40" s="18" t="s">
        <v>891</v>
      </c>
      <c r="F40" s="18">
        <v>5</v>
      </c>
      <c r="G40" s="16" t="s">
        <v>229</v>
      </c>
      <c r="H40" s="2">
        <v>37216</v>
      </c>
      <c r="I40" s="17">
        <v>44.1</v>
      </c>
      <c r="J40" s="17">
        <v>7.75</v>
      </c>
      <c r="K40" s="18">
        <v>20</v>
      </c>
      <c r="L40" s="17">
        <v>0</v>
      </c>
      <c r="M40" s="17">
        <f t="shared" si="2"/>
        <v>199.1</v>
      </c>
      <c r="N40">
        <f t="shared" si="3"/>
        <v>11</v>
      </c>
    </row>
    <row r="41" spans="1:14" x14ac:dyDescent="0.2">
      <c r="A41" s="67" t="s">
        <v>911</v>
      </c>
      <c r="B41" t="s">
        <v>425</v>
      </c>
      <c r="C41" t="s">
        <v>426</v>
      </c>
      <c r="D41" s="44">
        <v>2</v>
      </c>
      <c r="E41" s="18" t="s">
        <v>896</v>
      </c>
      <c r="F41" s="18">
        <v>5</v>
      </c>
      <c r="G41" s="16" t="s">
        <v>229</v>
      </c>
      <c r="H41" s="2">
        <v>37216</v>
      </c>
      <c r="I41" s="17">
        <v>44.1</v>
      </c>
      <c r="J41" s="17">
        <v>21.05</v>
      </c>
      <c r="K41" s="18">
        <v>40</v>
      </c>
      <c r="L41" s="17">
        <v>0</v>
      </c>
      <c r="M41" s="17">
        <f t="shared" si="2"/>
        <v>886.1</v>
      </c>
      <c r="N41">
        <f t="shared" si="3"/>
        <v>11</v>
      </c>
    </row>
    <row r="42" spans="1:14" x14ac:dyDescent="0.2">
      <c r="A42" s="67" t="s">
        <v>912</v>
      </c>
      <c r="B42" t="s">
        <v>913</v>
      </c>
      <c r="C42" t="s">
        <v>467</v>
      </c>
      <c r="D42" s="44">
        <v>3</v>
      </c>
      <c r="E42" s="18" t="s">
        <v>889</v>
      </c>
      <c r="F42" s="18">
        <v>2</v>
      </c>
      <c r="G42" s="16" t="s">
        <v>230</v>
      </c>
      <c r="H42" s="2">
        <v>37213</v>
      </c>
      <c r="I42" s="17">
        <v>2.91</v>
      </c>
      <c r="J42" s="17">
        <v>17.45</v>
      </c>
      <c r="K42" s="18">
        <v>3</v>
      </c>
      <c r="L42" s="17">
        <v>0</v>
      </c>
      <c r="M42" s="17">
        <f t="shared" si="2"/>
        <v>55.259999999999991</v>
      </c>
      <c r="N42">
        <f t="shared" si="3"/>
        <v>11</v>
      </c>
    </row>
    <row r="43" spans="1:14" x14ac:dyDescent="0.2">
      <c r="A43" s="67" t="s">
        <v>914</v>
      </c>
      <c r="B43" t="s">
        <v>559</v>
      </c>
      <c r="C43" t="s">
        <v>436</v>
      </c>
      <c r="D43" s="44">
        <v>1</v>
      </c>
      <c r="E43" s="18" t="s">
        <v>891</v>
      </c>
      <c r="F43" s="18">
        <v>3</v>
      </c>
      <c r="G43" s="16" t="s">
        <v>228</v>
      </c>
      <c r="H43" s="2">
        <v>37220</v>
      </c>
      <c r="I43" s="17">
        <v>81.88</v>
      </c>
      <c r="J43" s="17">
        <v>18</v>
      </c>
      <c r="K43" s="18">
        <v>35</v>
      </c>
      <c r="L43" s="17">
        <v>0.20000000298023224</v>
      </c>
      <c r="M43" s="17">
        <f t="shared" si="2"/>
        <v>585.87999812245369</v>
      </c>
      <c r="N43">
        <f t="shared" si="3"/>
        <v>11</v>
      </c>
    </row>
    <row r="44" spans="1:14" x14ac:dyDescent="0.2">
      <c r="A44" s="67" t="s">
        <v>915</v>
      </c>
      <c r="B44" t="s">
        <v>610</v>
      </c>
      <c r="C44" t="s">
        <v>452</v>
      </c>
      <c r="D44" s="44">
        <v>1</v>
      </c>
      <c r="E44" s="18" t="s">
        <v>891</v>
      </c>
      <c r="F44" s="18">
        <v>3</v>
      </c>
      <c r="G44" s="16" t="s">
        <v>228</v>
      </c>
      <c r="H44" s="2">
        <v>37213</v>
      </c>
      <c r="I44" s="17">
        <v>10.96</v>
      </c>
      <c r="J44" s="17">
        <v>19</v>
      </c>
      <c r="K44" s="18">
        <v>15</v>
      </c>
      <c r="L44" s="17">
        <v>0.20000000298023224</v>
      </c>
      <c r="M44" s="17">
        <f t="shared" si="2"/>
        <v>238.95999915063385</v>
      </c>
      <c r="N44">
        <f t="shared" si="3"/>
        <v>11</v>
      </c>
    </row>
    <row r="45" spans="1:14" x14ac:dyDescent="0.2">
      <c r="A45" s="67" t="s">
        <v>916</v>
      </c>
      <c r="B45" t="s">
        <v>472</v>
      </c>
      <c r="C45" t="s">
        <v>473</v>
      </c>
      <c r="D45" s="44">
        <v>2</v>
      </c>
      <c r="E45" s="18" t="s">
        <v>896</v>
      </c>
      <c r="F45" s="18">
        <v>3</v>
      </c>
      <c r="G45" s="16" t="s">
        <v>228</v>
      </c>
      <c r="H45" s="2">
        <v>37213</v>
      </c>
      <c r="I45" s="17">
        <v>243.73</v>
      </c>
      <c r="J45" s="17">
        <v>10</v>
      </c>
      <c r="K45" s="18">
        <v>20</v>
      </c>
      <c r="L45" s="17">
        <v>0</v>
      </c>
      <c r="M45" s="17">
        <f t="shared" si="2"/>
        <v>443.73</v>
      </c>
      <c r="N45">
        <f t="shared" si="3"/>
        <v>11</v>
      </c>
    </row>
    <row r="46" spans="1:14" x14ac:dyDescent="0.2">
      <c r="A46" s="67" t="s">
        <v>917</v>
      </c>
      <c r="B46" t="s">
        <v>511</v>
      </c>
      <c r="C46" t="s">
        <v>444</v>
      </c>
      <c r="D46" s="44">
        <v>2</v>
      </c>
      <c r="E46" s="18" t="s">
        <v>896</v>
      </c>
      <c r="F46" s="18">
        <v>5</v>
      </c>
      <c r="G46" s="16" t="s">
        <v>229</v>
      </c>
      <c r="H46" s="2">
        <v>37222</v>
      </c>
      <c r="I46" s="17">
        <v>3.52</v>
      </c>
      <c r="J46" s="17">
        <v>19.45</v>
      </c>
      <c r="K46" s="18">
        <v>16</v>
      </c>
      <c r="L46" s="17">
        <v>0</v>
      </c>
      <c r="M46" s="17">
        <f t="shared" si="2"/>
        <v>314.71999999999997</v>
      </c>
      <c r="N46">
        <f t="shared" si="3"/>
        <v>11</v>
      </c>
    </row>
    <row r="47" spans="1:14" x14ac:dyDescent="0.2">
      <c r="A47" s="67" t="s">
        <v>918</v>
      </c>
      <c r="B47" t="s">
        <v>571</v>
      </c>
      <c r="C47" t="s">
        <v>486</v>
      </c>
      <c r="D47" s="44">
        <v>3</v>
      </c>
      <c r="E47" s="18" t="s">
        <v>889</v>
      </c>
      <c r="F47" s="18">
        <v>1</v>
      </c>
      <c r="G47" s="16" t="s">
        <v>227</v>
      </c>
      <c r="H47" s="2">
        <v>37216</v>
      </c>
      <c r="I47" s="17">
        <v>31.43</v>
      </c>
      <c r="J47" s="17">
        <v>49.3</v>
      </c>
      <c r="K47" s="18">
        <v>9</v>
      </c>
      <c r="L47" s="17">
        <v>0</v>
      </c>
      <c r="M47" s="17">
        <f t="shared" si="2"/>
        <v>475.13000000000005</v>
      </c>
      <c r="N47">
        <f t="shared" si="3"/>
        <v>11</v>
      </c>
    </row>
    <row r="48" spans="1:14" x14ac:dyDescent="0.2">
      <c r="A48" s="67" t="s">
        <v>919</v>
      </c>
      <c r="B48" t="s">
        <v>431</v>
      </c>
      <c r="C48" t="s">
        <v>432</v>
      </c>
      <c r="D48" s="44">
        <v>2</v>
      </c>
      <c r="E48" s="18" t="s">
        <v>896</v>
      </c>
      <c r="F48" s="18">
        <v>4</v>
      </c>
      <c r="G48" s="16" t="s">
        <v>231</v>
      </c>
      <c r="H48" s="2">
        <v>37221</v>
      </c>
      <c r="I48" s="17">
        <v>117.33</v>
      </c>
      <c r="J48" s="17">
        <v>43.9</v>
      </c>
      <c r="K48" s="18">
        <v>9</v>
      </c>
      <c r="L48" s="17">
        <v>0</v>
      </c>
      <c r="M48" s="17">
        <f t="shared" si="2"/>
        <v>512.42999999999995</v>
      </c>
      <c r="N48">
        <f t="shared" si="3"/>
        <v>11</v>
      </c>
    </row>
    <row r="49" spans="1:14" x14ac:dyDescent="0.2">
      <c r="A49" s="67" t="s">
        <v>919</v>
      </c>
      <c r="B49" t="s">
        <v>431</v>
      </c>
      <c r="C49" t="s">
        <v>432</v>
      </c>
      <c r="D49" s="44">
        <v>4</v>
      </c>
      <c r="E49" s="18" t="s">
        <v>427</v>
      </c>
      <c r="F49" s="18">
        <v>4</v>
      </c>
      <c r="G49" s="16" t="s">
        <v>231</v>
      </c>
      <c r="H49" s="2">
        <v>37221</v>
      </c>
      <c r="I49" s="17">
        <v>117.33</v>
      </c>
      <c r="J49" s="17">
        <v>12.5</v>
      </c>
      <c r="K49" s="18">
        <v>8</v>
      </c>
      <c r="L49" s="17">
        <v>0</v>
      </c>
      <c r="M49" s="17">
        <f t="shared" si="2"/>
        <v>217.32999999999998</v>
      </c>
      <c r="N49">
        <f t="shared" si="3"/>
        <v>11</v>
      </c>
    </row>
    <row r="50" spans="1:14" x14ac:dyDescent="0.2">
      <c r="A50" s="67" t="s">
        <v>920</v>
      </c>
      <c r="B50" t="s">
        <v>530</v>
      </c>
      <c r="C50" t="s">
        <v>452</v>
      </c>
      <c r="D50" s="44">
        <v>1</v>
      </c>
      <c r="E50" s="18" t="s">
        <v>891</v>
      </c>
      <c r="F50" s="18">
        <v>3</v>
      </c>
      <c r="G50" s="16" t="s">
        <v>228</v>
      </c>
      <c r="H50" s="2">
        <v>37244</v>
      </c>
      <c r="I50" s="17">
        <v>61.53</v>
      </c>
      <c r="J50" s="17">
        <v>18</v>
      </c>
      <c r="K50" s="18">
        <v>10</v>
      </c>
      <c r="L50" s="17">
        <v>0</v>
      </c>
      <c r="M50" s="17">
        <f t="shared" si="2"/>
        <v>241.53</v>
      </c>
      <c r="N50">
        <f t="shared" si="3"/>
        <v>12</v>
      </c>
    </row>
    <row r="51" spans="1:14" x14ac:dyDescent="0.2">
      <c r="A51" s="67" t="s">
        <v>921</v>
      </c>
      <c r="B51" t="s">
        <v>485</v>
      </c>
      <c r="C51" t="s">
        <v>486</v>
      </c>
      <c r="D51" s="44">
        <v>3</v>
      </c>
      <c r="E51" s="18" t="s">
        <v>889</v>
      </c>
      <c r="F51" s="18">
        <v>3</v>
      </c>
      <c r="G51" s="16" t="s">
        <v>228</v>
      </c>
      <c r="H51" s="2">
        <v>37228</v>
      </c>
      <c r="I51" s="17">
        <v>130.79</v>
      </c>
      <c r="J51" s="17">
        <v>31.23</v>
      </c>
      <c r="K51" s="18">
        <v>12</v>
      </c>
      <c r="L51" s="17">
        <v>0.10000000149011612</v>
      </c>
      <c r="M51" s="17">
        <f t="shared" si="2"/>
        <v>468.07399944156407</v>
      </c>
      <c r="N51">
        <f t="shared" si="3"/>
        <v>12</v>
      </c>
    </row>
    <row r="52" spans="1:14" x14ac:dyDescent="0.2">
      <c r="A52" s="67" t="s">
        <v>921</v>
      </c>
      <c r="B52" t="s">
        <v>485</v>
      </c>
      <c r="C52" t="s">
        <v>486</v>
      </c>
      <c r="D52" s="44">
        <v>3</v>
      </c>
      <c r="E52" s="18" t="s">
        <v>889</v>
      </c>
      <c r="F52" s="18">
        <v>3</v>
      </c>
      <c r="G52" s="16" t="s">
        <v>228</v>
      </c>
      <c r="H52" s="2">
        <v>37228</v>
      </c>
      <c r="I52" s="17">
        <v>130.79</v>
      </c>
      <c r="J52" s="17">
        <v>16.25</v>
      </c>
      <c r="K52" s="18">
        <v>20</v>
      </c>
      <c r="L52" s="17">
        <v>0.10000000149011612</v>
      </c>
      <c r="M52" s="17">
        <f t="shared" si="2"/>
        <v>423.28999951571222</v>
      </c>
      <c r="N52">
        <f t="shared" si="3"/>
        <v>12</v>
      </c>
    </row>
    <row r="53" spans="1:14" x14ac:dyDescent="0.2">
      <c r="A53" s="67" t="s">
        <v>922</v>
      </c>
      <c r="B53" t="s">
        <v>569</v>
      </c>
      <c r="C53" t="s">
        <v>452</v>
      </c>
      <c r="D53" s="44">
        <v>1</v>
      </c>
      <c r="E53" s="18" t="s">
        <v>891</v>
      </c>
      <c r="F53" s="18">
        <v>2</v>
      </c>
      <c r="G53" s="16" t="s">
        <v>230</v>
      </c>
      <c r="H53" s="2">
        <v>37223</v>
      </c>
      <c r="I53" s="17">
        <v>1.39</v>
      </c>
      <c r="J53" s="17">
        <v>18</v>
      </c>
      <c r="K53" s="18">
        <v>8</v>
      </c>
      <c r="L53" s="17">
        <v>0</v>
      </c>
      <c r="M53" s="17">
        <f t="shared" si="2"/>
        <v>145.38999999999999</v>
      </c>
      <c r="N53">
        <f t="shared" si="3"/>
        <v>11</v>
      </c>
    </row>
    <row r="54" spans="1:14" x14ac:dyDescent="0.2">
      <c r="A54" s="67" t="s">
        <v>923</v>
      </c>
      <c r="B54" t="s">
        <v>526</v>
      </c>
      <c r="C54" t="s">
        <v>467</v>
      </c>
      <c r="D54" s="44">
        <v>3</v>
      </c>
      <c r="E54" s="18" t="s">
        <v>889</v>
      </c>
      <c r="F54" s="18">
        <v>3</v>
      </c>
      <c r="G54" s="16" t="s">
        <v>228</v>
      </c>
      <c r="H54" s="2">
        <v>37223</v>
      </c>
      <c r="I54" s="17">
        <v>16.71</v>
      </c>
      <c r="J54" s="17">
        <v>9.5</v>
      </c>
      <c r="K54" s="18">
        <v>30</v>
      </c>
      <c r="L54" s="17">
        <v>0.25</v>
      </c>
      <c r="M54" s="17">
        <f t="shared" si="2"/>
        <v>230.45999999999998</v>
      </c>
      <c r="N54">
        <f t="shared" si="3"/>
        <v>11</v>
      </c>
    </row>
    <row r="55" spans="1:14" x14ac:dyDescent="0.2">
      <c r="A55" s="67" t="s">
        <v>924</v>
      </c>
      <c r="B55" t="s">
        <v>495</v>
      </c>
      <c r="C55" t="s">
        <v>436</v>
      </c>
      <c r="D55" s="44">
        <v>3</v>
      </c>
      <c r="E55" s="18" t="s">
        <v>889</v>
      </c>
      <c r="F55" s="18">
        <v>5</v>
      </c>
      <c r="G55" s="16" t="s">
        <v>229</v>
      </c>
      <c r="H55" s="2">
        <v>37227</v>
      </c>
      <c r="I55" s="17">
        <v>73.209999999999994</v>
      </c>
      <c r="J55" s="17">
        <v>12.5</v>
      </c>
      <c r="K55" s="18">
        <v>6</v>
      </c>
      <c r="L55" s="17">
        <v>0.20000000298023224</v>
      </c>
      <c r="M55" s="17">
        <f t="shared" si="2"/>
        <v>133.20999977648256</v>
      </c>
      <c r="N55">
        <f t="shared" si="3"/>
        <v>12</v>
      </c>
    </row>
    <row r="56" spans="1:14" x14ac:dyDescent="0.2">
      <c r="A56" s="67" t="s">
        <v>925</v>
      </c>
      <c r="B56" t="s">
        <v>435</v>
      </c>
      <c r="C56" t="s">
        <v>436</v>
      </c>
      <c r="D56" s="44">
        <v>1</v>
      </c>
      <c r="E56" s="18" t="s">
        <v>891</v>
      </c>
      <c r="F56" s="18">
        <v>4</v>
      </c>
      <c r="G56" s="16" t="s">
        <v>231</v>
      </c>
      <c r="H56" s="2">
        <v>37240</v>
      </c>
      <c r="I56" s="17">
        <v>8.19</v>
      </c>
      <c r="J56" s="17">
        <v>14</v>
      </c>
      <c r="K56" s="18">
        <v>30</v>
      </c>
      <c r="L56" s="17">
        <v>0</v>
      </c>
      <c r="M56" s="17">
        <f t="shared" si="2"/>
        <v>428.19</v>
      </c>
      <c r="N56">
        <f t="shared" si="3"/>
        <v>12</v>
      </c>
    </row>
    <row r="57" spans="1:14" x14ac:dyDescent="0.2">
      <c r="A57" s="67" t="s">
        <v>925</v>
      </c>
      <c r="B57" t="s">
        <v>435</v>
      </c>
      <c r="C57" t="s">
        <v>436</v>
      </c>
      <c r="D57" s="44">
        <v>3</v>
      </c>
      <c r="E57" s="18" t="s">
        <v>889</v>
      </c>
      <c r="F57" s="18">
        <v>4</v>
      </c>
      <c r="G57" s="16" t="s">
        <v>231</v>
      </c>
      <c r="H57" s="2">
        <v>37240</v>
      </c>
      <c r="I57" s="17">
        <v>8.19</v>
      </c>
      <c r="J57" s="17">
        <v>49.3</v>
      </c>
      <c r="K57" s="18">
        <v>30</v>
      </c>
      <c r="L57" s="17">
        <v>0</v>
      </c>
      <c r="M57" s="17">
        <f t="shared" si="2"/>
        <v>1487.19</v>
      </c>
      <c r="N57">
        <f t="shared" si="3"/>
        <v>12</v>
      </c>
    </row>
    <row r="58" spans="1:14" x14ac:dyDescent="0.2">
      <c r="A58" s="67" t="s">
        <v>926</v>
      </c>
      <c r="B58" t="s">
        <v>485</v>
      </c>
      <c r="C58" t="s">
        <v>486</v>
      </c>
      <c r="D58" s="44">
        <v>1</v>
      </c>
      <c r="E58" s="18" t="s">
        <v>891</v>
      </c>
      <c r="F58" s="18">
        <v>3</v>
      </c>
      <c r="G58" s="16" t="s">
        <v>228</v>
      </c>
      <c r="H58" s="2">
        <v>37229</v>
      </c>
      <c r="I58" s="17">
        <v>138.16999999999999</v>
      </c>
      <c r="J58" s="17">
        <v>15</v>
      </c>
      <c r="K58" s="18">
        <v>40</v>
      </c>
      <c r="L58" s="17">
        <v>0</v>
      </c>
      <c r="M58" s="17">
        <f t="shared" si="2"/>
        <v>738.17</v>
      </c>
      <c r="N58">
        <f t="shared" si="3"/>
        <v>12</v>
      </c>
    </row>
    <row r="59" spans="1:14" x14ac:dyDescent="0.2">
      <c r="A59" s="67" t="s">
        <v>926</v>
      </c>
      <c r="B59" t="s">
        <v>485</v>
      </c>
      <c r="C59" t="s">
        <v>486</v>
      </c>
      <c r="D59" s="44">
        <v>3</v>
      </c>
      <c r="E59" s="18" t="s">
        <v>889</v>
      </c>
      <c r="F59" s="18">
        <v>3</v>
      </c>
      <c r="G59" s="16" t="s">
        <v>228</v>
      </c>
      <c r="H59" s="2">
        <v>37229</v>
      </c>
      <c r="I59" s="17">
        <v>138.16999999999999</v>
      </c>
      <c r="J59" s="17">
        <v>31.23</v>
      </c>
      <c r="K59" s="18">
        <v>20</v>
      </c>
      <c r="L59" s="17">
        <v>0</v>
      </c>
      <c r="M59" s="17">
        <f t="shared" si="2"/>
        <v>762.77</v>
      </c>
      <c r="N59">
        <f t="shared" si="3"/>
        <v>12</v>
      </c>
    </row>
    <row r="60" spans="1:14" x14ac:dyDescent="0.2">
      <c r="A60" s="67" t="s">
        <v>927</v>
      </c>
      <c r="B60" t="s">
        <v>582</v>
      </c>
      <c r="C60" t="s">
        <v>517</v>
      </c>
      <c r="D60" s="44">
        <v>1</v>
      </c>
      <c r="E60" s="18" t="s">
        <v>891</v>
      </c>
      <c r="F60" s="18">
        <v>3</v>
      </c>
      <c r="G60" s="16" t="s">
        <v>228</v>
      </c>
      <c r="H60" s="2">
        <v>37235</v>
      </c>
      <c r="I60" s="17">
        <v>155.63999999999999</v>
      </c>
      <c r="J60" s="17">
        <v>46</v>
      </c>
      <c r="K60" s="18">
        <v>30</v>
      </c>
      <c r="L60" s="17">
        <v>0.25</v>
      </c>
      <c r="M60" s="17">
        <f t="shared" si="2"/>
        <v>1190.6399999999999</v>
      </c>
      <c r="N60">
        <f t="shared" si="3"/>
        <v>12</v>
      </c>
    </row>
    <row r="61" spans="1:14" x14ac:dyDescent="0.2">
      <c r="A61" s="67" t="s">
        <v>927</v>
      </c>
      <c r="B61" t="s">
        <v>582</v>
      </c>
      <c r="C61" t="s">
        <v>517</v>
      </c>
      <c r="D61" s="44">
        <v>3</v>
      </c>
      <c r="E61" s="18" t="s">
        <v>889</v>
      </c>
      <c r="F61" s="18">
        <v>3</v>
      </c>
      <c r="G61" s="16" t="s">
        <v>228</v>
      </c>
      <c r="H61" s="2">
        <v>37235</v>
      </c>
      <c r="I61" s="17">
        <v>155.63999999999999</v>
      </c>
      <c r="J61" s="17">
        <v>14</v>
      </c>
      <c r="K61" s="18">
        <v>12</v>
      </c>
      <c r="L61" s="17">
        <v>0.25</v>
      </c>
      <c r="M61" s="17">
        <f t="shared" si="2"/>
        <v>281.64</v>
      </c>
      <c r="N61">
        <f t="shared" si="3"/>
        <v>12</v>
      </c>
    </row>
    <row r="62" spans="1:14" x14ac:dyDescent="0.2">
      <c r="A62" s="67" t="s">
        <v>927</v>
      </c>
      <c r="B62" t="s">
        <v>582</v>
      </c>
      <c r="C62" t="s">
        <v>517</v>
      </c>
      <c r="D62" s="44">
        <v>3</v>
      </c>
      <c r="E62" s="18" t="s">
        <v>889</v>
      </c>
      <c r="F62" s="18">
        <v>3</v>
      </c>
      <c r="G62" s="16" t="s">
        <v>228</v>
      </c>
      <c r="H62" s="2">
        <v>37235</v>
      </c>
      <c r="I62" s="17">
        <v>155.63999999999999</v>
      </c>
      <c r="J62" s="17">
        <v>43.9</v>
      </c>
      <c r="K62" s="18">
        <v>40</v>
      </c>
      <c r="L62" s="17">
        <v>0</v>
      </c>
      <c r="M62" s="17">
        <f t="shared" si="2"/>
        <v>1911.6399999999999</v>
      </c>
      <c r="N62">
        <f t="shared" si="3"/>
        <v>12</v>
      </c>
    </row>
    <row r="63" spans="1:14" x14ac:dyDescent="0.2">
      <c r="A63" s="67" t="s">
        <v>928</v>
      </c>
      <c r="B63" t="s">
        <v>454</v>
      </c>
      <c r="C63" t="s">
        <v>436</v>
      </c>
      <c r="D63" s="44">
        <v>1</v>
      </c>
      <c r="E63" s="18" t="s">
        <v>891</v>
      </c>
      <c r="F63" s="18">
        <v>1</v>
      </c>
      <c r="G63" s="16" t="s">
        <v>227</v>
      </c>
      <c r="H63" s="2">
        <v>37233</v>
      </c>
      <c r="I63" s="17">
        <v>18.66</v>
      </c>
      <c r="J63" s="17">
        <v>7.75</v>
      </c>
      <c r="K63" s="18">
        <v>18</v>
      </c>
      <c r="L63" s="17">
        <v>0</v>
      </c>
      <c r="M63" s="17">
        <f t="shared" si="2"/>
        <v>158.16</v>
      </c>
      <c r="N63">
        <f t="shared" si="3"/>
        <v>12</v>
      </c>
    </row>
    <row r="64" spans="1:14" x14ac:dyDescent="0.2">
      <c r="A64" s="67" t="s">
        <v>928</v>
      </c>
      <c r="B64" t="s">
        <v>454</v>
      </c>
      <c r="C64" t="s">
        <v>436</v>
      </c>
      <c r="D64" s="44">
        <v>3</v>
      </c>
      <c r="E64" s="18" t="s">
        <v>889</v>
      </c>
      <c r="F64" s="18">
        <v>1</v>
      </c>
      <c r="G64" s="16" t="s">
        <v>227</v>
      </c>
      <c r="H64" s="2">
        <v>37233</v>
      </c>
      <c r="I64" s="17">
        <v>18.66</v>
      </c>
      <c r="J64" s="17">
        <v>14</v>
      </c>
      <c r="K64" s="18">
        <v>35</v>
      </c>
      <c r="L64" s="17">
        <v>0.25</v>
      </c>
      <c r="M64" s="17">
        <f t="shared" si="2"/>
        <v>386.16</v>
      </c>
      <c r="N64">
        <f t="shared" si="3"/>
        <v>12</v>
      </c>
    </row>
    <row r="65" spans="1:14" x14ac:dyDescent="0.2">
      <c r="A65" s="67" t="s">
        <v>929</v>
      </c>
      <c r="B65" t="s">
        <v>586</v>
      </c>
      <c r="C65" t="s">
        <v>505</v>
      </c>
      <c r="D65" s="44">
        <v>1</v>
      </c>
      <c r="E65" s="18" t="s">
        <v>891</v>
      </c>
      <c r="F65" s="18">
        <v>3</v>
      </c>
      <c r="G65" s="16" t="s">
        <v>228</v>
      </c>
      <c r="H65" s="2">
        <v>37234</v>
      </c>
      <c r="I65" s="17">
        <v>328.74</v>
      </c>
      <c r="J65" s="17">
        <v>18</v>
      </c>
      <c r="K65" s="18">
        <v>16</v>
      </c>
      <c r="L65" s="17">
        <v>0</v>
      </c>
      <c r="M65" s="17">
        <f t="shared" si="2"/>
        <v>616.74</v>
      </c>
      <c r="N65">
        <f t="shared" si="3"/>
        <v>12</v>
      </c>
    </row>
    <row r="66" spans="1:14" x14ac:dyDescent="0.2">
      <c r="A66" s="67" t="s">
        <v>929</v>
      </c>
      <c r="B66" t="s">
        <v>586</v>
      </c>
      <c r="C66" t="s">
        <v>505</v>
      </c>
      <c r="D66" s="44">
        <v>3</v>
      </c>
      <c r="E66" s="18" t="s">
        <v>889</v>
      </c>
      <c r="F66" s="18">
        <v>3</v>
      </c>
      <c r="G66" s="16" t="s">
        <v>228</v>
      </c>
      <c r="H66" s="2">
        <v>37234</v>
      </c>
      <c r="I66" s="17">
        <v>328.74</v>
      </c>
      <c r="J66" s="17">
        <v>9.5</v>
      </c>
      <c r="K66" s="18">
        <v>30</v>
      </c>
      <c r="L66" s="17">
        <v>0</v>
      </c>
      <c r="M66" s="17">
        <f t="shared" si="2"/>
        <v>613.74</v>
      </c>
      <c r="N66">
        <f t="shared" si="3"/>
        <v>12</v>
      </c>
    </row>
    <row r="67" spans="1:14" x14ac:dyDescent="0.2">
      <c r="A67" s="67" t="s">
        <v>930</v>
      </c>
      <c r="B67" t="s">
        <v>466</v>
      </c>
      <c r="C67" t="s">
        <v>467</v>
      </c>
      <c r="D67" s="44">
        <v>1</v>
      </c>
      <c r="E67" s="18" t="s">
        <v>891</v>
      </c>
      <c r="F67" s="18">
        <v>3</v>
      </c>
      <c r="G67" s="16" t="s">
        <v>228</v>
      </c>
      <c r="H67" s="2">
        <v>37233</v>
      </c>
      <c r="I67" s="17">
        <v>37.35</v>
      </c>
      <c r="J67" s="17">
        <v>4.5</v>
      </c>
      <c r="K67" s="18">
        <v>20</v>
      </c>
      <c r="L67" s="17">
        <v>0</v>
      </c>
      <c r="M67" s="17">
        <f t="shared" si="2"/>
        <v>127.35</v>
      </c>
      <c r="N67">
        <f t="shared" si="3"/>
        <v>12</v>
      </c>
    </row>
    <row r="68" spans="1:14" x14ac:dyDescent="0.2">
      <c r="A68" s="67" t="s">
        <v>930</v>
      </c>
      <c r="B68" t="s">
        <v>466</v>
      </c>
      <c r="C68" t="s">
        <v>467</v>
      </c>
      <c r="D68" s="44">
        <v>3</v>
      </c>
      <c r="E68" s="18" t="s">
        <v>889</v>
      </c>
      <c r="F68" s="18">
        <v>3</v>
      </c>
      <c r="G68" s="16" t="s">
        <v>228</v>
      </c>
      <c r="H68" s="2">
        <v>37233</v>
      </c>
      <c r="I68" s="17">
        <v>37.35</v>
      </c>
      <c r="J68" s="17">
        <v>10</v>
      </c>
      <c r="K68" s="18">
        <v>40</v>
      </c>
      <c r="L68" s="17">
        <v>0</v>
      </c>
      <c r="M68" s="17">
        <f t="shared" si="2"/>
        <v>437.35</v>
      </c>
      <c r="N68">
        <f t="shared" si="3"/>
        <v>12</v>
      </c>
    </row>
    <row r="69" spans="1:14" x14ac:dyDescent="0.2">
      <c r="A69" s="67" t="s">
        <v>931</v>
      </c>
      <c r="B69" t="s">
        <v>456</v>
      </c>
      <c r="C69" t="s">
        <v>432</v>
      </c>
      <c r="D69" s="44">
        <v>1</v>
      </c>
      <c r="E69" s="18" t="s">
        <v>891</v>
      </c>
      <c r="F69" s="18">
        <v>4</v>
      </c>
      <c r="G69" s="16" t="s">
        <v>231</v>
      </c>
      <c r="H69" s="2">
        <v>37233</v>
      </c>
      <c r="I69" s="17">
        <v>145.44999999999999</v>
      </c>
      <c r="J69" s="17">
        <v>18</v>
      </c>
      <c r="K69" s="18">
        <v>130</v>
      </c>
      <c r="L69" s="17">
        <v>0.10000000149011612</v>
      </c>
      <c r="M69" s="17">
        <f t="shared" si="2"/>
        <v>2251.4499965131281</v>
      </c>
      <c r="N69">
        <f t="shared" si="3"/>
        <v>12</v>
      </c>
    </row>
    <row r="70" spans="1:14" x14ac:dyDescent="0.2">
      <c r="A70" s="67" t="s">
        <v>931</v>
      </c>
      <c r="B70" t="s">
        <v>456</v>
      </c>
      <c r="C70" t="s">
        <v>432</v>
      </c>
      <c r="D70" s="44">
        <v>2</v>
      </c>
      <c r="E70" s="18" t="s">
        <v>896</v>
      </c>
      <c r="F70" s="18">
        <v>4</v>
      </c>
      <c r="G70" s="16" t="s">
        <v>231</v>
      </c>
      <c r="H70" s="2">
        <v>37233</v>
      </c>
      <c r="I70" s="17">
        <v>145.44999999999999</v>
      </c>
      <c r="J70" s="17">
        <v>10</v>
      </c>
      <c r="K70" s="18">
        <v>20</v>
      </c>
      <c r="L70" s="17">
        <v>0.10000000149011612</v>
      </c>
      <c r="M70" s="17">
        <f t="shared" ref="M70:M101" si="4">J70*K70*((1-L70)/100)*100 + I70</f>
        <v>325.44999970197676</v>
      </c>
      <c r="N70">
        <f t="shared" ref="N70:N101" si="5">MONTH(H70)</f>
        <v>12</v>
      </c>
    </row>
    <row r="71" spans="1:14" x14ac:dyDescent="0.2">
      <c r="A71" s="67" t="s">
        <v>932</v>
      </c>
      <c r="B71" t="s">
        <v>511</v>
      </c>
      <c r="C71" t="s">
        <v>444</v>
      </c>
      <c r="D71" s="44">
        <v>2</v>
      </c>
      <c r="E71" s="18" t="s">
        <v>896</v>
      </c>
      <c r="F71" s="18">
        <v>3</v>
      </c>
      <c r="G71" s="16" t="s">
        <v>228</v>
      </c>
      <c r="H71" s="2">
        <v>37234</v>
      </c>
      <c r="I71" s="17">
        <v>42.74</v>
      </c>
      <c r="J71" s="17">
        <v>21.05</v>
      </c>
      <c r="K71" s="18">
        <v>80</v>
      </c>
      <c r="L71" s="17">
        <v>0.10000000149011612</v>
      </c>
      <c r="M71" s="17">
        <f t="shared" si="4"/>
        <v>1558.3399974906445</v>
      </c>
      <c r="N71">
        <f t="shared" si="5"/>
        <v>12</v>
      </c>
    </row>
    <row r="72" spans="1:14" x14ac:dyDescent="0.2">
      <c r="A72" s="67" t="s">
        <v>933</v>
      </c>
      <c r="B72" t="s">
        <v>464</v>
      </c>
      <c r="C72" t="s">
        <v>444</v>
      </c>
      <c r="D72" s="44">
        <v>1</v>
      </c>
      <c r="E72" s="18" t="s">
        <v>891</v>
      </c>
      <c r="F72" s="18">
        <v>3</v>
      </c>
      <c r="G72" s="16" t="s">
        <v>228</v>
      </c>
      <c r="H72" s="2">
        <v>37234</v>
      </c>
      <c r="I72" s="17">
        <v>157.55000000000001</v>
      </c>
      <c r="J72" s="17">
        <v>19</v>
      </c>
      <c r="K72" s="18">
        <v>40</v>
      </c>
      <c r="L72" s="17">
        <v>0</v>
      </c>
      <c r="M72" s="17">
        <f t="shared" si="4"/>
        <v>917.55</v>
      </c>
      <c r="N72">
        <f t="shared" si="5"/>
        <v>12</v>
      </c>
    </row>
    <row r="73" spans="1:14" x14ac:dyDescent="0.2">
      <c r="A73" s="67" t="s">
        <v>933</v>
      </c>
      <c r="B73" t="s">
        <v>464</v>
      </c>
      <c r="C73" t="s">
        <v>444</v>
      </c>
      <c r="D73" s="44">
        <v>3</v>
      </c>
      <c r="E73" s="18" t="s">
        <v>889</v>
      </c>
      <c r="F73" s="18">
        <v>3</v>
      </c>
      <c r="G73" s="16" t="s">
        <v>228</v>
      </c>
      <c r="H73" s="2">
        <v>37234</v>
      </c>
      <c r="I73" s="17">
        <v>157.55000000000001</v>
      </c>
      <c r="J73" s="17">
        <v>12.5</v>
      </c>
      <c r="K73" s="18">
        <v>40</v>
      </c>
      <c r="L73" s="17">
        <v>0</v>
      </c>
      <c r="M73" s="17">
        <f t="shared" si="4"/>
        <v>657.55</v>
      </c>
      <c r="N73">
        <f t="shared" si="5"/>
        <v>12</v>
      </c>
    </row>
    <row r="74" spans="1:14" x14ac:dyDescent="0.2">
      <c r="A74" s="67" t="s">
        <v>934</v>
      </c>
      <c r="B74" t="s">
        <v>610</v>
      </c>
      <c r="C74" t="s">
        <v>452</v>
      </c>
      <c r="D74" s="44">
        <v>4</v>
      </c>
      <c r="E74" s="18" t="s">
        <v>427</v>
      </c>
      <c r="F74" s="18">
        <v>3</v>
      </c>
      <c r="G74" s="16" t="s">
        <v>228</v>
      </c>
      <c r="H74" s="2">
        <v>37240</v>
      </c>
      <c r="I74" s="17">
        <v>146.32</v>
      </c>
      <c r="J74" s="17">
        <v>12.5</v>
      </c>
      <c r="K74" s="18">
        <v>50</v>
      </c>
      <c r="L74" s="17">
        <v>0</v>
      </c>
      <c r="M74" s="17">
        <f t="shared" si="4"/>
        <v>771.31999999999994</v>
      </c>
      <c r="N74">
        <f t="shared" si="5"/>
        <v>12</v>
      </c>
    </row>
    <row r="75" spans="1:14" x14ac:dyDescent="0.2">
      <c r="A75" s="67" t="s">
        <v>935</v>
      </c>
      <c r="B75" t="s">
        <v>448</v>
      </c>
      <c r="C75" t="s">
        <v>449</v>
      </c>
      <c r="D75" s="44">
        <v>2</v>
      </c>
      <c r="E75" s="18" t="s">
        <v>896</v>
      </c>
      <c r="F75" s="18">
        <v>3</v>
      </c>
      <c r="G75" s="16" t="s">
        <v>228</v>
      </c>
      <c r="H75" s="2">
        <v>37237</v>
      </c>
      <c r="I75" s="17">
        <v>65.06</v>
      </c>
      <c r="J75" s="17">
        <v>28.5</v>
      </c>
      <c r="K75" s="18">
        <v>20</v>
      </c>
      <c r="L75" s="17">
        <v>0</v>
      </c>
      <c r="M75" s="17">
        <f t="shared" si="4"/>
        <v>635.05999999999995</v>
      </c>
      <c r="N75">
        <f t="shared" si="5"/>
        <v>12</v>
      </c>
    </row>
    <row r="76" spans="1:14" x14ac:dyDescent="0.2">
      <c r="A76" s="67" t="s">
        <v>935</v>
      </c>
      <c r="B76" t="s">
        <v>448</v>
      </c>
      <c r="C76" t="s">
        <v>449</v>
      </c>
      <c r="D76" s="44">
        <v>3</v>
      </c>
      <c r="E76" s="18" t="s">
        <v>889</v>
      </c>
      <c r="F76" s="18">
        <v>3</v>
      </c>
      <c r="G76" s="16" t="s">
        <v>228</v>
      </c>
      <c r="H76" s="2">
        <v>37237</v>
      </c>
      <c r="I76" s="17">
        <v>65.06</v>
      </c>
      <c r="J76" s="17">
        <v>49.3</v>
      </c>
      <c r="K76" s="18">
        <v>15</v>
      </c>
      <c r="L76" s="17">
        <v>0</v>
      </c>
      <c r="M76" s="17">
        <f t="shared" si="4"/>
        <v>804.56</v>
      </c>
      <c r="N76">
        <f t="shared" si="5"/>
        <v>12</v>
      </c>
    </row>
    <row r="77" spans="1:14" x14ac:dyDescent="0.2">
      <c r="A77" s="67" t="s">
        <v>936</v>
      </c>
      <c r="B77" t="s">
        <v>595</v>
      </c>
      <c r="C77" t="s">
        <v>462</v>
      </c>
      <c r="D77" s="44">
        <v>4</v>
      </c>
      <c r="E77" s="18" t="s">
        <v>427</v>
      </c>
      <c r="F77" s="18">
        <v>5</v>
      </c>
      <c r="G77" s="16" t="s">
        <v>229</v>
      </c>
      <c r="H77" s="2">
        <v>37242</v>
      </c>
      <c r="I77" s="17">
        <v>5.32</v>
      </c>
      <c r="J77" s="17">
        <v>21</v>
      </c>
      <c r="K77" s="18">
        <v>15</v>
      </c>
      <c r="L77" s="17">
        <v>0.25</v>
      </c>
      <c r="M77" s="17">
        <f t="shared" si="4"/>
        <v>241.56999999999996</v>
      </c>
      <c r="N77">
        <f t="shared" si="5"/>
        <v>12</v>
      </c>
    </row>
    <row r="78" spans="1:14" x14ac:dyDescent="0.2">
      <c r="A78" s="67" t="s">
        <v>937</v>
      </c>
      <c r="B78" t="s">
        <v>456</v>
      </c>
      <c r="C78" t="s">
        <v>432</v>
      </c>
      <c r="D78" s="44">
        <v>1</v>
      </c>
      <c r="E78" s="18" t="s">
        <v>891</v>
      </c>
      <c r="F78" s="18">
        <v>1</v>
      </c>
      <c r="G78" s="16" t="s">
        <v>227</v>
      </c>
      <c r="H78" s="2">
        <v>37241</v>
      </c>
      <c r="I78" s="17">
        <v>96.43</v>
      </c>
      <c r="J78" s="17">
        <v>7.75</v>
      </c>
      <c r="K78" s="18">
        <v>7</v>
      </c>
      <c r="L78" s="17">
        <v>0.20000000298023224</v>
      </c>
      <c r="M78" s="17">
        <f t="shared" si="4"/>
        <v>139.82999983832241</v>
      </c>
      <c r="N78">
        <f t="shared" si="5"/>
        <v>12</v>
      </c>
    </row>
    <row r="79" spans="1:14" x14ac:dyDescent="0.2">
      <c r="A79" s="67" t="s">
        <v>937</v>
      </c>
      <c r="B79" t="s">
        <v>456</v>
      </c>
      <c r="C79" t="s">
        <v>432</v>
      </c>
      <c r="D79" s="44">
        <v>4</v>
      </c>
      <c r="E79" s="18" t="s">
        <v>427</v>
      </c>
      <c r="F79" s="18">
        <v>1</v>
      </c>
      <c r="G79" s="16" t="s">
        <v>227</v>
      </c>
      <c r="H79" s="2">
        <v>37241</v>
      </c>
      <c r="I79" s="17">
        <v>96.43</v>
      </c>
      <c r="J79" s="17">
        <v>12.5</v>
      </c>
      <c r="K79" s="18">
        <v>70</v>
      </c>
      <c r="L79" s="17">
        <v>0.20000000298023224</v>
      </c>
      <c r="M79" s="17">
        <f t="shared" si="4"/>
        <v>796.42999739229685</v>
      </c>
      <c r="N79">
        <f t="shared" si="5"/>
        <v>12</v>
      </c>
    </row>
    <row r="80" spans="1:14" x14ac:dyDescent="0.2">
      <c r="A80" s="67" t="s">
        <v>938</v>
      </c>
      <c r="B80" t="s">
        <v>586</v>
      </c>
      <c r="C80" t="s">
        <v>505</v>
      </c>
      <c r="D80" s="44">
        <v>2</v>
      </c>
      <c r="E80" s="18" t="s">
        <v>896</v>
      </c>
      <c r="F80" s="18">
        <v>3</v>
      </c>
      <c r="G80" s="16" t="s">
        <v>228</v>
      </c>
      <c r="H80" s="2">
        <v>37237</v>
      </c>
      <c r="I80" s="17">
        <v>48.2</v>
      </c>
      <c r="J80" s="17">
        <v>17</v>
      </c>
      <c r="K80" s="18">
        <v>50</v>
      </c>
      <c r="L80" s="17">
        <v>0</v>
      </c>
      <c r="M80" s="17">
        <f t="shared" si="4"/>
        <v>898.2</v>
      </c>
      <c r="N80">
        <f t="shared" si="5"/>
        <v>12</v>
      </c>
    </row>
    <row r="81" spans="1:14" x14ac:dyDescent="0.2">
      <c r="A81" s="67" t="s">
        <v>938</v>
      </c>
      <c r="B81" t="s">
        <v>586</v>
      </c>
      <c r="C81" t="s">
        <v>505</v>
      </c>
      <c r="D81" s="44">
        <v>4</v>
      </c>
      <c r="E81" s="18" t="s">
        <v>427</v>
      </c>
      <c r="F81" s="18">
        <v>3</v>
      </c>
      <c r="G81" s="16" t="s">
        <v>228</v>
      </c>
      <c r="H81" s="2">
        <v>37237</v>
      </c>
      <c r="I81" s="17">
        <v>48.2</v>
      </c>
      <c r="J81" s="17">
        <v>12.5</v>
      </c>
      <c r="K81" s="18">
        <v>2</v>
      </c>
      <c r="L81" s="17">
        <v>0.25</v>
      </c>
      <c r="M81" s="17">
        <f t="shared" si="4"/>
        <v>66.95</v>
      </c>
      <c r="N81">
        <f t="shared" si="5"/>
        <v>12</v>
      </c>
    </row>
    <row r="82" spans="1:14" x14ac:dyDescent="0.2">
      <c r="A82" s="67" t="s">
        <v>939</v>
      </c>
      <c r="B82" t="s">
        <v>661</v>
      </c>
      <c r="C82" t="s">
        <v>436</v>
      </c>
      <c r="D82" s="44">
        <v>1</v>
      </c>
      <c r="E82" s="18" t="s">
        <v>891</v>
      </c>
      <c r="F82" s="18">
        <v>4</v>
      </c>
      <c r="G82" s="16" t="s">
        <v>231</v>
      </c>
      <c r="H82" s="2">
        <v>37251</v>
      </c>
      <c r="I82" s="17">
        <v>20.25</v>
      </c>
      <c r="J82" s="17">
        <v>14</v>
      </c>
      <c r="K82" s="18">
        <v>3</v>
      </c>
      <c r="L82" s="17">
        <v>0</v>
      </c>
      <c r="M82" s="17">
        <f t="shared" si="4"/>
        <v>62.25</v>
      </c>
      <c r="N82">
        <f t="shared" si="5"/>
        <v>12</v>
      </c>
    </row>
    <row r="83" spans="1:14" x14ac:dyDescent="0.2">
      <c r="A83" s="67" t="s">
        <v>940</v>
      </c>
      <c r="B83" t="s">
        <v>456</v>
      </c>
      <c r="C83" t="s">
        <v>432</v>
      </c>
      <c r="D83" s="44">
        <v>4</v>
      </c>
      <c r="E83" s="18" t="s">
        <v>427</v>
      </c>
      <c r="F83" s="18">
        <v>1</v>
      </c>
      <c r="G83" s="16" t="s">
        <v>227</v>
      </c>
      <c r="H83" s="2">
        <v>37243</v>
      </c>
      <c r="I83" s="17">
        <v>351.53</v>
      </c>
      <c r="J83" s="17">
        <v>12.5</v>
      </c>
      <c r="K83" s="18">
        <v>16</v>
      </c>
      <c r="L83" s="17">
        <v>5.000000074505806E-2</v>
      </c>
      <c r="M83" s="17">
        <f t="shared" si="4"/>
        <v>541.52999985098836</v>
      </c>
      <c r="N83">
        <f t="shared" si="5"/>
        <v>12</v>
      </c>
    </row>
    <row r="84" spans="1:14" x14ac:dyDescent="0.2">
      <c r="A84" s="67" t="s">
        <v>941</v>
      </c>
      <c r="B84" t="s">
        <v>519</v>
      </c>
      <c r="C84" t="s">
        <v>440</v>
      </c>
      <c r="D84" s="44">
        <v>1</v>
      </c>
      <c r="E84" s="18" t="s">
        <v>891</v>
      </c>
      <c r="F84" s="18">
        <v>2</v>
      </c>
      <c r="G84" s="16" t="s">
        <v>230</v>
      </c>
      <c r="H84" s="2">
        <v>37250</v>
      </c>
      <c r="I84" s="17">
        <v>42.13</v>
      </c>
      <c r="J84" s="17">
        <v>15</v>
      </c>
      <c r="K84" s="18">
        <v>35</v>
      </c>
      <c r="L84" s="17">
        <v>0</v>
      </c>
      <c r="M84" s="17">
        <f t="shared" si="4"/>
        <v>567.13</v>
      </c>
      <c r="N84">
        <f t="shared" si="5"/>
        <v>12</v>
      </c>
    </row>
    <row r="85" spans="1:14" x14ac:dyDescent="0.2">
      <c r="A85" s="67" t="s">
        <v>941</v>
      </c>
      <c r="B85" t="s">
        <v>519</v>
      </c>
      <c r="C85" t="s">
        <v>440</v>
      </c>
      <c r="D85" s="44">
        <v>2</v>
      </c>
      <c r="E85" s="18" t="s">
        <v>896</v>
      </c>
      <c r="F85" s="18">
        <v>2</v>
      </c>
      <c r="G85" s="16" t="s">
        <v>230</v>
      </c>
      <c r="H85" s="2">
        <v>37250</v>
      </c>
      <c r="I85" s="17">
        <v>42.13</v>
      </c>
      <c r="J85" s="17">
        <v>13</v>
      </c>
      <c r="K85" s="18">
        <v>15</v>
      </c>
      <c r="L85" s="17">
        <v>0</v>
      </c>
      <c r="M85" s="17">
        <f t="shared" si="4"/>
        <v>237.13</v>
      </c>
      <c r="N85">
        <f t="shared" si="5"/>
        <v>12</v>
      </c>
    </row>
    <row r="86" spans="1:14" x14ac:dyDescent="0.2">
      <c r="A86" s="67" t="s">
        <v>942</v>
      </c>
      <c r="B86" t="s">
        <v>943</v>
      </c>
      <c r="C86" t="s">
        <v>470</v>
      </c>
      <c r="D86" s="44">
        <v>4</v>
      </c>
      <c r="E86" s="18" t="s">
        <v>427</v>
      </c>
      <c r="F86" s="18">
        <v>5</v>
      </c>
      <c r="G86" s="16" t="s">
        <v>229</v>
      </c>
      <c r="H86" s="2">
        <v>37247</v>
      </c>
      <c r="I86" s="17">
        <v>1.1000000000000001</v>
      </c>
      <c r="J86" s="17">
        <v>12.5</v>
      </c>
      <c r="K86" s="18">
        <v>1</v>
      </c>
      <c r="L86" s="17">
        <v>0</v>
      </c>
      <c r="M86" s="17">
        <f t="shared" si="4"/>
        <v>13.6</v>
      </c>
      <c r="N86">
        <f t="shared" si="5"/>
        <v>12</v>
      </c>
    </row>
    <row r="87" spans="1:14" x14ac:dyDescent="0.2">
      <c r="A87" s="67" t="s">
        <v>944</v>
      </c>
      <c r="B87" t="s">
        <v>595</v>
      </c>
      <c r="C87" t="s">
        <v>462</v>
      </c>
      <c r="D87" s="44">
        <v>1</v>
      </c>
      <c r="E87" s="18" t="s">
        <v>891</v>
      </c>
      <c r="F87" s="18">
        <v>3</v>
      </c>
      <c r="G87" s="16" t="s">
        <v>228</v>
      </c>
      <c r="H87" s="2">
        <v>37244</v>
      </c>
      <c r="I87" s="17">
        <v>124.98</v>
      </c>
      <c r="J87" s="17">
        <v>263.5</v>
      </c>
      <c r="K87" s="18">
        <v>5</v>
      </c>
      <c r="L87" s="17">
        <v>0</v>
      </c>
      <c r="M87" s="17">
        <f t="shared" si="4"/>
        <v>1442.48</v>
      </c>
      <c r="N87">
        <f t="shared" si="5"/>
        <v>12</v>
      </c>
    </row>
    <row r="88" spans="1:14" x14ac:dyDescent="0.2">
      <c r="A88" s="67" t="s">
        <v>944</v>
      </c>
      <c r="B88" t="s">
        <v>595</v>
      </c>
      <c r="C88" t="s">
        <v>462</v>
      </c>
      <c r="D88" s="44">
        <v>4</v>
      </c>
      <c r="E88" s="18" t="s">
        <v>427</v>
      </c>
      <c r="F88" s="18">
        <v>3</v>
      </c>
      <c r="G88" s="16" t="s">
        <v>228</v>
      </c>
      <c r="H88" s="2">
        <v>37244</v>
      </c>
      <c r="I88" s="17">
        <v>124.98</v>
      </c>
      <c r="J88" s="17">
        <v>12.5</v>
      </c>
      <c r="K88" s="18">
        <v>10</v>
      </c>
      <c r="L88" s="17">
        <v>0</v>
      </c>
      <c r="M88" s="17">
        <f t="shared" si="4"/>
        <v>249.98000000000002</v>
      </c>
      <c r="N88">
        <f t="shared" si="5"/>
        <v>12</v>
      </c>
    </row>
    <row r="89" spans="1:14" x14ac:dyDescent="0.2">
      <c r="A89" s="67" t="s">
        <v>945</v>
      </c>
      <c r="B89" t="s">
        <v>458</v>
      </c>
      <c r="C89" t="s">
        <v>459</v>
      </c>
      <c r="D89" s="44">
        <v>1</v>
      </c>
      <c r="E89" s="18" t="s">
        <v>891</v>
      </c>
      <c r="F89" s="18">
        <v>3</v>
      </c>
      <c r="G89" s="16" t="s">
        <v>228</v>
      </c>
      <c r="H89" s="2">
        <v>37247</v>
      </c>
      <c r="I89" s="17">
        <v>70.09</v>
      </c>
      <c r="J89" s="17">
        <v>18</v>
      </c>
      <c r="K89" s="18">
        <v>2</v>
      </c>
      <c r="L89" s="17">
        <v>0.15000000596046448</v>
      </c>
      <c r="M89" s="17">
        <f t="shared" si="4"/>
        <v>100.68999978542328</v>
      </c>
      <c r="N89">
        <f t="shared" si="5"/>
        <v>12</v>
      </c>
    </row>
    <row r="90" spans="1:14" x14ac:dyDescent="0.2">
      <c r="A90" s="67" t="s">
        <v>946</v>
      </c>
      <c r="B90" t="s">
        <v>947</v>
      </c>
      <c r="C90" t="s">
        <v>440</v>
      </c>
      <c r="D90" s="44">
        <v>1</v>
      </c>
      <c r="E90" s="18" t="s">
        <v>891</v>
      </c>
      <c r="F90" s="18">
        <v>1</v>
      </c>
      <c r="G90" s="16" t="s">
        <v>227</v>
      </c>
      <c r="H90" s="2">
        <v>37249</v>
      </c>
      <c r="I90" s="17">
        <v>1.51</v>
      </c>
      <c r="J90" s="17">
        <v>7.75</v>
      </c>
      <c r="K90" s="18">
        <v>10</v>
      </c>
      <c r="L90" s="17">
        <v>0</v>
      </c>
      <c r="M90" s="17">
        <f t="shared" si="4"/>
        <v>79.010000000000005</v>
      </c>
      <c r="N90">
        <f t="shared" si="5"/>
        <v>12</v>
      </c>
    </row>
    <row r="91" spans="1:14" x14ac:dyDescent="0.2">
      <c r="A91" s="67" t="s">
        <v>948</v>
      </c>
      <c r="B91" t="s">
        <v>461</v>
      </c>
      <c r="C91" t="s">
        <v>462</v>
      </c>
      <c r="D91" s="44">
        <v>1</v>
      </c>
      <c r="E91" s="18" t="s">
        <v>891</v>
      </c>
      <c r="F91" s="18">
        <v>5</v>
      </c>
      <c r="G91" s="16" t="s">
        <v>229</v>
      </c>
      <c r="H91" s="2">
        <v>37248</v>
      </c>
      <c r="I91" s="17">
        <v>110.87</v>
      </c>
      <c r="J91" s="17">
        <v>7.75</v>
      </c>
      <c r="K91" s="18">
        <v>42</v>
      </c>
      <c r="L91" s="17">
        <v>0.20000000298023224</v>
      </c>
      <c r="M91" s="17">
        <f t="shared" si="4"/>
        <v>371.26999902993441</v>
      </c>
      <c r="N91">
        <f t="shared" si="5"/>
        <v>12</v>
      </c>
    </row>
    <row r="92" spans="1:14" x14ac:dyDescent="0.2">
      <c r="A92" s="67" t="s">
        <v>948</v>
      </c>
      <c r="B92" t="s">
        <v>461</v>
      </c>
      <c r="C92" t="s">
        <v>462</v>
      </c>
      <c r="D92" s="44">
        <v>2</v>
      </c>
      <c r="E92" s="18" t="s">
        <v>896</v>
      </c>
      <c r="F92" s="18">
        <v>5</v>
      </c>
      <c r="G92" s="16" t="s">
        <v>229</v>
      </c>
      <c r="H92" s="2">
        <v>37248</v>
      </c>
      <c r="I92" s="17">
        <v>110.87</v>
      </c>
      <c r="J92" s="17">
        <v>40</v>
      </c>
      <c r="K92" s="18">
        <v>30</v>
      </c>
      <c r="L92" s="17">
        <v>0.20000000298023224</v>
      </c>
      <c r="M92" s="17">
        <f t="shared" si="4"/>
        <v>1070.8699964237212</v>
      </c>
      <c r="N92">
        <f t="shared" si="5"/>
        <v>12</v>
      </c>
    </row>
    <row r="93" spans="1:14" x14ac:dyDescent="0.2">
      <c r="A93" s="67" t="s">
        <v>949</v>
      </c>
      <c r="B93" t="s">
        <v>492</v>
      </c>
      <c r="C93" t="s">
        <v>467</v>
      </c>
      <c r="D93" s="44">
        <v>1</v>
      </c>
      <c r="E93" s="18" t="s">
        <v>891</v>
      </c>
      <c r="F93" s="18">
        <v>2</v>
      </c>
      <c r="G93" s="16" t="s">
        <v>230</v>
      </c>
      <c r="H93" s="2">
        <v>37251</v>
      </c>
      <c r="I93" s="17">
        <v>249.93</v>
      </c>
      <c r="J93" s="17">
        <v>19</v>
      </c>
      <c r="K93" s="18">
        <v>15</v>
      </c>
      <c r="L93" s="17">
        <v>5.000000074505806E-2</v>
      </c>
      <c r="M93" s="17">
        <f t="shared" si="4"/>
        <v>520.67999978765852</v>
      </c>
      <c r="N93">
        <f t="shared" si="5"/>
        <v>12</v>
      </c>
    </row>
    <row r="94" spans="1:14" x14ac:dyDescent="0.2">
      <c r="A94" s="67" t="s">
        <v>950</v>
      </c>
      <c r="B94" t="s">
        <v>466</v>
      </c>
      <c r="C94" t="s">
        <v>467</v>
      </c>
      <c r="D94" s="44">
        <v>1</v>
      </c>
      <c r="E94" s="18" t="s">
        <v>891</v>
      </c>
      <c r="F94" s="18">
        <v>1</v>
      </c>
      <c r="G94" s="16" t="s">
        <v>227</v>
      </c>
      <c r="H94" s="2">
        <v>37256</v>
      </c>
      <c r="I94" s="17">
        <v>100.6</v>
      </c>
      <c r="J94" s="17">
        <v>18</v>
      </c>
      <c r="K94" s="18">
        <v>15</v>
      </c>
      <c r="L94" s="17">
        <v>0</v>
      </c>
      <c r="M94" s="17">
        <f t="shared" si="4"/>
        <v>370.6</v>
      </c>
      <c r="N94">
        <f t="shared" si="5"/>
        <v>12</v>
      </c>
    </row>
    <row r="95" spans="1:14" x14ac:dyDescent="0.2">
      <c r="A95" s="67" t="s">
        <v>950</v>
      </c>
      <c r="B95" t="s">
        <v>466</v>
      </c>
      <c r="C95" t="s">
        <v>467</v>
      </c>
      <c r="D95" s="44">
        <v>2</v>
      </c>
      <c r="E95" s="18" t="s">
        <v>896</v>
      </c>
      <c r="F95" s="18">
        <v>1</v>
      </c>
      <c r="G95" s="16" t="s">
        <v>227</v>
      </c>
      <c r="H95" s="2">
        <v>37256</v>
      </c>
      <c r="I95" s="17">
        <v>100.6</v>
      </c>
      <c r="J95" s="17">
        <v>43.9</v>
      </c>
      <c r="K95" s="18">
        <v>30</v>
      </c>
      <c r="L95" s="17">
        <v>0</v>
      </c>
      <c r="M95" s="17">
        <f t="shared" si="4"/>
        <v>1417.6</v>
      </c>
      <c r="N95">
        <f t="shared" si="5"/>
        <v>12</v>
      </c>
    </row>
    <row r="96" spans="1:14" x14ac:dyDescent="0.2">
      <c r="A96" s="67" t="s">
        <v>950</v>
      </c>
      <c r="B96" t="s">
        <v>466</v>
      </c>
      <c r="C96" t="s">
        <v>467</v>
      </c>
      <c r="D96" s="44">
        <v>3</v>
      </c>
      <c r="E96" s="18" t="s">
        <v>889</v>
      </c>
      <c r="F96" s="18">
        <v>1</v>
      </c>
      <c r="G96" s="16" t="s">
        <v>227</v>
      </c>
      <c r="H96" s="2">
        <v>37256</v>
      </c>
      <c r="I96" s="17">
        <v>100.6</v>
      </c>
      <c r="J96" s="17">
        <v>12.5</v>
      </c>
      <c r="K96" s="18">
        <v>18</v>
      </c>
      <c r="L96" s="17">
        <v>0</v>
      </c>
      <c r="M96" s="17">
        <f t="shared" si="4"/>
        <v>325.60000000000002</v>
      </c>
      <c r="N96">
        <f t="shared" si="5"/>
        <v>12</v>
      </c>
    </row>
    <row r="97" spans="1:14" x14ac:dyDescent="0.2">
      <c r="A97" s="67" t="s">
        <v>951</v>
      </c>
      <c r="B97" t="s">
        <v>648</v>
      </c>
      <c r="C97" t="s">
        <v>649</v>
      </c>
      <c r="D97" s="44">
        <v>1</v>
      </c>
      <c r="E97" s="18" t="s">
        <v>891</v>
      </c>
      <c r="F97" s="18">
        <v>1</v>
      </c>
      <c r="G97" s="16" t="s">
        <v>227</v>
      </c>
      <c r="H97" s="2">
        <v>37256</v>
      </c>
      <c r="I97" s="17">
        <v>23.79</v>
      </c>
      <c r="J97" s="17">
        <v>19</v>
      </c>
      <c r="K97" s="18">
        <v>10</v>
      </c>
      <c r="L97" s="17">
        <v>0</v>
      </c>
      <c r="M97" s="17">
        <f t="shared" si="4"/>
        <v>213.79</v>
      </c>
      <c r="N97">
        <f t="shared" si="5"/>
        <v>12</v>
      </c>
    </row>
    <row r="98" spans="1:14" x14ac:dyDescent="0.2">
      <c r="A98" s="67" t="s">
        <v>951</v>
      </c>
      <c r="B98" t="s">
        <v>648</v>
      </c>
      <c r="C98" t="s">
        <v>649</v>
      </c>
      <c r="D98" s="44">
        <v>3</v>
      </c>
      <c r="E98" s="18" t="s">
        <v>889</v>
      </c>
      <c r="F98" s="18">
        <v>1</v>
      </c>
      <c r="G98" s="16" t="s">
        <v>227</v>
      </c>
      <c r="H98" s="2">
        <v>37256</v>
      </c>
      <c r="I98" s="17">
        <v>23.79</v>
      </c>
      <c r="J98" s="17">
        <v>12.5</v>
      </c>
      <c r="K98" s="18">
        <v>15</v>
      </c>
      <c r="L98" s="17">
        <v>0</v>
      </c>
      <c r="M98" s="17">
        <f t="shared" si="4"/>
        <v>211.29</v>
      </c>
      <c r="N98">
        <f t="shared" si="5"/>
        <v>12</v>
      </c>
    </row>
    <row r="99" spans="1:14" x14ac:dyDescent="0.2">
      <c r="A99" s="67" t="s">
        <v>952</v>
      </c>
      <c r="B99" t="s">
        <v>456</v>
      </c>
      <c r="C99" t="s">
        <v>432</v>
      </c>
      <c r="D99" s="44">
        <v>1</v>
      </c>
      <c r="E99" s="18" t="s">
        <v>891</v>
      </c>
      <c r="F99" s="18">
        <v>4</v>
      </c>
      <c r="G99" s="16" t="s">
        <v>231</v>
      </c>
      <c r="H99" s="2">
        <v>36925</v>
      </c>
      <c r="I99" s="17">
        <v>79.459999999999994</v>
      </c>
      <c r="J99" s="17">
        <v>14</v>
      </c>
      <c r="K99" s="18">
        <v>90</v>
      </c>
      <c r="L99" s="17">
        <v>5.000000074505806E-2</v>
      </c>
      <c r="M99" s="17">
        <f t="shared" si="4"/>
        <v>1276.4599990612269</v>
      </c>
      <c r="N99">
        <f t="shared" si="5"/>
        <v>2</v>
      </c>
    </row>
    <row r="100" spans="1:14" x14ac:dyDescent="0.2">
      <c r="A100" s="67" t="s">
        <v>953</v>
      </c>
      <c r="B100" t="s">
        <v>895</v>
      </c>
      <c r="C100" t="s">
        <v>470</v>
      </c>
      <c r="D100" s="44">
        <v>3</v>
      </c>
      <c r="E100" s="18" t="s">
        <v>889</v>
      </c>
      <c r="F100" s="18">
        <v>4</v>
      </c>
      <c r="G100" s="16" t="s">
        <v>231</v>
      </c>
      <c r="H100" s="2">
        <v>37017</v>
      </c>
      <c r="I100" s="17">
        <v>3.17</v>
      </c>
      <c r="J100" s="17">
        <v>20</v>
      </c>
      <c r="K100" s="18">
        <v>2</v>
      </c>
      <c r="L100" s="17">
        <v>0</v>
      </c>
      <c r="M100" s="17">
        <f t="shared" si="4"/>
        <v>43.17</v>
      </c>
      <c r="N100">
        <f t="shared" si="5"/>
        <v>5</v>
      </c>
    </row>
    <row r="101" spans="1:14" x14ac:dyDescent="0.2">
      <c r="A101" s="67" t="s">
        <v>954</v>
      </c>
      <c r="B101" t="s">
        <v>539</v>
      </c>
      <c r="C101" t="s">
        <v>440</v>
      </c>
      <c r="D101" s="44">
        <v>1</v>
      </c>
      <c r="E101" s="18" t="s">
        <v>891</v>
      </c>
      <c r="F101" s="18">
        <v>1</v>
      </c>
      <c r="G101" s="16" t="s">
        <v>227</v>
      </c>
      <c r="H101" s="2">
        <v>36926</v>
      </c>
      <c r="I101" s="17">
        <v>65</v>
      </c>
      <c r="J101" s="17">
        <v>18</v>
      </c>
      <c r="K101" s="18">
        <v>24</v>
      </c>
      <c r="L101" s="17">
        <v>0</v>
      </c>
      <c r="M101" s="17">
        <f t="shared" si="4"/>
        <v>497</v>
      </c>
      <c r="N101">
        <f t="shared" si="5"/>
        <v>2</v>
      </c>
    </row>
    <row r="102" spans="1:14" x14ac:dyDescent="0.2">
      <c r="A102" s="67" t="s">
        <v>954</v>
      </c>
      <c r="B102" t="s">
        <v>539</v>
      </c>
      <c r="C102" t="s">
        <v>440</v>
      </c>
      <c r="D102" s="44">
        <v>3</v>
      </c>
      <c r="E102" s="18" t="s">
        <v>889</v>
      </c>
      <c r="F102" s="18">
        <v>1</v>
      </c>
      <c r="G102" s="16" t="s">
        <v>227</v>
      </c>
      <c r="H102" s="2">
        <v>37018</v>
      </c>
      <c r="I102" s="17">
        <v>65</v>
      </c>
      <c r="J102" s="17">
        <v>20</v>
      </c>
      <c r="K102" s="18">
        <v>60</v>
      </c>
      <c r="L102" s="17">
        <v>0</v>
      </c>
      <c r="M102" s="17">
        <f t="shared" ref="M102:M133" si="6">J102*K102*((1-L102)/100)*100 + I102</f>
        <v>1265</v>
      </c>
      <c r="N102">
        <f t="shared" ref="N102:N134" si="7">MONTH(H102)</f>
        <v>5</v>
      </c>
    </row>
    <row r="103" spans="1:14" x14ac:dyDescent="0.2">
      <c r="A103" s="67" t="s">
        <v>955</v>
      </c>
      <c r="B103" t="s">
        <v>580</v>
      </c>
      <c r="C103" t="s">
        <v>436</v>
      </c>
      <c r="D103" s="44">
        <v>3</v>
      </c>
      <c r="E103" s="18" t="s">
        <v>889</v>
      </c>
      <c r="F103" s="18">
        <v>3</v>
      </c>
      <c r="G103" s="16" t="s">
        <v>228</v>
      </c>
      <c r="H103" s="2">
        <v>37015</v>
      </c>
      <c r="I103" s="17">
        <v>18.84</v>
      </c>
      <c r="J103" s="17">
        <v>10</v>
      </c>
      <c r="K103" s="18">
        <v>20</v>
      </c>
      <c r="L103" s="17">
        <v>0</v>
      </c>
      <c r="M103" s="17">
        <f t="shared" si="6"/>
        <v>218.84</v>
      </c>
      <c r="N103">
        <f t="shared" si="7"/>
        <v>5</v>
      </c>
    </row>
    <row r="104" spans="1:14" x14ac:dyDescent="0.2">
      <c r="A104" s="67" t="s">
        <v>956</v>
      </c>
      <c r="B104" t="s">
        <v>492</v>
      </c>
      <c r="C104" t="s">
        <v>467</v>
      </c>
      <c r="D104" s="44">
        <v>1</v>
      </c>
      <c r="E104" s="18" t="s">
        <v>891</v>
      </c>
      <c r="F104" s="18">
        <v>4</v>
      </c>
      <c r="G104" s="16" t="s">
        <v>231</v>
      </c>
      <c r="H104" s="2">
        <v>36923</v>
      </c>
      <c r="I104" s="17">
        <v>2.79</v>
      </c>
      <c r="J104" s="17">
        <v>4.5</v>
      </c>
      <c r="K104" s="18">
        <v>10</v>
      </c>
      <c r="L104" s="17">
        <v>0.20000000298023224</v>
      </c>
      <c r="M104" s="17">
        <f t="shared" si="6"/>
        <v>38.789999865889556</v>
      </c>
      <c r="N104">
        <f t="shared" si="7"/>
        <v>2</v>
      </c>
    </row>
    <row r="105" spans="1:14" x14ac:dyDescent="0.2">
      <c r="A105" s="67" t="s">
        <v>957</v>
      </c>
      <c r="B105" t="s">
        <v>943</v>
      </c>
      <c r="C105" t="s">
        <v>470</v>
      </c>
      <c r="D105" s="44">
        <v>1</v>
      </c>
      <c r="E105" s="18" t="s">
        <v>891</v>
      </c>
      <c r="F105" s="18">
        <v>5</v>
      </c>
      <c r="G105" s="16" t="s">
        <v>229</v>
      </c>
      <c r="H105" s="2">
        <v>36929</v>
      </c>
      <c r="I105" s="17">
        <v>0.33</v>
      </c>
      <c r="J105" s="17">
        <v>14</v>
      </c>
      <c r="K105" s="18">
        <v>20</v>
      </c>
      <c r="L105" s="17">
        <v>0</v>
      </c>
      <c r="M105" s="17">
        <f t="shared" si="6"/>
        <v>280.33</v>
      </c>
      <c r="N105">
        <f t="shared" si="7"/>
        <v>2</v>
      </c>
    </row>
    <row r="106" spans="1:14" x14ac:dyDescent="0.2">
      <c r="A106" s="67" t="s">
        <v>958</v>
      </c>
      <c r="B106" t="s">
        <v>555</v>
      </c>
      <c r="C106" t="s">
        <v>444</v>
      </c>
      <c r="D106" s="44">
        <v>2</v>
      </c>
      <c r="E106" s="18" t="s">
        <v>896</v>
      </c>
      <c r="F106" s="18">
        <v>5</v>
      </c>
      <c r="G106" s="16" t="s">
        <v>229</v>
      </c>
      <c r="H106" s="2">
        <v>36983</v>
      </c>
      <c r="I106" s="17">
        <v>31.14</v>
      </c>
      <c r="J106" s="17">
        <v>28.5</v>
      </c>
      <c r="K106" s="18">
        <v>4</v>
      </c>
      <c r="L106" s="17">
        <v>0</v>
      </c>
      <c r="M106" s="17">
        <f t="shared" si="6"/>
        <v>145.14000000000001</v>
      </c>
      <c r="N106">
        <f t="shared" si="7"/>
        <v>4</v>
      </c>
    </row>
    <row r="107" spans="1:14" x14ac:dyDescent="0.2">
      <c r="A107" s="67" t="s">
        <v>958</v>
      </c>
      <c r="B107" t="s">
        <v>555</v>
      </c>
      <c r="C107" t="s">
        <v>444</v>
      </c>
      <c r="D107" s="44">
        <v>3</v>
      </c>
      <c r="E107" s="18" t="s">
        <v>889</v>
      </c>
      <c r="F107" s="18">
        <v>5</v>
      </c>
      <c r="G107" s="16" t="s">
        <v>229</v>
      </c>
      <c r="H107" s="2">
        <v>37016</v>
      </c>
      <c r="I107" s="17">
        <v>31.14</v>
      </c>
      <c r="J107" s="17">
        <v>10</v>
      </c>
      <c r="K107" s="18">
        <v>3</v>
      </c>
      <c r="L107" s="17">
        <v>0</v>
      </c>
      <c r="M107" s="17">
        <f t="shared" si="6"/>
        <v>61.14</v>
      </c>
      <c r="N107">
        <f t="shared" si="7"/>
        <v>5</v>
      </c>
    </row>
    <row r="108" spans="1:14" x14ac:dyDescent="0.2">
      <c r="A108" s="67" t="s">
        <v>959</v>
      </c>
      <c r="B108" t="s">
        <v>503</v>
      </c>
      <c r="C108" t="s">
        <v>459</v>
      </c>
      <c r="D108" s="44">
        <v>1</v>
      </c>
      <c r="E108" s="18" t="s">
        <v>891</v>
      </c>
      <c r="F108" s="18">
        <v>3</v>
      </c>
      <c r="G108" s="16" t="s">
        <v>228</v>
      </c>
      <c r="H108" s="2">
        <v>36951</v>
      </c>
      <c r="I108" s="17">
        <v>29.93</v>
      </c>
      <c r="J108" s="17">
        <v>15</v>
      </c>
      <c r="K108" s="18">
        <v>12</v>
      </c>
      <c r="L108" s="17">
        <v>0.20000000298023224</v>
      </c>
      <c r="M108" s="17">
        <f t="shared" si="6"/>
        <v>173.92999946355823</v>
      </c>
      <c r="N108">
        <f t="shared" si="7"/>
        <v>3</v>
      </c>
    </row>
    <row r="109" spans="1:14" x14ac:dyDescent="0.2">
      <c r="A109" s="67" t="s">
        <v>960</v>
      </c>
      <c r="B109" t="s">
        <v>461</v>
      </c>
      <c r="C109" t="s">
        <v>462</v>
      </c>
      <c r="D109" s="44">
        <v>1</v>
      </c>
      <c r="E109" s="18" t="s">
        <v>891</v>
      </c>
      <c r="F109" s="18">
        <v>5</v>
      </c>
      <c r="G109" s="16" t="s">
        <v>229</v>
      </c>
      <c r="H109" s="2">
        <v>36928</v>
      </c>
      <c r="I109" s="17">
        <v>81.75</v>
      </c>
      <c r="J109" s="17">
        <v>46</v>
      </c>
      <c r="K109" s="18">
        <v>36</v>
      </c>
      <c r="L109" s="17">
        <v>0.15000000596046448</v>
      </c>
      <c r="M109" s="17">
        <f t="shared" si="6"/>
        <v>1489.3499901294708</v>
      </c>
      <c r="N109">
        <f t="shared" si="7"/>
        <v>2</v>
      </c>
    </row>
    <row r="110" spans="1:14" x14ac:dyDescent="0.2">
      <c r="A110" s="67" t="s">
        <v>960</v>
      </c>
      <c r="B110" t="s">
        <v>461</v>
      </c>
      <c r="C110" t="s">
        <v>462</v>
      </c>
      <c r="D110" s="44">
        <v>2</v>
      </c>
      <c r="E110" s="18" t="s">
        <v>896</v>
      </c>
      <c r="F110" s="18">
        <v>5</v>
      </c>
      <c r="G110" s="16" t="s">
        <v>229</v>
      </c>
      <c r="H110" s="2">
        <v>36985</v>
      </c>
      <c r="I110" s="17">
        <v>81.75</v>
      </c>
      <c r="J110" s="17">
        <v>13</v>
      </c>
      <c r="K110" s="18">
        <v>28</v>
      </c>
      <c r="L110" s="17">
        <v>0.15000000596046448</v>
      </c>
      <c r="M110" s="17">
        <f t="shared" si="6"/>
        <v>391.14999783039093</v>
      </c>
      <c r="N110">
        <f t="shared" si="7"/>
        <v>4</v>
      </c>
    </row>
    <row r="111" spans="1:14" x14ac:dyDescent="0.2">
      <c r="A111" s="67" t="s">
        <v>961</v>
      </c>
      <c r="B111" t="s">
        <v>550</v>
      </c>
      <c r="C111" t="s">
        <v>444</v>
      </c>
      <c r="D111" s="44">
        <v>1</v>
      </c>
      <c r="E111" s="18" t="s">
        <v>891</v>
      </c>
      <c r="F111" s="18">
        <v>2</v>
      </c>
      <c r="G111" s="16" t="s">
        <v>230</v>
      </c>
      <c r="H111" s="2">
        <v>36893</v>
      </c>
      <c r="I111" s="17">
        <v>136</v>
      </c>
      <c r="J111" s="17">
        <v>18</v>
      </c>
      <c r="K111" s="18">
        <v>40</v>
      </c>
      <c r="L111" s="17">
        <v>0.15000000596046448</v>
      </c>
      <c r="M111" s="17">
        <f t="shared" si="6"/>
        <v>747.99999570846546</v>
      </c>
      <c r="N111">
        <f t="shared" si="7"/>
        <v>1</v>
      </c>
    </row>
    <row r="112" spans="1:14" x14ac:dyDescent="0.2">
      <c r="A112" s="67" t="s">
        <v>961</v>
      </c>
      <c r="B112" t="s">
        <v>550</v>
      </c>
      <c r="C112" t="s">
        <v>444</v>
      </c>
      <c r="D112" s="44">
        <v>1</v>
      </c>
      <c r="E112" s="18" t="s">
        <v>891</v>
      </c>
      <c r="F112" s="18">
        <v>2</v>
      </c>
      <c r="G112" s="16" t="s">
        <v>230</v>
      </c>
      <c r="H112" s="2">
        <v>36894</v>
      </c>
      <c r="I112" s="17">
        <v>136</v>
      </c>
      <c r="J112" s="17">
        <v>19</v>
      </c>
      <c r="K112" s="18">
        <v>20</v>
      </c>
      <c r="L112" s="17">
        <v>0.15000000596046448</v>
      </c>
      <c r="M112" s="17">
        <f t="shared" si="6"/>
        <v>458.9999977350235</v>
      </c>
      <c r="N112">
        <f t="shared" si="7"/>
        <v>1</v>
      </c>
    </row>
    <row r="113" spans="1:14" x14ac:dyDescent="0.2">
      <c r="A113" s="67" t="s">
        <v>961</v>
      </c>
      <c r="B113" t="s">
        <v>550</v>
      </c>
      <c r="C113" t="s">
        <v>444</v>
      </c>
      <c r="D113" s="44">
        <v>3</v>
      </c>
      <c r="E113" s="18" t="s">
        <v>889</v>
      </c>
      <c r="F113" s="18">
        <v>2</v>
      </c>
      <c r="G113" s="16" t="s">
        <v>230</v>
      </c>
      <c r="H113" s="2">
        <v>36987</v>
      </c>
      <c r="I113" s="17">
        <v>136</v>
      </c>
      <c r="J113" s="17">
        <v>17.45</v>
      </c>
      <c r="K113" s="18">
        <v>30</v>
      </c>
      <c r="L113" s="17">
        <v>0.15000000596046448</v>
      </c>
      <c r="M113" s="17">
        <f t="shared" si="6"/>
        <v>580.97499687969685</v>
      </c>
      <c r="N113">
        <f t="shared" si="7"/>
        <v>4</v>
      </c>
    </row>
    <row r="114" spans="1:14" x14ac:dyDescent="0.2">
      <c r="A114" s="67" t="s">
        <v>962</v>
      </c>
      <c r="B114" t="s">
        <v>456</v>
      </c>
      <c r="C114" t="s">
        <v>432</v>
      </c>
      <c r="D114" s="44">
        <v>1</v>
      </c>
      <c r="E114" s="18" t="s">
        <v>891</v>
      </c>
      <c r="F114" s="18">
        <v>3</v>
      </c>
      <c r="G114" s="16" t="s">
        <v>228</v>
      </c>
      <c r="H114" s="2">
        <v>36895</v>
      </c>
      <c r="I114" s="17">
        <v>258.64</v>
      </c>
      <c r="J114" s="17">
        <v>19</v>
      </c>
      <c r="K114" s="18">
        <v>8</v>
      </c>
      <c r="L114" s="17">
        <v>0</v>
      </c>
      <c r="M114" s="17">
        <f t="shared" si="6"/>
        <v>410.64</v>
      </c>
      <c r="N114">
        <f t="shared" si="7"/>
        <v>1</v>
      </c>
    </row>
    <row r="115" spans="1:14" x14ac:dyDescent="0.2">
      <c r="A115" s="67" t="s">
        <v>962</v>
      </c>
      <c r="B115" t="s">
        <v>456</v>
      </c>
      <c r="C115" t="s">
        <v>432</v>
      </c>
      <c r="D115" s="44">
        <v>3</v>
      </c>
      <c r="E115" s="18" t="s">
        <v>889</v>
      </c>
      <c r="F115" s="18">
        <v>3</v>
      </c>
      <c r="G115" s="16" t="s">
        <v>228</v>
      </c>
      <c r="H115" s="2">
        <v>37043</v>
      </c>
      <c r="I115" s="17">
        <v>258.64</v>
      </c>
      <c r="J115" s="17">
        <v>16.25</v>
      </c>
      <c r="K115" s="18">
        <v>22</v>
      </c>
      <c r="L115" s="17">
        <v>0</v>
      </c>
      <c r="M115" s="17">
        <f t="shared" si="6"/>
        <v>616.14</v>
      </c>
      <c r="N115">
        <f t="shared" si="7"/>
        <v>6</v>
      </c>
    </row>
    <row r="116" spans="1:14" x14ac:dyDescent="0.2">
      <c r="A116" s="67" t="s">
        <v>963</v>
      </c>
      <c r="B116" t="s">
        <v>532</v>
      </c>
      <c r="C116" t="s">
        <v>533</v>
      </c>
      <c r="D116" s="44">
        <v>1</v>
      </c>
      <c r="E116" s="18" t="s">
        <v>891</v>
      </c>
      <c r="F116" s="18">
        <v>2</v>
      </c>
      <c r="G116" s="16" t="s">
        <v>230</v>
      </c>
      <c r="H116" s="2">
        <v>36924</v>
      </c>
      <c r="I116" s="17">
        <v>24.95</v>
      </c>
      <c r="J116" s="17">
        <v>4.5</v>
      </c>
      <c r="K116" s="18">
        <v>20</v>
      </c>
      <c r="L116" s="17">
        <v>0</v>
      </c>
      <c r="M116" s="17">
        <f t="shared" si="6"/>
        <v>114.95</v>
      </c>
      <c r="N116">
        <f t="shared" si="7"/>
        <v>2</v>
      </c>
    </row>
    <row r="117" spans="1:14" x14ac:dyDescent="0.2">
      <c r="A117" s="67" t="s">
        <v>963</v>
      </c>
      <c r="B117" t="s">
        <v>532</v>
      </c>
      <c r="C117" t="s">
        <v>533</v>
      </c>
      <c r="D117" s="44">
        <v>4</v>
      </c>
      <c r="E117" s="18" t="s">
        <v>427</v>
      </c>
      <c r="F117" s="18">
        <v>2</v>
      </c>
      <c r="G117" s="16" t="s">
        <v>230</v>
      </c>
      <c r="H117" s="2">
        <v>37044</v>
      </c>
      <c r="I117" s="17">
        <v>24.95</v>
      </c>
      <c r="J117" s="17">
        <v>21</v>
      </c>
      <c r="K117" s="18">
        <v>10</v>
      </c>
      <c r="L117" s="17">
        <v>0</v>
      </c>
      <c r="M117" s="17">
        <f t="shared" si="6"/>
        <v>234.95</v>
      </c>
      <c r="N117">
        <f t="shared" si="7"/>
        <v>6</v>
      </c>
    </row>
    <row r="118" spans="1:14" x14ac:dyDescent="0.2">
      <c r="A118" s="67" t="s">
        <v>964</v>
      </c>
      <c r="B118" t="s">
        <v>607</v>
      </c>
      <c r="C118" t="s">
        <v>449</v>
      </c>
      <c r="D118" s="44">
        <v>3</v>
      </c>
      <c r="E118" s="18" t="s">
        <v>889</v>
      </c>
      <c r="F118" s="18">
        <v>4</v>
      </c>
      <c r="G118" s="16" t="s">
        <v>231</v>
      </c>
      <c r="H118" s="2">
        <v>36988</v>
      </c>
      <c r="I118" s="17">
        <v>18.440000000000001</v>
      </c>
      <c r="J118" s="17">
        <v>17.45</v>
      </c>
      <c r="K118" s="18">
        <v>14</v>
      </c>
      <c r="L118" s="17">
        <v>5.000000074505806E-2</v>
      </c>
      <c r="M118" s="17">
        <f t="shared" si="6"/>
        <v>250.52499981798232</v>
      </c>
      <c r="N118">
        <f t="shared" si="7"/>
        <v>4</v>
      </c>
    </row>
    <row r="119" spans="1:14" x14ac:dyDescent="0.2">
      <c r="A119" s="67" t="s">
        <v>965</v>
      </c>
      <c r="B119" t="s">
        <v>485</v>
      </c>
      <c r="C119" t="s">
        <v>486</v>
      </c>
      <c r="D119" s="44">
        <v>1</v>
      </c>
      <c r="E119" s="18" t="s">
        <v>891</v>
      </c>
      <c r="F119" s="18">
        <v>5</v>
      </c>
      <c r="G119" s="16" t="s">
        <v>229</v>
      </c>
      <c r="H119" s="2">
        <v>36896</v>
      </c>
      <c r="I119" s="17">
        <v>6.19</v>
      </c>
      <c r="J119" s="17">
        <v>19</v>
      </c>
      <c r="K119" s="18">
        <v>10</v>
      </c>
      <c r="L119" s="17">
        <v>0.15000000596046448</v>
      </c>
      <c r="M119" s="17">
        <f t="shared" si="6"/>
        <v>167.68999886751175</v>
      </c>
      <c r="N119">
        <f t="shared" si="7"/>
        <v>1</v>
      </c>
    </row>
    <row r="120" spans="1:14" x14ac:dyDescent="0.2">
      <c r="A120" s="67" t="s">
        <v>965</v>
      </c>
      <c r="B120" t="s">
        <v>485</v>
      </c>
      <c r="C120" t="s">
        <v>486</v>
      </c>
      <c r="D120" s="44">
        <v>1</v>
      </c>
      <c r="E120" s="18" t="s">
        <v>891</v>
      </c>
      <c r="F120" s="18">
        <v>5</v>
      </c>
      <c r="G120" s="16" t="s">
        <v>229</v>
      </c>
      <c r="H120" s="2">
        <v>36953</v>
      </c>
      <c r="I120" s="17">
        <v>6.19</v>
      </c>
      <c r="J120" s="17">
        <v>18</v>
      </c>
      <c r="K120" s="18">
        <v>2</v>
      </c>
      <c r="L120" s="17">
        <v>0.15000000596046448</v>
      </c>
      <c r="M120" s="17">
        <f t="shared" si="6"/>
        <v>36.789999785423277</v>
      </c>
      <c r="N120">
        <f t="shared" si="7"/>
        <v>3</v>
      </c>
    </row>
    <row r="121" spans="1:14" x14ac:dyDescent="0.2">
      <c r="A121" s="67" t="s">
        <v>966</v>
      </c>
      <c r="B121" t="s">
        <v>526</v>
      </c>
      <c r="C121" t="s">
        <v>467</v>
      </c>
      <c r="D121" s="44">
        <v>2</v>
      </c>
      <c r="E121" s="18" t="s">
        <v>896</v>
      </c>
      <c r="F121" s="18">
        <v>3</v>
      </c>
      <c r="G121" s="16" t="s">
        <v>228</v>
      </c>
      <c r="H121" s="2">
        <v>36956</v>
      </c>
      <c r="I121" s="17">
        <v>38.28</v>
      </c>
      <c r="J121" s="17">
        <v>25</v>
      </c>
      <c r="K121" s="18">
        <v>20</v>
      </c>
      <c r="L121" s="17">
        <v>0.25</v>
      </c>
      <c r="M121" s="17">
        <f t="shared" si="6"/>
        <v>413.28</v>
      </c>
      <c r="N121">
        <f t="shared" si="7"/>
        <v>3</v>
      </c>
    </row>
    <row r="122" spans="1:14" x14ac:dyDescent="0.2">
      <c r="A122" s="67" t="s">
        <v>966</v>
      </c>
      <c r="B122" t="s">
        <v>526</v>
      </c>
      <c r="C122" t="s">
        <v>467</v>
      </c>
      <c r="D122" s="44">
        <v>3</v>
      </c>
      <c r="E122" s="18" t="s">
        <v>889</v>
      </c>
      <c r="F122" s="18">
        <v>3</v>
      </c>
      <c r="G122" s="16" t="s">
        <v>228</v>
      </c>
      <c r="H122" s="2">
        <v>37013</v>
      </c>
      <c r="I122" s="17">
        <v>38.28</v>
      </c>
      <c r="J122" s="17">
        <v>9.1999999999999993</v>
      </c>
      <c r="K122" s="18">
        <v>10</v>
      </c>
      <c r="L122" s="17">
        <v>0.25</v>
      </c>
      <c r="M122" s="17">
        <f t="shared" si="6"/>
        <v>107.28</v>
      </c>
      <c r="N122">
        <f t="shared" si="7"/>
        <v>5</v>
      </c>
    </row>
    <row r="123" spans="1:14" x14ac:dyDescent="0.2">
      <c r="A123" s="67" t="s">
        <v>967</v>
      </c>
      <c r="B123" t="s">
        <v>454</v>
      </c>
      <c r="C123" t="s">
        <v>436</v>
      </c>
      <c r="D123" s="44">
        <v>1</v>
      </c>
      <c r="E123" s="18" t="s">
        <v>891</v>
      </c>
      <c r="F123" s="18">
        <v>1</v>
      </c>
      <c r="G123" s="16" t="s">
        <v>227</v>
      </c>
      <c r="H123" s="2">
        <v>36897</v>
      </c>
      <c r="I123" s="17">
        <v>8.5299999999999994</v>
      </c>
      <c r="J123" s="17">
        <v>19</v>
      </c>
      <c r="K123" s="18">
        <v>24</v>
      </c>
      <c r="L123" s="17">
        <v>0.20000000298023224</v>
      </c>
      <c r="M123" s="17">
        <f t="shared" si="6"/>
        <v>373.32999864101407</v>
      </c>
      <c r="N123">
        <f t="shared" si="7"/>
        <v>1</v>
      </c>
    </row>
    <row r="124" spans="1:14" x14ac:dyDescent="0.2">
      <c r="A124" s="67" t="s">
        <v>967</v>
      </c>
      <c r="B124" t="s">
        <v>454</v>
      </c>
      <c r="C124" t="s">
        <v>436</v>
      </c>
      <c r="D124" s="44">
        <v>1</v>
      </c>
      <c r="E124" s="18" t="s">
        <v>891</v>
      </c>
      <c r="F124" s="18">
        <v>1</v>
      </c>
      <c r="G124" s="16" t="s">
        <v>227</v>
      </c>
      <c r="H124" s="2">
        <v>36927</v>
      </c>
      <c r="I124" s="17">
        <v>8.5299999999999994</v>
      </c>
      <c r="J124" s="17">
        <v>18</v>
      </c>
      <c r="K124" s="18">
        <v>2</v>
      </c>
      <c r="L124" s="17">
        <v>5.000000074505806E-2</v>
      </c>
      <c r="M124" s="17">
        <f t="shared" si="6"/>
        <v>42.729999973177911</v>
      </c>
      <c r="N124">
        <f t="shared" si="7"/>
        <v>2</v>
      </c>
    </row>
    <row r="125" spans="1:14" x14ac:dyDescent="0.2">
      <c r="A125" s="67" t="s">
        <v>967</v>
      </c>
      <c r="B125" t="s">
        <v>454</v>
      </c>
      <c r="C125" t="s">
        <v>436</v>
      </c>
      <c r="D125" s="44">
        <v>1</v>
      </c>
      <c r="E125" s="18" t="s">
        <v>891</v>
      </c>
      <c r="F125" s="18">
        <v>1</v>
      </c>
      <c r="G125" s="16" t="s">
        <v>227</v>
      </c>
      <c r="H125" s="2">
        <v>36952</v>
      </c>
      <c r="I125" s="17">
        <v>8.5299999999999994</v>
      </c>
      <c r="J125" s="17">
        <v>7.75</v>
      </c>
      <c r="K125" s="18">
        <v>4</v>
      </c>
      <c r="L125" s="17">
        <v>0</v>
      </c>
      <c r="M125" s="17">
        <f t="shared" si="6"/>
        <v>39.53</v>
      </c>
      <c r="N125">
        <f t="shared" si="7"/>
        <v>3</v>
      </c>
    </row>
    <row r="126" spans="1:14" x14ac:dyDescent="0.2">
      <c r="A126" s="67" t="s">
        <v>967</v>
      </c>
      <c r="B126" t="s">
        <v>454</v>
      </c>
      <c r="C126" t="s">
        <v>436</v>
      </c>
      <c r="D126" s="44">
        <v>2</v>
      </c>
      <c r="E126" s="18" t="s">
        <v>896</v>
      </c>
      <c r="F126" s="18">
        <v>1</v>
      </c>
      <c r="G126" s="16" t="s">
        <v>227</v>
      </c>
      <c r="H126" s="2">
        <v>36954</v>
      </c>
      <c r="I126" s="17">
        <v>8.5299999999999994</v>
      </c>
      <c r="J126" s="17">
        <v>10</v>
      </c>
      <c r="K126" s="18">
        <v>4</v>
      </c>
      <c r="L126" s="17">
        <v>0</v>
      </c>
      <c r="M126" s="17">
        <f t="shared" si="6"/>
        <v>48.53</v>
      </c>
      <c r="N126">
        <f t="shared" si="7"/>
        <v>3</v>
      </c>
    </row>
    <row r="127" spans="1:14" x14ac:dyDescent="0.2">
      <c r="A127" s="67" t="s">
        <v>967</v>
      </c>
      <c r="B127" t="s">
        <v>454</v>
      </c>
      <c r="C127" t="s">
        <v>436</v>
      </c>
      <c r="D127" s="44">
        <v>2</v>
      </c>
      <c r="E127" s="18" t="s">
        <v>896</v>
      </c>
      <c r="F127" s="18">
        <v>1</v>
      </c>
      <c r="G127" s="16" t="s">
        <v>227</v>
      </c>
      <c r="H127" s="2">
        <v>36955</v>
      </c>
      <c r="I127" s="17">
        <v>8.5299999999999994</v>
      </c>
      <c r="J127" s="17">
        <v>22</v>
      </c>
      <c r="K127" s="18">
        <v>1</v>
      </c>
      <c r="L127" s="17">
        <v>0</v>
      </c>
      <c r="M127" s="17">
        <f t="shared" si="6"/>
        <v>30.53</v>
      </c>
      <c r="N127">
        <f t="shared" si="7"/>
        <v>3</v>
      </c>
    </row>
    <row r="128" spans="1:14" x14ac:dyDescent="0.2">
      <c r="A128" s="67" t="s">
        <v>967</v>
      </c>
      <c r="B128" t="s">
        <v>454</v>
      </c>
      <c r="C128" t="s">
        <v>436</v>
      </c>
      <c r="D128" s="44">
        <v>2</v>
      </c>
      <c r="E128" s="18" t="s">
        <v>896</v>
      </c>
      <c r="F128" s="18">
        <v>1</v>
      </c>
      <c r="G128" s="16" t="s">
        <v>227</v>
      </c>
      <c r="H128" s="2">
        <v>36957</v>
      </c>
      <c r="I128" s="17">
        <v>8.5299999999999994</v>
      </c>
      <c r="J128" s="17">
        <v>25</v>
      </c>
      <c r="K128" s="18">
        <v>1</v>
      </c>
      <c r="L128" s="17">
        <v>1.9999999552965164E-2</v>
      </c>
      <c r="M128" s="17">
        <f t="shared" si="6"/>
        <v>33.030000011175872</v>
      </c>
      <c r="N128">
        <f t="shared" si="7"/>
        <v>3</v>
      </c>
    </row>
    <row r="129" spans="1:14" x14ac:dyDescent="0.2">
      <c r="A129" s="67" t="s">
        <v>967</v>
      </c>
      <c r="B129" t="s">
        <v>454</v>
      </c>
      <c r="C129" t="s">
        <v>436</v>
      </c>
      <c r="D129" s="44">
        <v>2</v>
      </c>
      <c r="E129" s="18" t="s">
        <v>896</v>
      </c>
      <c r="F129" s="18">
        <v>1</v>
      </c>
      <c r="G129" s="16" t="s">
        <v>227</v>
      </c>
      <c r="H129" s="2">
        <v>36982</v>
      </c>
      <c r="I129" s="17">
        <v>8.5299999999999994</v>
      </c>
      <c r="J129" s="17">
        <v>40</v>
      </c>
      <c r="K129" s="18">
        <v>2</v>
      </c>
      <c r="L129" s="17">
        <v>0.10000000149011612</v>
      </c>
      <c r="M129" s="17">
        <f t="shared" si="6"/>
        <v>80.529999880790712</v>
      </c>
      <c r="N129">
        <f t="shared" si="7"/>
        <v>4</v>
      </c>
    </row>
    <row r="130" spans="1:14" x14ac:dyDescent="0.2">
      <c r="A130" s="67" t="s">
        <v>967</v>
      </c>
      <c r="B130" t="s">
        <v>454</v>
      </c>
      <c r="C130" t="s">
        <v>436</v>
      </c>
      <c r="D130" s="44">
        <v>2</v>
      </c>
      <c r="E130" s="18" t="s">
        <v>896</v>
      </c>
      <c r="F130" s="18">
        <v>1</v>
      </c>
      <c r="G130" s="16" t="s">
        <v>227</v>
      </c>
      <c r="H130" s="2">
        <v>36984</v>
      </c>
      <c r="I130" s="17">
        <v>8.5299999999999994</v>
      </c>
      <c r="J130" s="17">
        <v>17</v>
      </c>
      <c r="K130" s="18">
        <v>1</v>
      </c>
      <c r="L130" s="17">
        <v>0</v>
      </c>
      <c r="M130" s="17">
        <f t="shared" si="6"/>
        <v>25.53</v>
      </c>
      <c r="N130">
        <f t="shared" si="7"/>
        <v>4</v>
      </c>
    </row>
    <row r="131" spans="1:14" x14ac:dyDescent="0.2">
      <c r="A131" s="67" t="s">
        <v>967</v>
      </c>
      <c r="B131" t="s">
        <v>454</v>
      </c>
      <c r="C131" t="s">
        <v>436</v>
      </c>
      <c r="D131" s="44">
        <v>2</v>
      </c>
      <c r="E131" s="18" t="s">
        <v>896</v>
      </c>
      <c r="F131" s="18">
        <v>1</v>
      </c>
      <c r="G131" s="16" t="s">
        <v>227</v>
      </c>
      <c r="H131" s="2">
        <v>36986</v>
      </c>
      <c r="I131" s="17">
        <v>8.5299999999999994</v>
      </c>
      <c r="J131" s="17">
        <v>13</v>
      </c>
      <c r="K131" s="18">
        <v>2</v>
      </c>
      <c r="L131" s="17">
        <v>0</v>
      </c>
      <c r="M131" s="17">
        <f t="shared" si="6"/>
        <v>34.53</v>
      </c>
      <c r="N131">
        <f t="shared" si="7"/>
        <v>4</v>
      </c>
    </row>
    <row r="132" spans="1:14" x14ac:dyDescent="0.2">
      <c r="A132" s="67" t="s">
        <v>967</v>
      </c>
      <c r="B132" t="s">
        <v>454</v>
      </c>
      <c r="C132" t="s">
        <v>436</v>
      </c>
      <c r="D132" s="44">
        <v>3</v>
      </c>
      <c r="E132" s="18" t="s">
        <v>889</v>
      </c>
      <c r="F132" s="18">
        <v>1</v>
      </c>
      <c r="G132" s="16" t="s">
        <v>227</v>
      </c>
      <c r="H132" s="2">
        <v>37012</v>
      </c>
      <c r="I132" s="17">
        <v>8.5299999999999994</v>
      </c>
      <c r="J132" s="17">
        <v>17.45</v>
      </c>
      <c r="K132" s="18">
        <v>2</v>
      </c>
      <c r="L132" s="17">
        <v>2.9999999329447746E-2</v>
      </c>
      <c r="M132" s="17">
        <f t="shared" si="6"/>
        <v>42.383000023402268</v>
      </c>
      <c r="N132">
        <f t="shared" si="7"/>
        <v>5</v>
      </c>
    </row>
    <row r="133" spans="1:14" x14ac:dyDescent="0.2">
      <c r="A133" s="67" t="s">
        <v>967</v>
      </c>
      <c r="B133" t="s">
        <v>454</v>
      </c>
      <c r="C133" t="s">
        <v>436</v>
      </c>
      <c r="D133" s="44">
        <v>3</v>
      </c>
      <c r="E133" s="18" t="s">
        <v>889</v>
      </c>
      <c r="F133" s="18">
        <v>1</v>
      </c>
      <c r="G133" s="16" t="s">
        <v>227</v>
      </c>
      <c r="H133" s="2">
        <v>37014</v>
      </c>
      <c r="I133" s="17">
        <v>8.5299999999999994</v>
      </c>
      <c r="J133" s="17">
        <v>81</v>
      </c>
      <c r="K133" s="18">
        <v>1</v>
      </c>
      <c r="L133" s="17">
        <v>3.9999999105930328E-2</v>
      </c>
      <c r="M133" s="17">
        <f t="shared" si="6"/>
        <v>86.290000072419645</v>
      </c>
      <c r="N133">
        <f t="shared" si="7"/>
        <v>5</v>
      </c>
    </row>
    <row r="134" spans="1:14" x14ac:dyDescent="0.2">
      <c r="A134" s="67" t="s">
        <v>967</v>
      </c>
      <c r="B134" t="s">
        <v>454</v>
      </c>
      <c r="C134" t="s">
        <v>436</v>
      </c>
      <c r="D134" s="44">
        <v>4</v>
      </c>
      <c r="E134" s="18" t="s">
        <v>427</v>
      </c>
      <c r="F134" s="18">
        <v>1</v>
      </c>
      <c r="G134" s="16" t="s">
        <v>227</v>
      </c>
      <c r="H134" s="2">
        <v>37045</v>
      </c>
      <c r="I134" s="17">
        <v>8.5299999999999994</v>
      </c>
      <c r="J134" s="17">
        <v>38</v>
      </c>
      <c r="K134" s="18">
        <v>2</v>
      </c>
      <c r="L134" s="17">
        <v>5.000000074505806E-2</v>
      </c>
      <c r="M134" s="17">
        <f>J134*K134*((1-L134)/100)*100 + I134</f>
        <v>80.729999943375589</v>
      </c>
      <c r="N134">
        <f t="shared" si="7"/>
        <v>6</v>
      </c>
    </row>
    <row r="135" spans="1:14" x14ac:dyDescent="0.2">
      <c r="M135" s="3">
        <f>SUM(M6:M134)</f>
        <v>59545.854452660111</v>
      </c>
    </row>
  </sheetData>
  <phoneticPr fontId="24" type="noConversion"/>
  <dataValidations count="1">
    <dataValidation type="whole" allowBlank="1" showInputMessage="1" showErrorMessage="1" promptTitle="Código" prompt="Digitar  o código do funcionário" sqref="F2">
      <formula1>2</formula1>
      <formula2>5</formula2>
    </dataValidation>
  </dataValidations>
  <hyperlinks>
    <hyperlink ref="D3" location="Aula11a!A1" display="Aula11a!A1"/>
  </hyperlinks>
  <pageMargins left="0.79" right="0.79" top="0.98" bottom="0.98" header="0.49" footer="0.49"/>
  <headerFooter alignWithMargins="0"/>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dimension ref="A1:D270"/>
  <sheetViews>
    <sheetView workbookViewId="0">
      <selection activeCell="A240" sqref="A240:F270"/>
    </sheetView>
  </sheetViews>
  <sheetFormatPr defaultRowHeight="12.75" x14ac:dyDescent="0.2"/>
  <sheetData>
    <row r="1" spans="1:3" x14ac:dyDescent="0.2">
      <c r="A1" s="74" t="s">
        <v>984</v>
      </c>
      <c r="C1">
        <v>4</v>
      </c>
    </row>
    <row r="3" spans="1:3" x14ac:dyDescent="0.2">
      <c r="A3" s="74" t="s">
        <v>985</v>
      </c>
    </row>
    <row r="5" spans="1:3" x14ac:dyDescent="0.2">
      <c r="A5" s="74" t="s">
        <v>986</v>
      </c>
    </row>
    <row r="7" spans="1:3" x14ac:dyDescent="0.2">
      <c r="A7" s="74" t="s">
        <v>987</v>
      </c>
    </row>
    <row r="8" spans="1:3" x14ac:dyDescent="0.2">
      <c r="A8" s="74" t="s">
        <v>988</v>
      </c>
    </row>
    <row r="10" spans="1:3" x14ac:dyDescent="0.2">
      <c r="A10" s="74" t="s">
        <v>989</v>
      </c>
    </row>
    <row r="13" spans="1:3" x14ac:dyDescent="0.2">
      <c r="A13" t="s">
        <v>990</v>
      </c>
    </row>
    <row r="15" spans="1:3" x14ac:dyDescent="0.2">
      <c r="A15" s="295" t="s">
        <v>1100</v>
      </c>
      <c r="B15" s="295"/>
      <c r="C15" s="295"/>
    </row>
    <row r="17" spans="1:4" ht="17.25" x14ac:dyDescent="0.2">
      <c r="A17" s="304" t="s">
        <v>1101</v>
      </c>
    </row>
    <row r="18" spans="1:4" x14ac:dyDescent="0.2">
      <c r="A18" s="305"/>
    </row>
    <row r="19" spans="1:4" x14ac:dyDescent="0.2">
      <c r="A19" s="305" t="s">
        <v>1102</v>
      </c>
    </row>
    <row r="20" spans="1:4" x14ac:dyDescent="0.2">
      <c r="A20" s="305"/>
    </row>
    <row r="21" spans="1:4" x14ac:dyDescent="0.2">
      <c r="A21" s="305" t="s">
        <v>1103</v>
      </c>
    </row>
    <row r="22" spans="1:4" x14ac:dyDescent="0.2">
      <c r="A22" s="305"/>
    </row>
    <row r="23" spans="1:4" x14ac:dyDescent="0.2">
      <c r="A23" s="305" t="s">
        <v>1104</v>
      </c>
    </row>
    <row r="24" spans="1:4" x14ac:dyDescent="0.2">
      <c r="A24" s="305"/>
    </row>
    <row r="25" spans="1:4" x14ac:dyDescent="0.2">
      <c r="A25" s="305" t="s">
        <v>1105</v>
      </c>
    </row>
    <row r="26" spans="1:4" x14ac:dyDescent="0.2">
      <c r="A26" s="305"/>
    </row>
    <row r="27" spans="1:4" x14ac:dyDescent="0.2">
      <c r="A27" s="305" t="s">
        <v>1106</v>
      </c>
    </row>
    <row r="29" spans="1:4" x14ac:dyDescent="0.2">
      <c r="A29" s="295"/>
      <c r="B29" s="295"/>
      <c r="C29" s="295"/>
      <c r="D29" s="295"/>
    </row>
    <row r="31" spans="1:4" x14ac:dyDescent="0.2">
      <c r="A31" s="295" t="s">
        <v>1107</v>
      </c>
      <c r="B31" s="295"/>
      <c r="C31" s="295"/>
      <c r="D31" s="295"/>
    </row>
    <row r="33" spans="1:2" x14ac:dyDescent="0.2">
      <c r="A33" s="305" t="s">
        <v>1108</v>
      </c>
    </row>
    <row r="34" spans="1:2" x14ac:dyDescent="0.2">
      <c r="A34" s="305"/>
    </row>
    <row r="35" spans="1:2" x14ac:dyDescent="0.2">
      <c r="A35" s="308" t="s">
        <v>1111</v>
      </c>
    </row>
    <row r="36" spans="1:2" x14ac:dyDescent="0.2">
      <c r="A36" s="305"/>
    </row>
    <row r="37" spans="1:2" x14ac:dyDescent="0.2">
      <c r="A37" s="305" t="s">
        <v>1109</v>
      </c>
    </row>
    <row r="40" spans="1:2" x14ac:dyDescent="0.2">
      <c r="A40" t="s">
        <v>1110</v>
      </c>
    </row>
    <row r="41" spans="1:2" ht="15" x14ac:dyDescent="0.2">
      <c r="A41" s="307"/>
    </row>
    <row r="42" spans="1:2" ht="15" x14ac:dyDescent="0.2">
      <c r="A42" s="309" t="s">
        <v>1112</v>
      </c>
    </row>
    <row r="43" spans="1:2" ht="15" x14ac:dyDescent="0.2">
      <c r="A43" s="39"/>
      <c r="B43" s="306" t="s">
        <v>1114</v>
      </c>
    </row>
    <row r="44" spans="1:2" ht="15" x14ac:dyDescent="0.2">
      <c r="A44" s="309" t="s">
        <v>1113</v>
      </c>
    </row>
    <row r="46" spans="1:2" x14ac:dyDescent="0.2">
      <c r="A46" s="75" t="s">
        <v>1122</v>
      </c>
    </row>
    <row r="48" spans="1:2" x14ac:dyDescent="0.2">
      <c r="A48" s="75" t="s">
        <v>1123</v>
      </c>
    </row>
    <row r="49" spans="1:3" x14ac:dyDescent="0.2">
      <c r="A49" s="75" t="s">
        <v>1173</v>
      </c>
    </row>
    <row r="50" spans="1:3" x14ac:dyDescent="0.2">
      <c r="A50" s="75"/>
    </row>
    <row r="51" spans="1:3" x14ac:dyDescent="0.2">
      <c r="A51" s="311" t="s">
        <v>1115</v>
      </c>
      <c r="B51" s="295"/>
      <c r="C51" s="295"/>
    </row>
    <row r="53" spans="1:3" ht="17.25" x14ac:dyDescent="0.2">
      <c r="A53" s="310" t="s">
        <v>1116</v>
      </c>
    </row>
    <row r="54" spans="1:3" x14ac:dyDescent="0.2">
      <c r="A54" s="305"/>
    </row>
    <row r="55" spans="1:3" x14ac:dyDescent="0.2">
      <c r="A55" s="308" t="s">
        <v>1117</v>
      </c>
    </row>
    <row r="56" spans="1:3" x14ac:dyDescent="0.2">
      <c r="A56" s="305"/>
    </row>
    <row r="57" spans="1:3" x14ac:dyDescent="0.2">
      <c r="A57" s="308" t="s">
        <v>1118</v>
      </c>
    </row>
    <row r="58" spans="1:3" x14ac:dyDescent="0.2">
      <c r="A58" s="305"/>
    </row>
    <row r="59" spans="1:3" x14ac:dyDescent="0.2">
      <c r="A59" s="308" t="s">
        <v>1119</v>
      </c>
    </row>
    <row r="60" spans="1:3" x14ac:dyDescent="0.2">
      <c r="A60" s="305"/>
    </row>
    <row r="61" spans="1:3" x14ac:dyDescent="0.2">
      <c r="A61" s="308" t="s">
        <v>1120</v>
      </c>
    </row>
    <row r="62" spans="1:3" x14ac:dyDescent="0.2">
      <c r="A62" s="305"/>
    </row>
    <row r="63" spans="1:3" x14ac:dyDescent="0.2">
      <c r="A63" s="308" t="s">
        <v>1121</v>
      </c>
    </row>
    <row r="68" spans="1:1" x14ac:dyDescent="0.2">
      <c r="A68" s="75" t="s">
        <v>1124</v>
      </c>
    </row>
    <row r="69" spans="1:1" x14ac:dyDescent="0.2">
      <c r="A69" s="75" t="s">
        <v>1141</v>
      </c>
    </row>
    <row r="71" spans="1:1" ht="13.5" x14ac:dyDescent="0.2">
      <c r="A71" s="312" t="s">
        <v>1125</v>
      </c>
    </row>
    <row r="72" spans="1:1" ht="13.5" x14ac:dyDescent="0.2">
      <c r="A72" s="313" t="s">
        <v>1126</v>
      </c>
    </row>
    <row r="73" spans="1:1" ht="13.5" x14ac:dyDescent="0.2">
      <c r="A73" s="313" t="s">
        <v>1127</v>
      </c>
    </row>
    <row r="74" spans="1:1" ht="13.5" x14ac:dyDescent="0.2">
      <c r="A74" s="313" t="s">
        <v>1128</v>
      </c>
    </row>
    <row r="75" spans="1:1" ht="13.5" x14ac:dyDescent="0.2">
      <c r="A75" s="313"/>
    </row>
    <row r="76" spans="1:1" ht="13.5" x14ac:dyDescent="0.2">
      <c r="A76" s="313" t="s">
        <v>1129</v>
      </c>
    </row>
    <row r="77" spans="1:1" ht="13.5" x14ac:dyDescent="0.2">
      <c r="A77" s="313" t="s">
        <v>1130</v>
      </c>
    </row>
    <row r="78" spans="1:1" ht="13.5" x14ac:dyDescent="0.2">
      <c r="A78" s="313"/>
    </row>
    <row r="79" spans="1:1" ht="13.5" x14ac:dyDescent="0.2">
      <c r="A79" s="313" t="s">
        <v>1131</v>
      </c>
    </row>
    <row r="80" spans="1:1" ht="13.5" x14ac:dyDescent="0.2">
      <c r="A80" s="313" t="s">
        <v>1132</v>
      </c>
    </row>
    <row r="81" spans="1:3" ht="13.5" x14ac:dyDescent="0.2">
      <c r="A81" s="313"/>
    </row>
    <row r="82" spans="1:3" ht="13.5" x14ac:dyDescent="0.2">
      <c r="A82" s="313" t="s">
        <v>1133</v>
      </c>
    </row>
    <row r="83" spans="1:3" ht="13.5" x14ac:dyDescent="0.2">
      <c r="A83" s="313" t="s">
        <v>1134</v>
      </c>
    </row>
    <row r="84" spans="1:3" ht="13.5" x14ac:dyDescent="0.2">
      <c r="A84" s="313"/>
    </row>
    <row r="85" spans="1:3" ht="13.5" x14ac:dyDescent="0.2">
      <c r="A85" s="313" t="s">
        <v>1135</v>
      </c>
    </row>
    <row r="86" spans="1:3" ht="13.5" x14ac:dyDescent="0.2">
      <c r="A86" s="313" t="s">
        <v>1136</v>
      </c>
    </row>
    <row r="87" spans="1:3" ht="13.5" x14ac:dyDescent="0.2">
      <c r="A87" s="313" t="s">
        <v>1137</v>
      </c>
    </row>
    <row r="88" spans="1:3" ht="13.5" x14ac:dyDescent="0.2">
      <c r="A88" s="313" t="s">
        <v>1138</v>
      </c>
    </row>
    <row r="89" spans="1:3" ht="13.5" x14ac:dyDescent="0.2">
      <c r="A89" s="313" t="s">
        <v>1139</v>
      </c>
    </row>
    <row r="90" spans="1:3" ht="13.5" x14ac:dyDescent="0.2">
      <c r="A90" s="313" t="s">
        <v>1171</v>
      </c>
    </row>
    <row r="91" spans="1:3" ht="13.5" x14ac:dyDescent="0.2">
      <c r="A91" s="312" t="s">
        <v>1140</v>
      </c>
    </row>
    <row r="92" spans="1:3" ht="13.5" x14ac:dyDescent="0.2">
      <c r="A92" s="312"/>
    </row>
    <row r="93" spans="1:3" ht="13.5" x14ac:dyDescent="0.2">
      <c r="A93" s="312" t="s">
        <v>1172</v>
      </c>
    </row>
    <row r="94" spans="1:3" ht="12.75" customHeight="1" x14ac:dyDescent="0.2">
      <c r="A94" s="391" t="s">
        <v>1142</v>
      </c>
      <c r="B94" s="392"/>
      <c r="C94" s="393"/>
    </row>
    <row r="95" spans="1:3" x14ac:dyDescent="0.2">
      <c r="A95" s="314">
        <v>1</v>
      </c>
      <c r="B95" s="314" t="s">
        <v>1143</v>
      </c>
      <c r="C95" s="314" t="s">
        <v>1144</v>
      </c>
    </row>
    <row r="96" spans="1:3" x14ac:dyDescent="0.2">
      <c r="A96" s="314">
        <v>2</v>
      </c>
      <c r="B96" s="314" t="s">
        <v>1145</v>
      </c>
      <c r="C96" s="314" t="s">
        <v>1146</v>
      </c>
    </row>
    <row r="97" spans="1:3" x14ac:dyDescent="0.2">
      <c r="A97" s="314">
        <v>3</v>
      </c>
      <c r="B97" s="314" t="s">
        <v>1147</v>
      </c>
      <c r="C97" s="314" t="s">
        <v>1148</v>
      </c>
    </row>
    <row r="98" spans="1:3" x14ac:dyDescent="0.2">
      <c r="A98" s="314">
        <v>4</v>
      </c>
      <c r="B98" s="314" t="s">
        <v>1149</v>
      </c>
      <c r="C98" s="314" t="s">
        <v>1150</v>
      </c>
    </row>
    <row r="99" spans="1:3" x14ac:dyDescent="0.2">
      <c r="A99" s="314">
        <v>5</v>
      </c>
      <c r="B99" s="314" t="s">
        <v>1151</v>
      </c>
      <c r="C99" s="314" t="s">
        <v>1152</v>
      </c>
    </row>
    <row r="100" spans="1:3" x14ac:dyDescent="0.2">
      <c r="A100" s="314">
        <v>6</v>
      </c>
      <c r="B100" s="314" t="s">
        <v>1153</v>
      </c>
      <c r="C100" s="314" t="s">
        <v>1154</v>
      </c>
    </row>
    <row r="101" spans="1:3" x14ac:dyDescent="0.2">
      <c r="A101" s="314">
        <v>7</v>
      </c>
      <c r="B101" s="314" t="s">
        <v>1155</v>
      </c>
      <c r="C101" s="314" t="s">
        <v>1156</v>
      </c>
    </row>
    <row r="103" spans="1:3" x14ac:dyDescent="0.2">
      <c r="A103" s="75" t="s">
        <v>1157</v>
      </c>
    </row>
    <row r="105" spans="1:3" ht="12.75" customHeight="1" x14ac:dyDescent="0.2">
      <c r="A105" s="391" t="s">
        <v>1158</v>
      </c>
      <c r="B105" s="392"/>
      <c r="C105" s="393"/>
    </row>
    <row r="106" spans="1:3" ht="38.25" x14ac:dyDescent="0.2">
      <c r="A106" s="314">
        <v>0</v>
      </c>
      <c r="B106" s="314" t="s">
        <v>1159</v>
      </c>
      <c r="C106" s="314" t="s">
        <v>1160</v>
      </c>
    </row>
    <row r="107" spans="1:3" ht="38.25" x14ac:dyDescent="0.2">
      <c r="A107" s="314">
        <v>1</v>
      </c>
      <c r="B107" s="314" t="s">
        <v>1161</v>
      </c>
      <c r="C107" s="314" t="s">
        <v>1162</v>
      </c>
    </row>
    <row r="108" spans="1:3" ht="63.75" x14ac:dyDescent="0.2">
      <c r="A108" s="314">
        <v>2</v>
      </c>
      <c r="B108" s="314" t="s">
        <v>1163</v>
      </c>
      <c r="C108" s="314" t="s">
        <v>1164</v>
      </c>
    </row>
    <row r="109" spans="1:3" ht="51" x14ac:dyDescent="0.2">
      <c r="A109" s="314">
        <v>3</v>
      </c>
      <c r="B109" s="314" t="s">
        <v>1165</v>
      </c>
      <c r="C109" s="314" t="s">
        <v>1166</v>
      </c>
    </row>
    <row r="110" spans="1:3" ht="38.25" x14ac:dyDescent="0.2">
      <c r="A110" s="314">
        <v>4</v>
      </c>
      <c r="B110" s="314" t="s">
        <v>1167</v>
      </c>
      <c r="C110" s="314" t="s">
        <v>1168</v>
      </c>
    </row>
    <row r="111" spans="1:3" ht="38.25" x14ac:dyDescent="0.2">
      <c r="A111" s="314">
        <v>5</v>
      </c>
      <c r="B111" s="314" t="s">
        <v>1169</v>
      </c>
      <c r="C111" s="314" t="s">
        <v>1170</v>
      </c>
    </row>
    <row r="114" spans="1:1" x14ac:dyDescent="0.2">
      <c r="A114" t="s">
        <v>1174</v>
      </c>
    </row>
    <row r="115" spans="1:1" x14ac:dyDescent="0.2">
      <c r="A115" t="s">
        <v>1175</v>
      </c>
    </row>
    <row r="116" spans="1:1" x14ac:dyDescent="0.2">
      <c r="A116" t="s">
        <v>1176</v>
      </c>
    </row>
    <row r="117" spans="1:1" x14ac:dyDescent="0.2">
      <c r="A117" t="s">
        <v>1177</v>
      </c>
    </row>
    <row r="118" spans="1:1" x14ac:dyDescent="0.2">
      <c r="A118" t="s">
        <v>1178</v>
      </c>
    </row>
    <row r="119" spans="1:1" x14ac:dyDescent="0.2">
      <c r="A119" t="s">
        <v>1174</v>
      </c>
    </row>
    <row r="121" spans="1:1" x14ac:dyDescent="0.2">
      <c r="A121" t="s">
        <v>1179</v>
      </c>
    </row>
    <row r="122" spans="1:1" x14ac:dyDescent="0.2">
      <c r="A122" t="s">
        <v>1180</v>
      </c>
    </row>
    <row r="123" spans="1:1" x14ac:dyDescent="0.2">
      <c r="A123" t="s">
        <v>1181</v>
      </c>
    </row>
    <row r="124" spans="1:1" x14ac:dyDescent="0.2">
      <c r="A124" t="s">
        <v>847</v>
      </c>
    </row>
    <row r="126" spans="1:1" x14ac:dyDescent="0.2">
      <c r="A126" t="s">
        <v>1182</v>
      </c>
    </row>
    <row r="127" spans="1:1" x14ac:dyDescent="0.2">
      <c r="A127" t="s">
        <v>1183</v>
      </c>
    </row>
    <row r="128" spans="1:1" x14ac:dyDescent="0.2">
      <c r="A128" t="s">
        <v>1184</v>
      </c>
    </row>
    <row r="129" spans="1:1" x14ac:dyDescent="0.2">
      <c r="A129" t="s">
        <v>847</v>
      </c>
    </row>
    <row r="131" spans="1:1" x14ac:dyDescent="0.2">
      <c r="A131" t="s">
        <v>1185</v>
      </c>
    </row>
    <row r="132" spans="1:1" x14ac:dyDescent="0.2">
      <c r="A132" t="s">
        <v>1186</v>
      </c>
    </row>
    <row r="133" spans="1:1" x14ac:dyDescent="0.2">
      <c r="A133" t="s">
        <v>1187</v>
      </c>
    </row>
    <row r="134" spans="1:1" x14ac:dyDescent="0.2">
      <c r="A134" t="s">
        <v>1188</v>
      </c>
    </row>
    <row r="135" spans="1:1" x14ac:dyDescent="0.2">
      <c r="A135" t="s">
        <v>1189</v>
      </c>
    </row>
    <row r="136" spans="1:1" x14ac:dyDescent="0.2">
      <c r="A136" t="s">
        <v>847</v>
      </c>
    </row>
    <row r="138" spans="1:1" x14ac:dyDescent="0.2">
      <c r="A138" t="s">
        <v>1190</v>
      </c>
    </row>
    <row r="139" spans="1:1" x14ac:dyDescent="0.2">
      <c r="A139" t="s">
        <v>1191</v>
      </c>
    </row>
    <row r="140" spans="1:1" x14ac:dyDescent="0.2">
      <c r="A140" t="s">
        <v>1187</v>
      </c>
    </row>
    <row r="141" spans="1:1" x14ac:dyDescent="0.2">
      <c r="A141" t="s">
        <v>1192</v>
      </c>
    </row>
    <row r="142" spans="1:1" x14ac:dyDescent="0.2">
      <c r="A142" t="s">
        <v>1193</v>
      </c>
    </row>
    <row r="143" spans="1:1" x14ac:dyDescent="0.2">
      <c r="A143" t="s">
        <v>1194</v>
      </c>
    </row>
    <row r="144" spans="1:1" x14ac:dyDescent="0.2">
      <c r="A144" t="s">
        <v>1189</v>
      </c>
    </row>
    <row r="145" spans="1:1" x14ac:dyDescent="0.2">
      <c r="A145" t="s">
        <v>847</v>
      </c>
    </row>
    <row r="147" spans="1:1" x14ac:dyDescent="0.2">
      <c r="A147" t="s">
        <v>1195</v>
      </c>
    </row>
    <row r="148" spans="1:1" x14ac:dyDescent="0.2">
      <c r="A148" t="s">
        <v>1196</v>
      </c>
    </row>
    <row r="149" spans="1:1" x14ac:dyDescent="0.2">
      <c r="A149" t="s">
        <v>1197</v>
      </c>
    </row>
    <row r="150" spans="1:1" x14ac:dyDescent="0.2">
      <c r="A150" t="s">
        <v>1198</v>
      </c>
    </row>
    <row r="151" spans="1:1" x14ac:dyDescent="0.2">
      <c r="A151" t="s">
        <v>1199</v>
      </c>
    </row>
    <row r="152" spans="1:1" x14ac:dyDescent="0.2">
      <c r="A152" t="s">
        <v>1200</v>
      </c>
    </row>
    <row r="153" spans="1:1" x14ac:dyDescent="0.2">
      <c r="A153" t="s">
        <v>1201</v>
      </c>
    </row>
    <row r="154" spans="1:1" x14ac:dyDescent="0.2">
      <c r="A154" t="s">
        <v>847</v>
      </c>
    </row>
    <row r="156" spans="1:1" x14ac:dyDescent="0.2">
      <c r="A156" t="s">
        <v>1202</v>
      </c>
    </row>
    <row r="157" spans="1:1" x14ac:dyDescent="0.2">
      <c r="A157" t="s">
        <v>1203</v>
      </c>
    </row>
    <row r="158" spans="1:1" x14ac:dyDescent="0.2">
      <c r="A158" t="s">
        <v>1187</v>
      </c>
    </row>
    <row r="159" spans="1:1" x14ac:dyDescent="0.2">
      <c r="A159" t="s">
        <v>1204</v>
      </c>
    </row>
    <row r="160" spans="1:1" x14ac:dyDescent="0.2">
      <c r="A160" t="s">
        <v>1205</v>
      </c>
    </row>
    <row r="161" spans="1:1" x14ac:dyDescent="0.2">
      <c r="A161" t="s">
        <v>1189</v>
      </c>
    </row>
    <row r="162" spans="1:1" x14ac:dyDescent="0.2">
      <c r="A162" t="s">
        <v>847</v>
      </c>
    </row>
    <row r="164" spans="1:1" x14ac:dyDescent="0.2">
      <c r="A164" t="s">
        <v>1206</v>
      </c>
    </row>
    <row r="165" spans="1:1" x14ac:dyDescent="0.2">
      <c r="A165" t="s">
        <v>1207</v>
      </c>
    </row>
    <row r="166" spans="1:1" x14ac:dyDescent="0.2">
      <c r="A166" t="s">
        <v>1208</v>
      </c>
    </row>
    <row r="167" spans="1:1" x14ac:dyDescent="0.2">
      <c r="A167" t="s">
        <v>847</v>
      </c>
    </row>
    <row r="169" spans="1:1" x14ac:dyDescent="0.2">
      <c r="A169" t="s">
        <v>1209</v>
      </c>
    </row>
    <row r="170" spans="1:1" x14ac:dyDescent="0.2">
      <c r="A170" t="s">
        <v>1210</v>
      </c>
    </row>
    <row r="171" spans="1:1" x14ac:dyDescent="0.2">
      <c r="A171" t="s">
        <v>1211</v>
      </c>
    </row>
    <row r="172" spans="1:1" x14ac:dyDescent="0.2">
      <c r="A172" t="s">
        <v>1212</v>
      </c>
    </row>
    <row r="173" spans="1:1" x14ac:dyDescent="0.2">
      <c r="A173" t="s">
        <v>1213</v>
      </c>
    </row>
    <row r="174" spans="1:1" x14ac:dyDescent="0.2">
      <c r="A174" t="s">
        <v>1214</v>
      </c>
    </row>
    <row r="175" spans="1:1" x14ac:dyDescent="0.2">
      <c r="A175" t="s">
        <v>1215</v>
      </c>
    </row>
    <row r="176" spans="1:1" x14ac:dyDescent="0.2">
      <c r="A176" t="s">
        <v>1201</v>
      </c>
    </row>
    <row r="177" spans="1:1" x14ac:dyDescent="0.2">
      <c r="A177" t="s">
        <v>1216</v>
      </c>
    </row>
    <row r="178" spans="1:1" x14ac:dyDescent="0.2">
      <c r="A178" t="s">
        <v>847</v>
      </c>
    </row>
    <row r="180" spans="1:1" x14ac:dyDescent="0.2">
      <c r="A180" t="s">
        <v>1217</v>
      </c>
    </row>
    <row r="181" spans="1:1" x14ac:dyDescent="0.2">
      <c r="A181" t="s">
        <v>1218</v>
      </c>
    </row>
    <row r="182" spans="1:1" x14ac:dyDescent="0.2">
      <c r="A182" t="s">
        <v>1219</v>
      </c>
    </row>
    <row r="183" spans="1:1" x14ac:dyDescent="0.2">
      <c r="A183" t="s">
        <v>1220</v>
      </c>
    </row>
    <row r="184" spans="1:1" x14ac:dyDescent="0.2">
      <c r="A184" t="s">
        <v>847</v>
      </c>
    </row>
    <row r="187" spans="1:1" x14ac:dyDescent="0.2">
      <c r="A187" t="s">
        <v>1221</v>
      </c>
    </row>
    <row r="188" spans="1:1" x14ac:dyDescent="0.2">
      <c r="A188" t="s">
        <v>1222</v>
      </c>
    </row>
    <row r="189" spans="1:1" x14ac:dyDescent="0.2">
      <c r="A189" t="s">
        <v>847</v>
      </c>
    </row>
    <row r="191" spans="1:1" x14ac:dyDescent="0.2">
      <c r="A191" t="s">
        <v>1224</v>
      </c>
    </row>
    <row r="192" spans="1:1" x14ac:dyDescent="0.2">
      <c r="A192" t="s">
        <v>1223</v>
      </c>
    </row>
    <row r="193" spans="1:1" x14ac:dyDescent="0.2">
      <c r="A193" t="s">
        <v>847</v>
      </c>
    </row>
    <row r="194" spans="1:1" x14ac:dyDescent="0.2">
      <c r="A194" t="s">
        <v>1225</v>
      </c>
    </row>
    <row r="195" spans="1:1" ht="15" x14ac:dyDescent="0.2">
      <c r="A195" s="315" t="s">
        <v>1240</v>
      </c>
    </row>
    <row r="196" spans="1:1" x14ac:dyDescent="0.2">
      <c r="A196" s="39" t="s">
        <v>1226</v>
      </c>
    </row>
    <row r="197" spans="1:1" ht="15" x14ac:dyDescent="0.2">
      <c r="A197" s="306" t="s">
        <v>1240</v>
      </c>
    </row>
    <row r="198" spans="1:1" x14ac:dyDescent="0.2">
      <c r="A198" s="39" t="s">
        <v>1240</v>
      </c>
    </row>
    <row r="199" spans="1:1" x14ac:dyDescent="0.2">
      <c r="A199" s="39" t="s">
        <v>1240</v>
      </c>
    </row>
    <row r="200" spans="1:1" x14ac:dyDescent="0.2">
      <c r="A200" s="39" t="s">
        <v>1227</v>
      </c>
    </row>
    <row r="201" spans="1:1" ht="15" x14ac:dyDescent="0.2">
      <c r="A201" s="306" t="s">
        <v>1228</v>
      </c>
    </row>
    <row r="202" spans="1:1" ht="15" x14ac:dyDescent="0.2">
      <c r="A202" s="306" t="s">
        <v>1240</v>
      </c>
    </row>
    <row r="203" spans="1:1" x14ac:dyDescent="0.2">
      <c r="A203" s="39" t="s">
        <v>1243</v>
      </c>
    </row>
    <row r="204" spans="1:1" ht="15" x14ac:dyDescent="0.2">
      <c r="A204" s="306" t="s">
        <v>1240</v>
      </c>
    </row>
    <row r="205" spans="1:1" x14ac:dyDescent="0.2">
      <c r="A205" s="39" t="s">
        <v>1229</v>
      </c>
    </row>
    <row r="206" spans="1:1" ht="15" x14ac:dyDescent="0.2">
      <c r="A206" s="306" t="s">
        <v>1230</v>
      </c>
    </row>
    <row r="207" spans="1:1" ht="15" x14ac:dyDescent="0.2">
      <c r="A207" s="306" t="s">
        <v>1240</v>
      </c>
    </row>
    <row r="208" spans="1:1" x14ac:dyDescent="0.2">
      <c r="A208" s="39" t="s">
        <v>1231</v>
      </c>
    </row>
    <row r="209" spans="1:2" ht="15" x14ac:dyDescent="0.2">
      <c r="A209" s="306" t="s">
        <v>1240</v>
      </c>
    </row>
    <row r="210" spans="1:2" x14ac:dyDescent="0.2">
      <c r="A210" s="39" t="s">
        <v>1232</v>
      </c>
    </row>
    <row r="211" spans="1:2" ht="15" x14ac:dyDescent="0.2">
      <c r="A211" s="306" t="s">
        <v>1240</v>
      </c>
    </row>
    <row r="212" spans="1:2" x14ac:dyDescent="0.2">
      <c r="A212" s="39" t="s">
        <v>1233</v>
      </c>
    </row>
    <row r="213" spans="1:2" ht="15" x14ac:dyDescent="0.2">
      <c r="A213" s="306" t="s">
        <v>1240</v>
      </c>
    </row>
    <row r="214" spans="1:2" x14ac:dyDescent="0.2">
      <c r="A214" s="39" t="s">
        <v>1234</v>
      </c>
    </row>
    <row r="215" spans="1:2" ht="15" x14ac:dyDescent="0.2">
      <c r="A215" s="306" t="s">
        <v>1240</v>
      </c>
    </row>
    <row r="216" spans="1:2" x14ac:dyDescent="0.2">
      <c r="A216" s="39" t="s">
        <v>1241</v>
      </c>
    </row>
    <row r="217" spans="1:2" ht="15" x14ac:dyDescent="0.2">
      <c r="A217" s="306" t="s">
        <v>1240</v>
      </c>
      <c r="B217" s="75"/>
    </row>
    <row r="218" spans="1:2" x14ac:dyDescent="0.2">
      <c r="A218" s="39" t="s">
        <v>1235</v>
      </c>
    </row>
    <row r="219" spans="1:2" ht="15" x14ac:dyDescent="0.2">
      <c r="A219" s="306" t="s">
        <v>1240</v>
      </c>
    </row>
    <row r="220" spans="1:2" x14ac:dyDescent="0.2">
      <c r="A220" s="39" t="s">
        <v>1242</v>
      </c>
    </row>
    <row r="221" spans="1:2" ht="15" x14ac:dyDescent="0.2">
      <c r="A221" s="306" t="s">
        <v>1240</v>
      </c>
      <c r="B221" s="75"/>
    </row>
    <row r="222" spans="1:2" x14ac:dyDescent="0.2">
      <c r="A222" s="39" t="s">
        <v>1236</v>
      </c>
    </row>
    <row r="223" spans="1:2" ht="15" x14ac:dyDescent="0.2">
      <c r="A223" s="306" t="s">
        <v>1240</v>
      </c>
    </row>
    <row r="224" spans="1:2" x14ac:dyDescent="0.2">
      <c r="A224" s="39" t="s">
        <v>1244</v>
      </c>
    </row>
    <row r="225" spans="1:2" ht="15" x14ac:dyDescent="0.2">
      <c r="A225" s="306" t="s">
        <v>1240</v>
      </c>
      <c r="B225" s="75"/>
    </row>
    <row r="226" spans="1:2" x14ac:dyDescent="0.2">
      <c r="A226" s="39" t="s">
        <v>1237</v>
      </c>
    </row>
    <row r="227" spans="1:2" ht="15" x14ac:dyDescent="0.2">
      <c r="A227" s="306" t="s">
        <v>1240</v>
      </c>
    </row>
    <row r="228" spans="1:2" x14ac:dyDescent="0.2">
      <c r="A228" s="39" t="s">
        <v>1245</v>
      </c>
    </row>
    <row r="229" spans="1:2" ht="15" x14ac:dyDescent="0.2">
      <c r="A229" s="306" t="s">
        <v>1240</v>
      </c>
      <c r="B229" s="75"/>
    </row>
    <row r="230" spans="1:2" x14ac:dyDescent="0.2">
      <c r="A230" s="39" t="s">
        <v>1238</v>
      </c>
    </row>
    <row r="231" spans="1:2" ht="15" x14ac:dyDescent="0.2">
      <c r="A231" s="306" t="s">
        <v>1240</v>
      </c>
    </row>
    <row r="232" spans="1:2" x14ac:dyDescent="0.2">
      <c r="A232" s="39" t="s">
        <v>1239</v>
      </c>
    </row>
    <row r="233" spans="1:2" ht="15" x14ac:dyDescent="0.2">
      <c r="A233" s="306" t="s">
        <v>1240</v>
      </c>
    </row>
    <row r="234" spans="1:2" x14ac:dyDescent="0.2">
      <c r="A234" s="39" t="s">
        <v>1240</v>
      </c>
    </row>
    <row r="235" spans="1:2" ht="15" x14ac:dyDescent="0.2">
      <c r="A235" s="306" t="s">
        <v>1240</v>
      </c>
    </row>
    <row r="236" spans="1:2" x14ac:dyDescent="0.2">
      <c r="A236" s="39" t="s">
        <v>847</v>
      </c>
    </row>
    <row r="237" spans="1:2" ht="15" x14ac:dyDescent="0.2">
      <c r="A237" s="315"/>
    </row>
    <row r="244" spans="1:1" x14ac:dyDescent="0.2">
      <c r="A244" s="317"/>
    </row>
    <row r="245" spans="1:1" x14ac:dyDescent="0.2">
      <c r="A245" s="317"/>
    </row>
    <row r="246" spans="1:1" x14ac:dyDescent="0.2">
      <c r="A246" s="317"/>
    </row>
    <row r="247" spans="1:1" x14ac:dyDescent="0.2">
      <c r="A247" s="317"/>
    </row>
    <row r="248" spans="1:1" x14ac:dyDescent="0.2">
      <c r="A248" s="317"/>
    </row>
    <row r="249" spans="1:1" x14ac:dyDescent="0.2">
      <c r="A249" s="317"/>
    </row>
    <row r="250" spans="1:1" x14ac:dyDescent="0.2">
      <c r="A250" s="317"/>
    </row>
    <row r="251" spans="1:1" x14ac:dyDescent="0.2">
      <c r="A251" s="317"/>
    </row>
    <row r="252" spans="1:1" x14ac:dyDescent="0.2">
      <c r="A252" s="317"/>
    </row>
    <row r="253" spans="1:1" x14ac:dyDescent="0.2">
      <c r="A253" s="317"/>
    </row>
    <row r="254" spans="1:1" x14ac:dyDescent="0.2">
      <c r="A254" s="317"/>
    </row>
    <row r="255" spans="1:1" x14ac:dyDescent="0.2">
      <c r="A255" s="317"/>
    </row>
    <row r="256" spans="1:1" x14ac:dyDescent="0.2">
      <c r="A256" s="317"/>
    </row>
    <row r="257" spans="1:1" x14ac:dyDescent="0.2">
      <c r="A257" s="317"/>
    </row>
    <row r="258" spans="1:1" x14ac:dyDescent="0.2">
      <c r="A258" s="317"/>
    </row>
    <row r="259" spans="1:1" x14ac:dyDescent="0.2">
      <c r="A259" s="317"/>
    </row>
    <row r="260" spans="1:1" x14ac:dyDescent="0.2">
      <c r="A260" s="317"/>
    </row>
    <row r="261" spans="1:1" x14ac:dyDescent="0.2">
      <c r="A261" s="317"/>
    </row>
    <row r="262" spans="1:1" x14ac:dyDescent="0.2">
      <c r="A262" s="317"/>
    </row>
    <row r="264" spans="1:1" x14ac:dyDescent="0.2">
      <c r="A264" s="317"/>
    </row>
    <row r="266" spans="1:1" x14ac:dyDescent="0.2">
      <c r="A266" s="317"/>
    </row>
    <row r="268" spans="1:1" x14ac:dyDescent="0.2">
      <c r="A268" s="75"/>
    </row>
    <row r="269" spans="1:1" ht="15" x14ac:dyDescent="0.2">
      <c r="A269" s="306"/>
    </row>
    <row r="270" spans="1:1" x14ac:dyDescent="0.2">
      <c r="A270" s="75"/>
    </row>
  </sheetData>
  <mergeCells count="2">
    <mergeCell ref="A94:C94"/>
    <mergeCell ref="A105:C105"/>
  </mergeCells>
  <hyperlinks>
    <hyperlink ref="A1" r:id="rId1" display="http://www.macoratti.net/"/>
    <hyperlink ref="A3" r:id="rId2" display="http://www.macoratti.net/vbaExcel.zip"/>
    <hyperlink ref="A5" r:id="rId3" display="http://www.juliobattisti.com.br/cursos/excelavancado/default.asp"/>
    <hyperlink ref="A7" r:id="rId4" display="http://www.xl-logic.com/"/>
    <hyperlink ref="A8" r:id="rId5" display="http://www.fontstuff.com/downloads/index.htm"/>
    <hyperlink ref="A10" r:id="rId6" display="http://www.tudosobrexcel.hpg.ig.com.br/"/>
  </hyperlinks>
  <pageMargins left="0.511811024" right="0.511811024" top="0.78740157499999996" bottom="0.78740157499999996" header="0.31496062000000002" footer="0.31496062000000002"/>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22"/>
  <sheetViews>
    <sheetView workbookViewId="0">
      <selection activeCell="G13" sqref="G13"/>
    </sheetView>
  </sheetViews>
  <sheetFormatPr defaultRowHeight="12.75" x14ac:dyDescent="0.2"/>
  <cols>
    <col min="1" max="1" width="14" customWidth="1"/>
    <col min="2" max="2" width="15.5703125" customWidth="1"/>
    <col min="3" max="3" width="13.5703125" customWidth="1"/>
    <col min="4" max="4" width="21.140625" customWidth="1"/>
    <col min="5" max="5" width="14.28515625" customWidth="1"/>
    <col min="6" max="6" width="20.5703125" customWidth="1"/>
    <col min="7" max="7" width="12" customWidth="1"/>
    <col min="8" max="8" width="13.28515625" customWidth="1"/>
  </cols>
  <sheetData>
    <row r="1" spans="1:8" x14ac:dyDescent="0.2">
      <c r="A1" s="6" t="s">
        <v>179</v>
      </c>
      <c r="B1" s="5" t="s">
        <v>180</v>
      </c>
      <c r="C1" s="5" t="s">
        <v>181</v>
      </c>
      <c r="D1" s="5" t="s">
        <v>182</v>
      </c>
      <c r="E1" s="95" t="s">
        <v>184</v>
      </c>
      <c r="F1" s="95" t="s">
        <v>997</v>
      </c>
    </row>
    <row r="2" spans="1:8" x14ac:dyDescent="0.2">
      <c r="A2">
        <v>10258</v>
      </c>
      <c r="B2">
        <v>20</v>
      </c>
      <c r="C2" s="2">
        <v>36003</v>
      </c>
      <c r="D2" s="2">
        <v>36033</v>
      </c>
      <c r="E2" s="7">
        <v>6</v>
      </c>
      <c r="F2" s="7">
        <v>140.51</v>
      </c>
      <c r="G2" s="152" t="s">
        <v>175</v>
      </c>
      <c r="H2" s="199"/>
    </row>
    <row r="3" spans="1:8" x14ac:dyDescent="0.2">
      <c r="A3">
        <v>10258</v>
      </c>
      <c r="B3">
        <v>20</v>
      </c>
      <c r="C3" s="2">
        <v>36003</v>
      </c>
      <c r="D3" s="2">
        <v>36033</v>
      </c>
      <c r="E3" s="7">
        <v>6</v>
      </c>
      <c r="F3" s="7">
        <v>140.51</v>
      </c>
      <c r="G3" s="152" t="s">
        <v>176</v>
      </c>
      <c r="H3" s="199"/>
    </row>
    <row r="4" spans="1:8" x14ac:dyDescent="0.2">
      <c r="A4">
        <v>10258</v>
      </c>
      <c r="B4">
        <v>20</v>
      </c>
      <c r="C4" s="2">
        <v>36003</v>
      </c>
      <c r="D4" s="2">
        <v>36033</v>
      </c>
      <c r="E4" s="7">
        <v>6</v>
      </c>
      <c r="F4" s="7">
        <v>140.51</v>
      </c>
    </row>
    <row r="5" spans="1:8" x14ac:dyDescent="0.2">
      <c r="A5">
        <v>10270</v>
      </c>
      <c r="B5">
        <v>87</v>
      </c>
      <c r="C5" s="2">
        <v>36018</v>
      </c>
      <c r="D5" s="2">
        <v>36048</v>
      </c>
      <c r="E5" s="7">
        <v>34</v>
      </c>
      <c r="F5" s="7">
        <v>136.54</v>
      </c>
    </row>
    <row r="6" spans="1:8" x14ac:dyDescent="0.2">
      <c r="A6">
        <v>10270</v>
      </c>
      <c r="B6">
        <v>87</v>
      </c>
      <c r="C6" s="2">
        <v>36018</v>
      </c>
      <c r="D6" s="2">
        <v>36048</v>
      </c>
      <c r="E6" s="7">
        <v>34</v>
      </c>
      <c r="F6" s="7">
        <v>136.54</v>
      </c>
    </row>
    <row r="7" spans="1:8" x14ac:dyDescent="0.2">
      <c r="A7">
        <v>10275</v>
      </c>
      <c r="B7">
        <v>49</v>
      </c>
      <c r="C7" s="2">
        <v>36024</v>
      </c>
      <c r="D7" s="2">
        <v>36054</v>
      </c>
      <c r="E7" s="7">
        <v>36</v>
      </c>
      <c r="F7" s="7">
        <v>26.93</v>
      </c>
    </row>
    <row r="8" spans="1:8" x14ac:dyDescent="0.2">
      <c r="A8">
        <v>10275</v>
      </c>
      <c r="B8">
        <v>49</v>
      </c>
      <c r="C8" s="2">
        <v>36024</v>
      </c>
      <c r="D8" s="2">
        <v>36054</v>
      </c>
      <c r="E8" s="7">
        <v>36</v>
      </c>
      <c r="F8" s="7">
        <v>26.93</v>
      </c>
    </row>
    <row r="9" spans="1:8" x14ac:dyDescent="0.2">
      <c r="A9">
        <v>10285</v>
      </c>
      <c r="B9">
        <v>63</v>
      </c>
      <c r="C9" s="2">
        <v>36037</v>
      </c>
      <c r="D9" s="2">
        <v>36067</v>
      </c>
      <c r="E9" s="7">
        <v>36</v>
      </c>
      <c r="F9" s="7">
        <v>76.83</v>
      </c>
    </row>
    <row r="10" spans="1:8" x14ac:dyDescent="0.2">
      <c r="A10">
        <v>10285</v>
      </c>
      <c r="B10">
        <v>63</v>
      </c>
      <c r="C10" s="2">
        <v>36037</v>
      </c>
      <c r="D10" s="2">
        <v>36067</v>
      </c>
      <c r="E10" s="7">
        <v>36</v>
      </c>
      <c r="F10" s="7">
        <v>76.83</v>
      </c>
    </row>
    <row r="11" spans="1:8" x14ac:dyDescent="0.2">
      <c r="A11">
        <v>10292</v>
      </c>
      <c r="B11">
        <v>81</v>
      </c>
      <c r="C11" s="2">
        <v>36045</v>
      </c>
      <c r="D11" s="2">
        <v>36075</v>
      </c>
      <c r="E11" s="7">
        <v>36</v>
      </c>
      <c r="F11" s="7">
        <v>1.35</v>
      </c>
    </row>
    <row r="12" spans="1:8" x14ac:dyDescent="0.2">
      <c r="A12">
        <v>10293</v>
      </c>
      <c r="B12">
        <v>80</v>
      </c>
      <c r="C12" s="2">
        <v>36046</v>
      </c>
      <c r="D12" s="2">
        <v>36076</v>
      </c>
      <c r="E12" s="7">
        <v>450</v>
      </c>
      <c r="F12" s="7">
        <v>21.18</v>
      </c>
    </row>
    <row r="13" spans="1:8" x14ac:dyDescent="0.2">
      <c r="A13">
        <v>10293</v>
      </c>
      <c r="B13">
        <v>80</v>
      </c>
      <c r="C13" s="2">
        <v>36046</v>
      </c>
      <c r="D13" s="2">
        <v>36076</v>
      </c>
      <c r="E13" s="7">
        <v>450</v>
      </c>
      <c r="F13" s="7">
        <v>21.18</v>
      </c>
    </row>
    <row r="14" spans="1:8" x14ac:dyDescent="0.2">
      <c r="A14">
        <v>10293</v>
      </c>
      <c r="B14">
        <v>80</v>
      </c>
      <c r="C14" s="2">
        <v>36046</v>
      </c>
      <c r="D14" s="2">
        <v>36076</v>
      </c>
      <c r="E14" s="7">
        <v>450</v>
      </c>
      <c r="F14" s="7">
        <v>21.18</v>
      </c>
    </row>
    <row r="15" spans="1:8" x14ac:dyDescent="0.2">
      <c r="A15">
        <v>10293</v>
      </c>
      <c r="B15">
        <v>80</v>
      </c>
      <c r="C15" s="2">
        <v>36046</v>
      </c>
      <c r="D15" s="2">
        <v>36076</v>
      </c>
      <c r="E15" s="7">
        <v>450</v>
      </c>
      <c r="F15" s="7">
        <v>21.18</v>
      </c>
    </row>
    <row r="16" spans="1:8" x14ac:dyDescent="0.2">
      <c r="A16">
        <v>10304</v>
      </c>
      <c r="B16">
        <v>80</v>
      </c>
      <c r="C16" s="2">
        <v>36060</v>
      </c>
      <c r="D16" s="2">
        <v>36090</v>
      </c>
      <c r="E16" s="7">
        <v>3</v>
      </c>
      <c r="F16" s="7">
        <v>63.79</v>
      </c>
    </row>
    <row r="17" spans="1:6" x14ac:dyDescent="0.2">
      <c r="A17">
        <v>10304</v>
      </c>
      <c r="B17">
        <v>80</v>
      </c>
      <c r="C17" s="2">
        <v>36060</v>
      </c>
      <c r="D17" s="2">
        <v>36090</v>
      </c>
      <c r="E17" s="7">
        <v>3</v>
      </c>
      <c r="F17" s="7">
        <v>63.79</v>
      </c>
    </row>
    <row r="18" spans="1:6" x14ac:dyDescent="0.2">
      <c r="A18">
        <v>10304</v>
      </c>
      <c r="B18">
        <v>80</v>
      </c>
      <c r="C18" s="2">
        <v>36060</v>
      </c>
      <c r="D18" s="2">
        <v>36090</v>
      </c>
      <c r="E18" s="7">
        <v>3</v>
      </c>
      <c r="F18" s="7">
        <v>63.79</v>
      </c>
    </row>
    <row r="19" spans="1:6" x14ac:dyDescent="0.2">
      <c r="A19">
        <v>10306</v>
      </c>
      <c r="B19">
        <v>69</v>
      </c>
      <c r="C19" s="2">
        <v>36064</v>
      </c>
      <c r="D19" s="2">
        <v>36094</v>
      </c>
      <c r="E19" s="7">
        <v>3</v>
      </c>
      <c r="F19" s="7">
        <v>7.56</v>
      </c>
    </row>
    <row r="20" spans="1:6" x14ac:dyDescent="0.2">
      <c r="A20">
        <v>10306</v>
      </c>
      <c r="B20">
        <v>69</v>
      </c>
      <c r="C20" s="2">
        <v>36064</v>
      </c>
      <c r="D20" s="2">
        <v>36094</v>
      </c>
      <c r="E20" s="7">
        <v>3</v>
      </c>
      <c r="F20" s="7">
        <v>7.56</v>
      </c>
    </row>
    <row r="21" spans="1:6" x14ac:dyDescent="0.2">
      <c r="A21">
        <v>10306</v>
      </c>
      <c r="B21">
        <v>69</v>
      </c>
      <c r="C21" s="2">
        <v>36064</v>
      </c>
      <c r="D21" s="2">
        <v>36094</v>
      </c>
      <c r="E21" s="7">
        <v>3</v>
      </c>
      <c r="F21" s="7">
        <v>7.56</v>
      </c>
    </row>
    <row r="22" spans="1:6" x14ac:dyDescent="0.2">
      <c r="A22">
        <v>10311</v>
      </c>
      <c r="B22">
        <v>18</v>
      </c>
      <c r="C22" s="2">
        <v>36068</v>
      </c>
      <c r="D22" s="2">
        <v>36098</v>
      </c>
      <c r="E22" s="7">
        <v>450</v>
      </c>
      <c r="F22" s="7">
        <v>24.69</v>
      </c>
    </row>
  </sheetData>
  <phoneticPr fontId="24" type="noConversion"/>
  <pageMargins left="0.79" right="0.79" top="0.98" bottom="0.98" header="0.49" footer="0.49"/>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J22"/>
  <sheetViews>
    <sheetView topLeftCell="F1" workbookViewId="0">
      <selection activeCell="I10" sqref="I10"/>
    </sheetView>
  </sheetViews>
  <sheetFormatPr defaultRowHeight="12.75" x14ac:dyDescent="0.2"/>
  <cols>
    <col min="1" max="1" width="11.140625" customWidth="1"/>
    <col min="2" max="2" width="13.140625" customWidth="1"/>
    <col min="3" max="3" width="11.7109375" customWidth="1"/>
    <col min="4" max="4" width="16.28515625" bestFit="1" customWidth="1"/>
    <col min="5" max="5" width="16.28515625" customWidth="1"/>
    <col min="6" max="6" width="12" bestFit="1" customWidth="1"/>
    <col min="7" max="7" width="11.5703125" bestFit="1" customWidth="1"/>
    <col min="8" max="8" width="25.7109375" customWidth="1"/>
    <col min="9" max="9" width="27.85546875" customWidth="1"/>
    <col min="10" max="10" width="28.140625" customWidth="1"/>
  </cols>
  <sheetData>
    <row r="1" spans="1:10" x14ac:dyDescent="0.2">
      <c r="A1" s="6" t="s">
        <v>179</v>
      </c>
      <c r="B1" s="5" t="s">
        <v>180</v>
      </c>
      <c r="C1" s="5" t="s">
        <v>181</v>
      </c>
      <c r="D1" s="95" t="s">
        <v>998</v>
      </c>
      <c r="E1" s="95" t="s">
        <v>183</v>
      </c>
      <c r="F1" s="95" t="s">
        <v>184</v>
      </c>
      <c r="G1" s="95" t="s">
        <v>185</v>
      </c>
      <c r="H1" s="95" t="s">
        <v>186</v>
      </c>
      <c r="I1" s="95" t="s">
        <v>187</v>
      </c>
      <c r="J1" s="95" t="s">
        <v>188</v>
      </c>
    </row>
    <row r="2" spans="1:10" x14ac:dyDescent="0.2">
      <c r="A2">
        <v>10258</v>
      </c>
      <c r="B2">
        <v>20</v>
      </c>
      <c r="C2" s="2">
        <v>36003</v>
      </c>
      <c r="D2" s="2">
        <v>36033</v>
      </c>
      <c r="E2" s="18">
        <f ca="1">TODAY()-D2</f>
        <v>6243</v>
      </c>
      <c r="F2" s="7">
        <v>6</v>
      </c>
      <c r="G2" s="7">
        <v>140.51</v>
      </c>
      <c r="H2" s="98"/>
      <c r="I2" s="100"/>
      <c r="J2" s="200"/>
    </row>
    <row r="3" spans="1:10" x14ac:dyDescent="0.2">
      <c r="A3">
        <v>10258</v>
      </c>
      <c r="B3">
        <v>20</v>
      </c>
      <c r="C3" s="2">
        <v>36003</v>
      </c>
      <c r="D3" s="2">
        <v>36033</v>
      </c>
      <c r="E3" s="18">
        <f t="shared" ref="E3:E22" ca="1" si="0">TODAY()-D3</f>
        <v>6243</v>
      </c>
      <c r="F3" s="7">
        <v>6</v>
      </c>
      <c r="G3" s="7">
        <v>140.51</v>
      </c>
      <c r="H3" s="98"/>
      <c r="I3" s="100"/>
      <c r="J3" s="200"/>
    </row>
    <row r="4" spans="1:10" x14ac:dyDescent="0.2">
      <c r="A4">
        <v>10258</v>
      </c>
      <c r="B4">
        <v>20</v>
      </c>
      <c r="C4" s="2">
        <v>36003</v>
      </c>
      <c r="D4" s="2">
        <v>36033</v>
      </c>
      <c r="E4" s="18">
        <f t="shared" ca="1" si="0"/>
        <v>6243</v>
      </c>
      <c r="F4" s="7">
        <v>6</v>
      </c>
      <c r="G4" s="7">
        <v>140.51</v>
      </c>
      <c r="H4" s="98"/>
      <c r="I4" s="100"/>
      <c r="J4" s="200"/>
    </row>
    <row r="5" spans="1:10" x14ac:dyDescent="0.2">
      <c r="A5">
        <v>10270</v>
      </c>
      <c r="B5">
        <v>87</v>
      </c>
      <c r="C5" s="2">
        <v>36018</v>
      </c>
      <c r="D5" s="2">
        <v>36048</v>
      </c>
      <c r="E5" s="18">
        <f t="shared" ca="1" si="0"/>
        <v>6228</v>
      </c>
      <c r="F5" s="7">
        <v>34</v>
      </c>
      <c r="G5" s="7">
        <v>136.54</v>
      </c>
      <c r="H5" s="98"/>
      <c r="I5" s="100"/>
      <c r="J5" s="200"/>
    </row>
    <row r="6" spans="1:10" x14ac:dyDescent="0.2">
      <c r="A6">
        <v>10270</v>
      </c>
      <c r="B6">
        <v>87</v>
      </c>
      <c r="C6" s="2">
        <v>36018</v>
      </c>
      <c r="D6" s="2">
        <v>36048</v>
      </c>
      <c r="E6" s="18">
        <f t="shared" ca="1" si="0"/>
        <v>6228</v>
      </c>
      <c r="F6" s="7">
        <v>34</v>
      </c>
      <c r="G6" s="7">
        <v>136.54</v>
      </c>
      <c r="H6" s="98"/>
      <c r="I6" s="100"/>
      <c r="J6" s="200"/>
    </row>
    <row r="7" spans="1:10" x14ac:dyDescent="0.2">
      <c r="A7">
        <v>10275</v>
      </c>
      <c r="B7">
        <v>49</v>
      </c>
      <c r="C7" s="2">
        <v>36024</v>
      </c>
      <c r="D7" s="2">
        <v>36054</v>
      </c>
      <c r="E7" s="18">
        <f t="shared" ca="1" si="0"/>
        <v>6222</v>
      </c>
      <c r="F7" s="7">
        <v>36</v>
      </c>
      <c r="G7" s="7">
        <v>26.93</v>
      </c>
      <c r="H7" s="98"/>
      <c r="I7" s="100"/>
      <c r="J7" s="200"/>
    </row>
    <row r="8" spans="1:10" x14ac:dyDescent="0.2">
      <c r="A8">
        <v>10275</v>
      </c>
      <c r="B8">
        <v>49</v>
      </c>
      <c r="C8" s="2">
        <v>36024</v>
      </c>
      <c r="D8" s="2">
        <v>36054</v>
      </c>
      <c r="E8" s="18">
        <f t="shared" ca="1" si="0"/>
        <v>6222</v>
      </c>
      <c r="F8" s="7">
        <v>36</v>
      </c>
      <c r="G8" s="7">
        <v>26.93</v>
      </c>
      <c r="H8" s="98"/>
      <c r="I8" s="100"/>
      <c r="J8" s="200"/>
    </row>
    <row r="9" spans="1:10" x14ac:dyDescent="0.2">
      <c r="A9">
        <v>10285</v>
      </c>
      <c r="B9">
        <v>63</v>
      </c>
      <c r="C9" s="2">
        <v>36037</v>
      </c>
      <c r="D9" s="2">
        <v>36067</v>
      </c>
      <c r="E9" s="18">
        <f t="shared" ca="1" si="0"/>
        <v>6209</v>
      </c>
      <c r="F9" s="7">
        <v>36</v>
      </c>
      <c r="G9" s="7">
        <v>76.83</v>
      </c>
      <c r="H9" s="98"/>
      <c r="I9" s="100"/>
      <c r="J9" s="200"/>
    </row>
    <row r="10" spans="1:10" x14ac:dyDescent="0.2">
      <c r="A10">
        <v>10285</v>
      </c>
      <c r="B10">
        <v>63</v>
      </c>
      <c r="C10" s="2">
        <v>36037</v>
      </c>
      <c r="D10" s="2">
        <v>36067</v>
      </c>
      <c r="E10" s="18">
        <f t="shared" ca="1" si="0"/>
        <v>6209</v>
      </c>
      <c r="F10" s="7">
        <v>36</v>
      </c>
      <c r="G10" s="7">
        <v>76.83</v>
      </c>
      <c r="H10" s="98"/>
      <c r="I10" s="100"/>
      <c r="J10" s="200"/>
    </row>
    <row r="11" spans="1:10" x14ac:dyDescent="0.2">
      <c r="A11">
        <v>10292</v>
      </c>
      <c r="B11">
        <v>81</v>
      </c>
      <c r="C11" s="2">
        <v>36045</v>
      </c>
      <c r="D11" s="2">
        <v>36075</v>
      </c>
      <c r="E11" s="18">
        <f t="shared" ca="1" si="0"/>
        <v>6201</v>
      </c>
      <c r="F11" s="7">
        <v>36</v>
      </c>
      <c r="G11" s="7">
        <v>1.35</v>
      </c>
      <c r="H11" s="98"/>
      <c r="I11" s="100"/>
      <c r="J11" s="200"/>
    </row>
    <row r="12" spans="1:10" x14ac:dyDescent="0.2">
      <c r="A12">
        <v>10293</v>
      </c>
      <c r="B12">
        <v>80</v>
      </c>
      <c r="C12" s="2">
        <v>36046</v>
      </c>
      <c r="D12" s="2">
        <v>36076</v>
      </c>
      <c r="E12" s="18">
        <f t="shared" ca="1" si="0"/>
        <v>6200</v>
      </c>
      <c r="F12" s="7">
        <v>450</v>
      </c>
      <c r="G12" s="7">
        <v>21.18</v>
      </c>
      <c r="H12" s="98"/>
      <c r="I12" s="100"/>
      <c r="J12" s="200"/>
    </row>
    <row r="13" spans="1:10" x14ac:dyDescent="0.2">
      <c r="A13">
        <v>10293</v>
      </c>
      <c r="B13">
        <v>80</v>
      </c>
      <c r="C13" s="2">
        <v>36046</v>
      </c>
      <c r="D13" s="2">
        <v>36076</v>
      </c>
      <c r="E13" s="18">
        <f t="shared" ca="1" si="0"/>
        <v>6200</v>
      </c>
      <c r="F13" s="7">
        <v>450</v>
      </c>
      <c r="G13" s="7">
        <v>21.18</v>
      </c>
      <c r="H13" s="98"/>
      <c r="I13" s="100"/>
      <c r="J13" s="200"/>
    </row>
    <row r="14" spans="1:10" x14ac:dyDescent="0.2">
      <c r="A14">
        <v>10293</v>
      </c>
      <c r="B14">
        <v>80</v>
      </c>
      <c r="C14" s="2">
        <v>36046</v>
      </c>
      <c r="D14" s="2">
        <v>36076</v>
      </c>
      <c r="E14" s="18">
        <f t="shared" ca="1" si="0"/>
        <v>6200</v>
      </c>
      <c r="F14" s="7">
        <v>450</v>
      </c>
      <c r="G14" s="7">
        <v>21.18</v>
      </c>
      <c r="H14" s="98"/>
      <c r="I14" s="100"/>
      <c r="J14" s="200"/>
    </row>
    <row r="15" spans="1:10" x14ac:dyDescent="0.2">
      <c r="A15">
        <v>10293</v>
      </c>
      <c r="B15">
        <v>80</v>
      </c>
      <c r="C15" s="2">
        <v>36046</v>
      </c>
      <c r="D15" s="2">
        <v>36076</v>
      </c>
      <c r="E15" s="18">
        <f t="shared" ca="1" si="0"/>
        <v>6200</v>
      </c>
      <c r="F15" s="7">
        <v>450</v>
      </c>
      <c r="G15" s="7">
        <v>21.18</v>
      </c>
      <c r="H15" s="98"/>
      <c r="I15" s="100"/>
      <c r="J15" s="200"/>
    </row>
    <row r="16" spans="1:10" x14ac:dyDescent="0.2">
      <c r="A16">
        <v>10304</v>
      </c>
      <c r="B16">
        <v>80</v>
      </c>
      <c r="C16" s="2">
        <v>36060</v>
      </c>
      <c r="D16" s="2">
        <v>36090</v>
      </c>
      <c r="E16" s="18">
        <f t="shared" ca="1" si="0"/>
        <v>6186</v>
      </c>
      <c r="F16" s="7">
        <v>3</v>
      </c>
      <c r="G16" s="7">
        <v>63.79</v>
      </c>
      <c r="H16" s="98"/>
      <c r="I16" s="100"/>
      <c r="J16" s="200"/>
    </row>
    <row r="17" spans="1:10" x14ac:dyDescent="0.2">
      <c r="A17">
        <v>10304</v>
      </c>
      <c r="B17">
        <v>80</v>
      </c>
      <c r="C17" s="2">
        <v>36060</v>
      </c>
      <c r="D17" s="2">
        <v>36090</v>
      </c>
      <c r="E17" s="18">
        <f t="shared" ca="1" si="0"/>
        <v>6186</v>
      </c>
      <c r="F17" s="7">
        <v>3</v>
      </c>
      <c r="G17" s="7">
        <v>63.79</v>
      </c>
      <c r="H17" s="98"/>
      <c r="I17" s="100"/>
      <c r="J17" s="200"/>
    </row>
    <row r="18" spans="1:10" x14ac:dyDescent="0.2">
      <c r="A18">
        <v>10304</v>
      </c>
      <c r="B18">
        <v>80</v>
      </c>
      <c r="C18" s="2">
        <v>36060</v>
      </c>
      <c r="D18" s="2">
        <v>36090</v>
      </c>
      <c r="E18" s="18">
        <f t="shared" ca="1" si="0"/>
        <v>6186</v>
      </c>
      <c r="F18" s="7">
        <v>3</v>
      </c>
      <c r="G18" s="7">
        <v>63.79</v>
      </c>
      <c r="H18" s="98"/>
      <c r="I18" s="100"/>
      <c r="J18" s="200"/>
    </row>
    <row r="19" spans="1:10" x14ac:dyDescent="0.2">
      <c r="A19">
        <v>10306</v>
      </c>
      <c r="B19">
        <v>69</v>
      </c>
      <c r="C19" s="2">
        <v>36064</v>
      </c>
      <c r="D19" s="2">
        <v>36094</v>
      </c>
      <c r="E19" s="18">
        <f t="shared" ca="1" si="0"/>
        <v>6182</v>
      </c>
      <c r="F19" s="7">
        <v>3</v>
      </c>
      <c r="G19" s="7">
        <v>7.56</v>
      </c>
      <c r="H19" s="98"/>
      <c r="I19" s="100"/>
      <c r="J19" s="200"/>
    </row>
    <row r="20" spans="1:10" x14ac:dyDescent="0.2">
      <c r="A20">
        <v>10306</v>
      </c>
      <c r="B20">
        <v>69</v>
      </c>
      <c r="C20" s="2">
        <v>36064</v>
      </c>
      <c r="D20" s="2">
        <v>36094</v>
      </c>
      <c r="E20" s="18">
        <f t="shared" ca="1" si="0"/>
        <v>6182</v>
      </c>
      <c r="F20" s="7">
        <v>3</v>
      </c>
      <c r="G20" s="7">
        <v>7.56</v>
      </c>
      <c r="H20" s="98"/>
      <c r="I20" s="100"/>
      <c r="J20" s="200"/>
    </row>
    <row r="21" spans="1:10" x14ac:dyDescent="0.2">
      <c r="A21">
        <v>10306</v>
      </c>
      <c r="B21">
        <v>69</v>
      </c>
      <c r="C21" s="2">
        <v>36064</v>
      </c>
      <c r="D21" s="2">
        <v>36094</v>
      </c>
      <c r="E21" s="18">
        <f t="shared" ca="1" si="0"/>
        <v>6182</v>
      </c>
      <c r="F21" s="7">
        <v>3</v>
      </c>
      <c r="G21" s="7">
        <v>7.56</v>
      </c>
      <c r="H21" s="98"/>
      <c r="I21" s="100"/>
      <c r="J21" s="200"/>
    </row>
    <row r="22" spans="1:10" x14ac:dyDescent="0.2">
      <c r="A22">
        <v>10311</v>
      </c>
      <c r="B22">
        <v>18</v>
      </c>
      <c r="C22" s="2">
        <v>36068</v>
      </c>
      <c r="D22" s="2">
        <v>36098</v>
      </c>
      <c r="E22" s="18">
        <f t="shared" ca="1" si="0"/>
        <v>6178</v>
      </c>
      <c r="F22" s="7">
        <v>450</v>
      </c>
      <c r="G22" s="7">
        <v>24.69</v>
      </c>
      <c r="H22" s="98"/>
      <c r="I22" s="100"/>
      <c r="J22" s="200"/>
    </row>
  </sheetData>
  <phoneticPr fontId="24" type="noConversion"/>
  <pageMargins left="0.79" right="0.79" top="0.98" bottom="0.98" header="0.49" footer="0.49"/>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G24"/>
  <sheetViews>
    <sheetView topLeftCell="G1" workbookViewId="0">
      <selection activeCell="F12" sqref="F12"/>
    </sheetView>
  </sheetViews>
  <sheetFormatPr defaultRowHeight="12.75" x14ac:dyDescent="0.2"/>
  <cols>
    <col min="5" max="5" width="18.7109375" customWidth="1"/>
    <col min="6" max="6" width="16.5703125" customWidth="1"/>
    <col min="7" max="7" width="15.28515625" customWidth="1"/>
  </cols>
  <sheetData>
    <row r="1" spans="1:7" x14ac:dyDescent="0.2">
      <c r="A1" s="101" t="s">
        <v>189</v>
      </c>
      <c r="B1" s="95" t="s">
        <v>190</v>
      </c>
      <c r="C1" s="95" t="s">
        <v>191</v>
      </c>
      <c r="D1" s="95" t="s">
        <v>192</v>
      </c>
      <c r="E1" s="95" t="s">
        <v>193</v>
      </c>
      <c r="F1" s="95" t="s">
        <v>194</v>
      </c>
      <c r="G1" s="95" t="s">
        <v>195</v>
      </c>
    </row>
    <row r="2" spans="1:7" x14ac:dyDescent="0.2">
      <c r="A2" s="9" t="s">
        <v>196</v>
      </c>
      <c r="B2" t="s">
        <v>197</v>
      </c>
      <c r="C2" t="s">
        <v>198</v>
      </c>
      <c r="D2" t="s">
        <v>199</v>
      </c>
      <c r="E2" s="3">
        <f t="shared" ref="E2:E18" si="0">IF(D2="Pneu",230,IF(D2="Vidro",400,IF(D2="Freio",370,IF(D2="Câmbio",780,IF(D2="rádio",470,IF(D2="cinto",60,1000))))))</f>
        <v>230</v>
      </c>
      <c r="F2" s="99"/>
      <c r="G2" s="201"/>
    </row>
    <row r="3" spans="1:7" x14ac:dyDescent="0.2">
      <c r="A3" s="9" t="s">
        <v>200</v>
      </c>
      <c r="B3" t="s">
        <v>197</v>
      </c>
      <c r="C3" t="s">
        <v>198</v>
      </c>
      <c r="D3" t="s">
        <v>201</v>
      </c>
      <c r="E3" s="3">
        <f t="shared" si="0"/>
        <v>400</v>
      </c>
      <c r="F3" s="99"/>
      <c r="G3" s="201"/>
    </row>
    <row r="4" spans="1:7" x14ac:dyDescent="0.2">
      <c r="A4" s="9" t="s">
        <v>202</v>
      </c>
      <c r="B4" t="s">
        <v>197</v>
      </c>
      <c r="C4" t="s">
        <v>203</v>
      </c>
      <c r="D4" t="s">
        <v>204</v>
      </c>
      <c r="E4" s="3">
        <f t="shared" si="0"/>
        <v>370</v>
      </c>
      <c r="F4" s="99"/>
      <c r="G4" s="201"/>
    </row>
    <row r="5" spans="1:7" x14ac:dyDescent="0.2">
      <c r="A5" s="9" t="s">
        <v>205</v>
      </c>
      <c r="B5" t="s">
        <v>197</v>
      </c>
      <c r="C5" t="s">
        <v>198</v>
      </c>
      <c r="D5" t="s">
        <v>206</v>
      </c>
      <c r="E5" s="3">
        <f t="shared" si="0"/>
        <v>780</v>
      </c>
      <c r="F5" s="99"/>
      <c r="G5" s="201"/>
    </row>
    <row r="6" spans="1:7" x14ac:dyDescent="0.2">
      <c r="A6" s="9" t="s">
        <v>207</v>
      </c>
      <c r="B6" t="s">
        <v>208</v>
      </c>
      <c r="C6" t="s">
        <v>203</v>
      </c>
      <c r="D6" t="s">
        <v>209</v>
      </c>
      <c r="E6" s="3">
        <f t="shared" si="0"/>
        <v>470</v>
      </c>
      <c r="F6" s="99"/>
      <c r="G6" s="201"/>
    </row>
    <row r="7" spans="1:7" x14ac:dyDescent="0.2">
      <c r="A7" s="9" t="s">
        <v>210</v>
      </c>
      <c r="B7" t="s">
        <v>208</v>
      </c>
      <c r="C7" t="s">
        <v>211</v>
      </c>
      <c r="D7" t="s">
        <v>212</v>
      </c>
      <c r="E7" s="3">
        <f t="shared" si="0"/>
        <v>60</v>
      </c>
      <c r="F7" s="99"/>
      <c r="G7" s="201"/>
    </row>
    <row r="8" spans="1:7" x14ac:dyDescent="0.2">
      <c r="A8" s="9" t="s">
        <v>213</v>
      </c>
      <c r="B8" t="s">
        <v>214</v>
      </c>
      <c r="C8" t="s">
        <v>203</v>
      </c>
      <c r="D8" t="s">
        <v>206</v>
      </c>
      <c r="E8" s="3">
        <f t="shared" si="0"/>
        <v>780</v>
      </c>
      <c r="F8" s="99"/>
      <c r="G8" s="201"/>
    </row>
    <row r="9" spans="1:7" x14ac:dyDescent="0.2">
      <c r="A9" s="9" t="s">
        <v>215</v>
      </c>
      <c r="B9" t="s">
        <v>197</v>
      </c>
      <c r="C9" t="s">
        <v>203</v>
      </c>
      <c r="D9" t="s">
        <v>206</v>
      </c>
      <c r="E9" s="3">
        <f t="shared" si="0"/>
        <v>780</v>
      </c>
      <c r="F9" s="99"/>
      <c r="G9" s="201"/>
    </row>
    <row r="10" spans="1:7" x14ac:dyDescent="0.2">
      <c r="A10" s="9" t="s">
        <v>216</v>
      </c>
      <c r="B10" t="s">
        <v>214</v>
      </c>
      <c r="C10" t="s">
        <v>203</v>
      </c>
      <c r="D10" t="s">
        <v>212</v>
      </c>
      <c r="E10" s="3">
        <f t="shared" si="0"/>
        <v>60</v>
      </c>
      <c r="F10" s="99"/>
      <c r="G10" s="201"/>
    </row>
    <row r="11" spans="1:7" x14ac:dyDescent="0.2">
      <c r="A11" s="9" t="s">
        <v>78</v>
      </c>
      <c r="B11" t="s">
        <v>214</v>
      </c>
      <c r="C11" t="s">
        <v>203</v>
      </c>
      <c r="D11" t="s">
        <v>212</v>
      </c>
      <c r="E11" s="3">
        <f t="shared" si="0"/>
        <v>60</v>
      </c>
      <c r="F11" s="99"/>
      <c r="G11" s="201"/>
    </row>
    <row r="12" spans="1:7" x14ac:dyDescent="0.2">
      <c r="A12" s="9" t="s">
        <v>217</v>
      </c>
      <c r="B12" t="s">
        <v>208</v>
      </c>
      <c r="C12" t="s">
        <v>198</v>
      </c>
      <c r="D12" t="s">
        <v>212</v>
      </c>
      <c r="E12" s="3">
        <f t="shared" si="0"/>
        <v>60</v>
      </c>
      <c r="F12" s="99"/>
      <c r="G12" s="201"/>
    </row>
    <row r="13" spans="1:7" x14ac:dyDescent="0.2">
      <c r="A13" s="9" t="s">
        <v>52</v>
      </c>
      <c r="B13" t="s">
        <v>214</v>
      </c>
      <c r="C13" t="s">
        <v>203</v>
      </c>
      <c r="D13" t="s">
        <v>204</v>
      </c>
      <c r="E13" s="3">
        <f t="shared" si="0"/>
        <v>370</v>
      </c>
      <c r="F13" s="99"/>
      <c r="G13" s="201"/>
    </row>
    <row r="14" spans="1:7" x14ac:dyDescent="0.2">
      <c r="A14" s="9" t="s">
        <v>218</v>
      </c>
      <c r="B14" t="s">
        <v>214</v>
      </c>
      <c r="C14" t="s">
        <v>203</v>
      </c>
      <c r="D14" t="s">
        <v>204</v>
      </c>
      <c r="E14" s="3">
        <f t="shared" si="0"/>
        <v>370</v>
      </c>
      <c r="F14" s="99"/>
      <c r="G14" s="201"/>
    </row>
    <row r="15" spans="1:7" x14ac:dyDescent="0.2">
      <c r="A15" s="9" t="s">
        <v>219</v>
      </c>
      <c r="B15" t="s">
        <v>197</v>
      </c>
      <c r="C15" t="s">
        <v>203</v>
      </c>
      <c r="D15" t="s">
        <v>204</v>
      </c>
      <c r="E15" s="3">
        <f t="shared" si="0"/>
        <v>370</v>
      </c>
      <c r="F15" s="99"/>
      <c r="G15" s="201"/>
    </row>
    <row r="16" spans="1:7" x14ac:dyDescent="0.2">
      <c r="A16" s="9" t="s">
        <v>90</v>
      </c>
      <c r="B16" t="s">
        <v>214</v>
      </c>
      <c r="C16" t="s">
        <v>211</v>
      </c>
      <c r="D16" t="s">
        <v>204</v>
      </c>
      <c r="E16" s="3">
        <f t="shared" si="0"/>
        <v>370</v>
      </c>
      <c r="F16" s="99"/>
      <c r="G16" s="201"/>
    </row>
    <row r="17" spans="1:7" x14ac:dyDescent="0.2">
      <c r="A17" s="9" t="s">
        <v>220</v>
      </c>
      <c r="B17" t="s">
        <v>208</v>
      </c>
      <c r="C17" t="s">
        <v>198</v>
      </c>
      <c r="D17" t="s">
        <v>212</v>
      </c>
      <c r="E17" s="3">
        <f t="shared" si="0"/>
        <v>60</v>
      </c>
      <c r="F17" s="99"/>
      <c r="G17" s="201"/>
    </row>
    <row r="18" spans="1:7" ht="13.5" thickBot="1" x14ac:dyDescent="0.25">
      <c r="A18" s="10" t="s">
        <v>221</v>
      </c>
      <c r="B18" s="11" t="s">
        <v>208</v>
      </c>
      <c r="C18" s="11" t="s">
        <v>203</v>
      </c>
      <c r="D18" s="11" t="s">
        <v>212</v>
      </c>
      <c r="E18" s="230">
        <f t="shared" si="0"/>
        <v>60</v>
      </c>
      <c r="F18" s="99"/>
      <c r="G18" s="201"/>
    </row>
    <row r="19" spans="1:7" ht="13.5" thickBot="1" x14ac:dyDescent="0.25">
      <c r="E19" s="231"/>
    </row>
    <row r="21" spans="1:7" x14ac:dyDescent="0.2">
      <c r="C21" s="12"/>
      <c r="D21" s="12"/>
    </row>
    <row r="22" spans="1:7" x14ac:dyDescent="0.2">
      <c r="C22" s="12"/>
      <c r="D22" s="12"/>
    </row>
    <row r="23" spans="1:7" x14ac:dyDescent="0.2">
      <c r="C23" s="12"/>
      <c r="D23" s="12"/>
    </row>
    <row r="24" spans="1:7" x14ac:dyDescent="0.2">
      <c r="D24" s="12"/>
    </row>
  </sheetData>
  <phoneticPr fontId="24" type="noConversion"/>
  <pageMargins left="0.79" right="0.79" top="0.98" bottom="0.98" header="0.49" footer="0.49"/>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J26"/>
  <sheetViews>
    <sheetView workbookViewId="0">
      <selection activeCell="A25" sqref="A25"/>
    </sheetView>
  </sheetViews>
  <sheetFormatPr defaultRowHeight="12.75" x14ac:dyDescent="0.2"/>
  <cols>
    <col min="1" max="1" width="11.28515625" customWidth="1"/>
    <col min="2" max="2" width="23.7109375" bestFit="1" customWidth="1"/>
    <col min="3" max="3" width="12" customWidth="1"/>
    <col min="4" max="4" width="12.42578125" customWidth="1"/>
    <col min="7" max="7" width="10.42578125" bestFit="1" customWidth="1"/>
    <col min="8" max="8" width="8.28515625" bestFit="1" customWidth="1"/>
    <col min="9" max="9" width="13.140625" bestFit="1" customWidth="1"/>
    <col min="10" max="10" width="7.42578125" bestFit="1" customWidth="1"/>
  </cols>
  <sheetData>
    <row r="1" spans="1:10" x14ac:dyDescent="0.2">
      <c r="A1" s="355" t="s">
        <v>232</v>
      </c>
      <c r="B1" s="355"/>
      <c r="C1" s="355"/>
      <c r="D1" s="355"/>
      <c r="E1" s="355"/>
      <c r="F1" s="355"/>
      <c r="G1" s="355"/>
      <c r="H1" s="355"/>
      <c r="I1" s="355"/>
      <c r="J1" s="355"/>
    </row>
    <row r="2" spans="1:10" x14ac:dyDescent="0.2">
      <c r="A2" s="356" t="s">
        <v>1006</v>
      </c>
      <c r="B2" s="356"/>
      <c r="C2" s="356"/>
      <c r="D2" s="356"/>
      <c r="E2" s="356"/>
      <c r="F2" s="356"/>
      <c r="G2" s="356"/>
      <c r="H2" s="356"/>
      <c r="I2" s="356"/>
      <c r="J2" s="356"/>
    </row>
    <row r="3" spans="1:10" x14ac:dyDescent="0.2">
      <c r="A3" s="364" t="s">
        <v>0</v>
      </c>
      <c r="B3" s="362" t="s">
        <v>233</v>
      </c>
      <c r="C3" s="360" t="s">
        <v>234</v>
      </c>
      <c r="D3" s="360" t="s">
        <v>235</v>
      </c>
      <c r="E3" s="360" t="s">
        <v>236</v>
      </c>
      <c r="F3" s="357" t="s">
        <v>237</v>
      </c>
      <c r="G3" s="358"/>
      <c r="H3" s="358"/>
      <c r="I3" s="358"/>
      <c r="J3" s="359"/>
    </row>
    <row r="4" spans="1:10" x14ac:dyDescent="0.2">
      <c r="A4" s="365"/>
      <c r="B4" s="363"/>
      <c r="C4" s="361"/>
      <c r="D4" s="361"/>
      <c r="E4" s="361"/>
      <c r="F4" s="105" t="s">
        <v>238</v>
      </c>
      <c r="G4" s="105" t="s">
        <v>239</v>
      </c>
      <c r="H4" s="105" t="s">
        <v>240</v>
      </c>
      <c r="I4" s="105" t="s">
        <v>241</v>
      </c>
      <c r="J4" s="105" t="s">
        <v>242</v>
      </c>
    </row>
    <row r="5" spans="1:10" x14ac:dyDescent="0.2">
      <c r="A5" s="20">
        <v>38367</v>
      </c>
      <c r="B5" s="21" t="s">
        <v>243</v>
      </c>
      <c r="C5" s="22">
        <v>1500</v>
      </c>
      <c r="D5" s="22">
        <v>500</v>
      </c>
      <c r="E5" s="22">
        <v>200</v>
      </c>
      <c r="F5" s="22">
        <v>-500</v>
      </c>
      <c r="G5" s="22">
        <v>-600</v>
      </c>
      <c r="H5" s="22">
        <v>0</v>
      </c>
      <c r="I5" s="22">
        <v>0</v>
      </c>
      <c r="J5" s="22">
        <v>0</v>
      </c>
    </row>
    <row r="6" spans="1:10" x14ac:dyDescent="0.2">
      <c r="A6" s="2">
        <v>38609</v>
      </c>
      <c r="B6" t="s">
        <v>244</v>
      </c>
      <c r="C6" s="19">
        <v>-300</v>
      </c>
      <c r="D6" s="19"/>
      <c r="E6" s="19"/>
      <c r="F6" s="19"/>
      <c r="G6" s="19"/>
      <c r="H6" s="19"/>
      <c r="I6" s="19"/>
      <c r="J6" s="19"/>
    </row>
    <row r="7" spans="1:10" x14ac:dyDescent="0.2">
      <c r="A7" s="20">
        <v>38610</v>
      </c>
      <c r="B7" s="21" t="s">
        <v>245</v>
      </c>
      <c r="C7" s="22">
        <f>-188.38-250-230</f>
        <v>-668.38</v>
      </c>
      <c r="D7" s="22"/>
      <c r="E7" s="22"/>
      <c r="F7" s="22"/>
      <c r="G7" s="22"/>
      <c r="H7" s="22"/>
      <c r="I7" s="22"/>
      <c r="J7" s="22"/>
    </row>
    <row r="8" spans="1:10" x14ac:dyDescent="0.2">
      <c r="A8" s="2">
        <v>38454</v>
      </c>
      <c r="B8" t="s">
        <v>246</v>
      </c>
      <c r="C8" s="19"/>
      <c r="D8" s="19"/>
      <c r="E8" s="19"/>
      <c r="F8" s="19"/>
      <c r="G8" s="19"/>
      <c r="H8" s="19">
        <v>-53.79</v>
      </c>
      <c r="I8" s="19"/>
      <c r="J8" s="19"/>
    </row>
    <row r="9" spans="1:10" x14ac:dyDescent="0.2">
      <c r="A9" s="20">
        <v>38455</v>
      </c>
      <c r="B9" s="21" t="s">
        <v>247</v>
      </c>
      <c r="C9" s="22"/>
      <c r="D9" s="22"/>
      <c r="E9" s="22"/>
      <c r="F9" s="22"/>
      <c r="G9" s="22"/>
      <c r="H9" s="22">
        <v>-34.28</v>
      </c>
      <c r="I9" s="22"/>
      <c r="J9" s="22"/>
    </row>
    <row r="10" spans="1:10" x14ac:dyDescent="0.2">
      <c r="A10" s="2">
        <v>38609</v>
      </c>
      <c r="B10" t="s">
        <v>248</v>
      </c>
      <c r="C10" s="19"/>
      <c r="D10" s="19"/>
      <c r="E10" s="19"/>
      <c r="F10" s="19"/>
      <c r="G10" s="19"/>
      <c r="H10" s="19">
        <v>-35.6</v>
      </c>
      <c r="I10" s="19"/>
      <c r="J10" s="19"/>
    </row>
    <row r="11" spans="1:10" x14ac:dyDescent="0.2">
      <c r="A11" s="20">
        <v>38604</v>
      </c>
      <c r="B11" s="21" t="s">
        <v>249</v>
      </c>
      <c r="C11" s="22"/>
      <c r="D11" s="22"/>
      <c r="E11" s="22"/>
      <c r="F11" s="22"/>
      <c r="G11" s="22"/>
      <c r="H11" s="22">
        <v>-25</v>
      </c>
      <c r="I11" s="22"/>
      <c r="J11" s="22"/>
    </row>
    <row r="12" spans="1:10" x14ac:dyDescent="0.2">
      <c r="A12" s="2">
        <v>38601</v>
      </c>
      <c r="B12" t="s">
        <v>246</v>
      </c>
      <c r="C12" s="19"/>
      <c r="D12" s="19"/>
      <c r="E12" s="19"/>
      <c r="F12" s="19"/>
      <c r="G12" s="19"/>
      <c r="H12" s="19">
        <v>-100.43</v>
      </c>
      <c r="I12" s="19"/>
      <c r="J12" s="19"/>
    </row>
    <row r="13" spans="1:10" x14ac:dyDescent="0.2">
      <c r="A13" s="20">
        <v>38602</v>
      </c>
      <c r="B13" s="21" t="s">
        <v>250</v>
      </c>
      <c r="C13" s="22"/>
      <c r="D13" s="22"/>
      <c r="E13" s="22"/>
      <c r="F13" s="22"/>
      <c r="G13" s="22"/>
      <c r="H13" s="22">
        <v>-9.19</v>
      </c>
      <c r="I13" s="22"/>
      <c r="J13" s="22"/>
    </row>
    <row r="14" spans="1:10" x14ac:dyDescent="0.2">
      <c r="A14" s="2">
        <v>38597</v>
      </c>
      <c r="B14" t="s">
        <v>251</v>
      </c>
      <c r="C14" s="19"/>
      <c r="D14" s="19"/>
      <c r="E14" s="19"/>
      <c r="F14" s="19"/>
      <c r="G14" s="19"/>
      <c r="H14" s="19"/>
      <c r="I14" s="19">
        <v>-50</v>
      </c>
      <c r="J14" s="19"/>
    </row>
    <row r="15" spans="1:10" x14ac:dyDescent="0.2">
      <c r="A15" s="20">
        <v>38596</v>
      </c>
      <c r="B15" s="21" t="s">
        <v>252</v>
      </c>
      <c r="C15" s="22"/>
      <c r="D15" s="22"/>
      <c r="E15" s="22"/>
      <c r="F15" s="22"/>
      <c r="G15" s="22"/>
      <c r="H15" s="22"/>
      <c r="I15" s="22">
        <v>-31.7</v>
      </c>
      <c r="J15" s="22"/>
    </row>
    <row r="16" spans="1:10" x14ac:dyDescent="0.2">
      <c r="A16" s="2">
        <v>38589</v>
      </c>
      <c r="B16" t="s">
        <v>253</v>
      </c>
      <c r="D16" s="19"/>
      <c r="E16" s="19"/>
      <c r="F16" s="19"/>
      <c r="G16" s="19"/>
      <c r="H16" s="19"/>
      <c r="I16" s="19">
        <v>-111.4</v>
      </c>
      <c r="J16" s="19"/>
    </row>
    <row r="17" spans="1:10" ht="13.5" thickBot="1" x14ac:dyDescent="0.25">
      <c r="A17" s="23">
        <v>38610</v>
      </c>
      <c r="B17" s="24" t="s">
        <v>254</v>
      </c>
      <c r="C17" s="202"/>
      <c r="D17" s="202"/>
      <c r="E17" s="202"/>
      <c r="F17" s="202"/>
      <c r="G17" s="202"/>
      <c r="H17" s="202"/>
      <c r="I17" s="202"/>
      <c r="J17" s="202"/>
    </row>
    <row r="18" spans="1:10" ht="13.5" thickTop="1" x14ac:dyDescent="0.2">
      <c r="A18" s="2"/>
      <c r="C18" s="19"/>
      <c r="D18" s="19"/>
      <c r="E18" s="19"/>
      <c r="F18" s="19"/>
      <c r="G18" s="19"/>
      <c r="H18" s="19"/>
      <c r="I18" s="19"/>
      <c r="J18" s="19"/>
    </row>
    <row r="19" spans="1:10" ht="13.5" thickBot="1" x14ac:dyDescent="0.25">
      <c r="A19" s="25">
        <f>A17</f>
        <v>38610</v>
      </c>
      <c r="B19" t="s">
        <v>255</v>
      </c>
      <c r="C19" s="202"/>
      <c r="D19" s="19"/>
      <c r="E19" s="19"/>
      <c r="F19" s="19"/>
      <c r="G19" s="19"/>
      <c r="H19" s="19"/>
      <c r="I19" s="19"/>
      <c r="J19" s="19"/>
    </row>
    <row r="20" spans="1:10" ht="13.5" thickTop="1" x14ac:dyDescent="0.2"/>
    <row r="22" spans="1:10" x14ac:dyDescent="0.2">
      <c r="A22" s="232" t="s">
        <v>1</v>
      </c>
      <c r="B22" s="233" t="s">
        <v>256</v>
      </c>
    </row>
    <row r="23" spans="1:10" x14ac:dyDescent="0.2">
      <c r="A23" s="234" t="s">
        <v>1025</v>
      </c>
      <c r="B23" s="235"/>
    </row>
    <row r="24" spans="1:10" x14ac:dyDescent="0.2">
      <c r="A24" s="234" t="s">
        <v>1030</v>
      </c>
      <c r="B24" s="235"/>
    </row>
    <row r="25" spans="1:10" x14ac:dyDescent="0.2">
      <c r="A25" s="234" t="s">
        <v>1028</v>
      </c>
      <c r="B25" s="235"/>
    </row>
    <row r="26" spans="1:10" x14ac:dyDescent="0.2">
      <c r="A26" s="234" t="s">
        <v>1029</v>
      </c>
      <c r="B26" s="235"/>
    </row>
  </sheetData>
  <sortState ref="A23:A26">
    <sortCondition ref="A23:A26"/>
  </sortState>
  <mergeCells count="8">
    <mergeCell ref="A1:J1"/>
    <mergeCell ref="A2:J2"/>
    <mergeCell ref="F3:J3"/>
    <mergeCell ref="C3:C4"/>
    <mergeCell ref="D3:D4"/>
    <mergeCell ref="E3:E4"/>
    <mergeCell ref="B3:B4"/>
    <mergeCell ref="A3:A4"/>
  </mergeCells>
  <phoneticPr fontId="24" type="noConversion"/>
  <pageMargins left="0.79" right="0.79" top="0.98" bottom="0.98" header="0.49" footer="0.49"/>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8"/>
  <dimension ref="A1:D22"/>
  <sheetViews>
    <sheetView topLeftCell="A3" workbookViewId="0">
      <selection activeCell="B22" sqref="A18:B22"/>
    </sheetView>
  </sheetViews>
  <sheetFormatPr defaultRowHeight="12.75" x14ac:dyDescent="0.2"/>
  <cols>
    <col min="1" max="1" width="15.28515625" customWidth="1"/>
    <col min="2" max="2" width="61" customWidth="1"/>
    <col min="3" max="3" width="21.28515625" customWidth="1"/>
    <col min="4" max="4" width="17.140625" customWidth="1"/>
  </cols>
  <sheetData>
    <row r="1" spans="1:4" ht="15.75" x14ac:dyDescent="0.25">
      <c r="A1" s="106" t="s">
        <v>257</v>
      </c>
      <c r="B1" s="107">
        <v>2005</v>
      </c>
      <c r="C1" s="108"/>
      <c r="D1" s="108" t="s">
        <v>258</v>
      </c>
    </row>
    <row r="2" spans="1:4" ht="15" x14ac:dyDescent="0.25">
      <c r="A2" t="s">
        <v>259</v>
      </c>
      <c r="B2" t="s">
        <v>260</v>
      </c>
      <c r="C2" s="27" t="s">
        <v>261</v>
      </c>
      <c r="D2" s="27" t="s">
        <v>262</v>
      </c>
    </row>
    <row r="3" spans="1:4" ht="15.75" x14ac:dyDescent="0.25">
      <c r="A3" t="s">
        <v>263</v>
      </c>
      <c r="B3" s="29" t="s">
        <v>264</v>
      </c>
      <c r="C3" s="30"/>
      <c r="D3" s="30">
        <v>185.4</v>
      </c>
    </row>
    <row r="4" spans="1:4" ht="15.75" x14ac:dyDescent="0.25">
      <c r="A4" t="s">
        <v>263</v>
      </c>
      <c r="B4" s="28" t="s">
        <v>265</v>
      </c>
      <c r="C4" s="30"/>
      <c r="D4" s="30">
        <v>150</v>
      </c>
    </row>
    <row r="5" spans="1:4" ht="15.75" x14ac:dyDescent="0.25">
      <c r="A5" t="s">
        <v>266</v>
      </c>
      <c r="B5" s="31" t="s">
        <v>267</v>
      </c>
      <c r="C5" s="30"/>
      <c r="D5" s="30">
        <v>583.4</v>
      </c>
    </row>
    <row r="6" spans="1:4" ht="15.75" x14ac:dyDescent="0.25">
      <c r="A6" t="s">
        <v>268</v>
      </c>
      <c r="B6" s="31" t="s">
        <v>269</v>
      </c>
      <c r="C6" s="30"/>
      <c r="D6" s="30">
        <v>1590</v>
      </c>
    </row>
    <row r="7" spans="1:4" ht="15.75" x14ac:dyDescent="0.25">
      <c r="A7" t="s">
        <v>270</v>
      </c>
      <c r="B7" s="26" t="s">
        <v>271</v>
      </c>
      <c r="C7" s="30"/>
      <c r="D7" s="30">
        <v>142.5</v>
      </c>
    </row>
    <row r="8" spans="1:4" ht="15.75" x14ac:dyDescent="0.25">
      <c r="A8" t="s">
        <v>272</v>
      </c>
      <c r="B8" s="26" t="s">
        <v>273</v>
      </c>
      <c r="C8" s="30"/>
      <c r="D8" s="30">
        <v>399</v>
      </c>
    </row>
    <row r="9" spans="1:4" ht="15.75" x14ac:dyDescent="0.25">
      <c r="A9" t="s">
        <v>272</v>
      </c>
      <c r="B9" s="26" t="s">
        <v>274</v>
      </c>
      <c r="C9" s="30"/>
      <c r="D9" s="30">
        <v>98</v>
      </c>
    </row>
    <row r="10" spans="1:4" ht="15.75" x14ac:dyDescent="0.25">
      <c r="A10" t="s">
        <v>275</v>
      </c>
      <c r="B10" s="26" t="s">
        <v>276</v>
      </c>
      <c r="C10" s="30"/>
      <c r="D10" s="30">
        <v>150</v>
      </c>
    </row>
    <row r="11" spans="1:4" ht="15.75" x14ac:dyDescent="0.25">
      <c r="A11" t="s">
        <v>275</v>
      </c>
      <c r="B11" s="26" t="s">
        <v>277</v>
      </c>
      <c r="C11" s="30"/>
      <c r="D11" s="30">
        <v>90</v>
      </c>
    </row>
    <row r="12" spans="1:4" ht="15.75" x14ac:dyDescent="0.25">
      <c r="A12" t="s">
        <v>278</v>
      </c>
      <c r="B12" s="26" t="s">
        <v>279</v>
      </c>
      <c r="C12" s="30">
        <v>6750</v>
      </c>
      <c r="D12" s="30"/>
    </row>
    <row r="13" spans="1:4" ht="15.75" x14ac:dyDescent="0.25">
      <c r="B13" s="30" t="s">
        <v>280</v>
      </c>
      <c r="C13" s="109">
        <f>SUM(C3:C12)</f>
        <v>6750</v>
      </c>
      <c r="D13" s="110">
        <f>SUM(D3:D12)</f>
        <v>3388.3</v>
      </c>
    </row>
    <row r="14" spans="1:4" ht="15.75" x14ac:dyDescent="0.25">
      <c r="B14" s="30" t="s">
        <v>281</v>
      </c>
      <c r="C14" s="30"/>
      <c r="D14" s="111">
        <f>C13-D13</f>
        <v>3361.7</v>
      </c>
    </row>
    <row r="15" spans="1:4" ht="15.75" x14ac:dyDescent="0.25">
      <c r="B15" s="32"/>
      <c r="C15" s="32"/>
      <c r="D15" s="32"/>
    </row>
    <row r="16" spans="1:4" ht="15.75" x14ac:dyDescent="0.25">
      <c r="C16" s="32"/>
      <c r="D16" s="32"/>
    </row>
    <row r="17" spans="1:4" ht="15.75" x14ac:dyDescent="0.25">
      <c r="C17" s="32"/>
      <c r="D17" s="32"/>
    </row>
    <row r="18" spans="1:4" x14ac:dyDescent="0.2">
      <c r="A18" s="76"/>
      <c r="B18" s="76"/>
    </row>
    <row r="19" spans="1:4" x14ac:dyDescent="0.2">
      <c r="A19" s="232" t="s">
        <v>1</v>
      </c>
      <c r="B19" s="233" t="s">
        <v>256</v>
      </c>
    </row>
    <row r="20" spans="1:4" x14ac:dyDescent="0.2">
      <c r="A20" s="236" t="s">
        <v>1026</v>
      </c>
      <c r="B20" s="237"/>
    </row>
    <row r="21" spans="1:4" x14ac:dyDescent="0.2">
      <c r="A21" s="236" t="s">
        <v>1027</v>
      </c>
      <c r="B21" s="237"/>
    </row>
    <row r="22" spans="1:4" x14ac:dyDescent="0.2">
      <c r="A22" s="236" t="s">
        <v>1031</v>
      </c>
      <c r="B22" s="237"/>
    </row>
  </sheetData>
  <phoneticPr fontId="24" type="noConversion"/>
  <pageMargins left="0.79" right="0.79" top="0.98" bottom="0.98" header="0.49" footer="0.49"/>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dimension ref="A1:G44"/>
  <sheetViews>
    <sheetView showGridLines="0" topLeftCell="A4" zoomScaleNormal="100" workbookViewId="0">
      <selection activeCell="F19" sqref="F19"/>
    </sheetView>
  </sheetViews>
  <sheetFormatPr defaultRowHeight="12.75" x14ac:dyDescent="0.2"/>
  <cols>
    <col min="1" max="1" width="19.42578125" customWidth="1"/>
    <col min="2" max="2" width="16.7109375" customWidth="1"/>
    <col min="3" max="3" width="15.85546875" customWidth="1"/>
    <col min="4" max="4" width="17.28515625" customWidth="1"/>
    <col min="5" max="5" width="17.140625" customWidth="1"/>
    <col min="6" max="6" width="15.7109375" customWidth="1"/>
    <col min="7" max="7" width="27.42578125" customWidth="1"/>
  </cols>
  <sheetData>
    <row r="1" spans="1:6" ht="48" customHeight="1" x14ac:dyDescent="0.8">
      <c r="A1" s="371" t="s">
        <v>282</v>
      </c>
      <c r="B1" s="372"/>
      <c r="C1" s="372"/>
      <c r="D1" s="372"/>
      <c r="E1" s="372"/>
      <c r="F1" s="373"/>
    </row>
    <row r="2" spans="1:6" ht="12" customHeight="1" x14ac:dyDescent="0.2">
      <c r="A2" s="368"/>
      <c r="B2" s="369"/>
      <c r="C2" s="369"/>
      <c r="D2" s="369"/>
      <c r="E2" s="369"/>
      <c r="F2" s="370"/>
    </row>
    <row r="3" spans="1:6" ht="28.5" customHeight="1" x14ac:dyDescent="0.3">
      <c r="A3" s="124" t="s">
        <v>283</v>
      </c>
      <c r="B3" s="125"/>
      <c r="C3" s="369"/>
      <c r="D3" s="369"/>
      <c r="E3" s="369"/>
      <c r="F3" s="370"/>
    </row>
    <row r="4" spans="1:6" x14ac:dyDescent="0.2">
      <c r="A4" s="126" t="s">
        <v>284</v>
      </c>
      <c r="B4" s="127"/>
      <c r="C4" s="369"/>
      <c r="D4" s="369"/>
      <c r="E4" s="369"/>
      <c r="F4" s="370"/>
    </row>
    <row r="5" spans="1:6" x14ac:dyDescent="0.2">
      <c r="A5" s="9"/>
      <c r="B5" s="128"/>
      <c r="C5" s="369"/>
      <c r="D5" s="369"/>
      <c r="E5" s="129" t="s">
        <v>259</v>
      </c>
      <c r="F5" s="207"/>
    </row>
    <row r="6" spans="1:6" x14ac:dyDescent="0.2">
      <c r="A6" s="9" t="s">
        <v>285</v>
      </c>
      <c r="B6" s="35"/>
      <c r="C6" s="369"/>
      <c r="D6" s="369"/>
      <c r="E6" s="129" t="s">
        <v>286</v>
      </c>
      <c r="F6" s="130">
        <v>100</v>
      </c>
    </row>
    <row r="7" spans="1:6" x14ac:dyDescent="0.2">
      <c r="A7" s="9" t="s">
        <v>287</v>
      </c>
      <c r="B7" s="8"/>
      <c r="C7" s="369"/>
      <c r="D7" s="369"/>
      <c r="E7" s="129" t="s">
        <v>288</v>
      </c>
      <c r="F7" s="131"/>
    </row>
    <row r="8" spans="1:6" x14ac:dyDescent="0.2">
      <c r="A8" s="9" t="s">
        <v>289</v>
      </c>
      <c r="B8" s="8"/>
      <c r="C8" s="369"/>
      <c r="D8" s="369"/>
      <c r="E8" s="128"/>
      <c r="F8" s="132"/>
    </row>
    <row r="9" spans="1:6" x14ac:dyDescent="0.2">
      <c r="A9" s="9"/>
      <c r="B9" s="128"/>
      <c r="C9" s="369"/>
      <c r="D9" s="369"/>
      <c r="E9" s="128"/>
      <c r="F9" s="132"/>
    </row>
    <row r="10" spans="1:6" x14ac:dyDescent="0.2">
      <c r="A10" s="133" t="s">
        <v>290</v>
      </c>
      <c r="B10" s="128"/>
      <c r="C10" s="369"/>
      <c r="D10" s="369"/>
      <c r="E10" s="134" t="s">
        <v>291</v>
      </c>
      <c r="F10" s="207">
        <f>F5+15</f>
        <v>15</v>
      </c>
    </row>
    <row r="11" spans="1:6" x14ac:dyDescent="0.2">
      <c r="A11" s="9" t="s">
        <v>222</v>
      </c>
      <c r="B11" s="35"/>
      <c r="C11" s="369"/>
      <c r="D11" s="369"/>
      <c r="E11" s="134" t="s">
        <v>292</v>
      </c>
      <c r="F11" s="135" t="s">
        <v>1018</v>
      </c>
    </row>
    <row r="12" spans="1:6" x14ac:dyDescent="0.2">
      <c r="A12" s="9" t="s">
        <v>293</v>
      </c>
      <c r="B12" s="8"/>
      <c r="C12" s="369"/>
      <c r="D12" s="369"/>
      <c r="E12" s="128"/>
      <c r="F12" s="132"/>
    </row>
    <row r="13" spans="1:6" x14ac:dyDescent="0.2">
      <c r="A13" s="9" t="s">
        <v>285</v>
      </c>
      <c r="B13" s="8"/>
      <c r="C13" s="369"/>
      <c r="D13" s="369"/>
      <c r="E13" s="128"/>
      <c r="F13" s="132"/>
    </row>
    <row r="14" spans="1:6" x14ac:dyDescent="0.2">
      <c r="A14" s="9" t="s">
        <v>294</v>
      </c>
      <c r="B14" s="8"/>
      <c r="C14" s="369"/>
      <c r="D14" s="369"/>
      <c r="E14" s="128"/>
      <c r="F14" s="132"/>
    </row>
    <row r="15" spans="1:6" x14ac:dyDescent="0.2">
      <c r="A15" s="9" t="s">
        <v>295</v>
      </c>
      <c r="B15" s="8"/>
      <c r="C15" s="369"/>
      <c r="D15" s="369"/>
      <c r="E15" s="128"/>
      <c r="F15" s="132"/>
    </row>
    <row r="16" spans="1:6" x14ac:dyDescent="0.2">
      <c r="A16" s="9" t="s">
        <v>296</v>
      </c>
      <c r="B16" s="8"/>
      <c r="C16" s="369"/>
      <c r="D16" s="369"/>
      <c r="E16" s="128"/>
      <c r="F16" s="132"/>
    </row>
    <row r="17" spans="1:7" x14ac:dyDescent="0.2">
      <c r="A17" s="9"/>
      <c r="B17" s="128"/>
      <c r="C17" s="369"/>
      <c r="D17" s="369"/>
      <c r="E17" s="128"/>
      <c r="F17" s="132"/>
    </row>
    <row r="18" spans="1:7" x14ac:dyDescent="0.2">
      <c r="A18" s="133" t="s">
        <v>297</v>
      </c>
      <c r="B18" s="136"/>
      <c r="C18" s="369"/>
      <c r="D18" s="369"/>
      <c r="E18" s="128"/>
      <c r="F18" s="132"/>
    </row>
    <row r="19" spans="1:7" x14ac:dyDescent="0.2">
      <c r="A19" s="137"/>
      <c r="B19" s="138"/>
      <c r="C19" s="138"/>
      <c r="D19" s="128"/>
      <c r="E19" s="128"/>
      <c r="F19" s="132"/>
    </row>
    <row r="20" spans="1:7" ht="13.5" thickBot="1" x14ac:dyDescent="0.25">
      <c r="A20" s="133"/>
      <c r="B20" s="128"/>
      <c r="C20" s="128"/>
      <c r="D20" s="128"/>
      <c r="E20" s="128"/>
      <c r="F20" s="132"/>
    </row>
    <row r="21" spans="1:7" x14ac:dyDescent="0.2">
      <c r="A21" s="139" t="s">
        <v>298</v>
      </c>
      <c r="B21" s="37" t="s">
        <v>299</v>
      </c>
      <c r="C21" s="37" t="s">
        <v>300</v>
      </c>
      <c r="D21" s="38" t="s">
        <v>301</v>
      </c>
      <c r="E21" s="128"/>
      <c r="F21" s="132"/>
      <c r="G21" s="39"/>
    </row>
    <row r="22" spans="1:7" x14ac:dyDescent="0.2">
      <c r="A22" s="140"/>
      <c r="B22" s="40"/>
      <c r="C22" s="40"/>
      <c r="D22" s="41"/>
      <c r="E22" s="128"/>
      <c r="F22" s="132"/>
      <c r="G22" s="39"/>
    </row>
    <row r="23" spans="1:7" x14ac:dyDescent="0.2">
      <c r="A23" s="133"/>
      <c r="B23" s="136"/>
      <c r="C23" s="136"/>
      <c r="D23" s="128"/>
      <c r="E23" s="128"/>
      <c r="F23" s="132"/>
    </row>
    <row r="24" spans="1:7" ht="13.5" thickBot="1" x14ac:dyDescent="0.25">
      <c r="A24" s="9"/>
      <c r="B24" s="128"/>
      <c r="C24" s="128"/>
      <c r="D24" s="128"/>
      <c r="E24" s="128"/>
      <c r="F24" s="132"/>
    </row>
    <row r="25" spans="1:7" x14ac:dyDescent="0.2">
      <c r="A25" s="119" t="s">
        <v>302</v>
      </c>
      <c r="B25" s="366" t="s">
        <v>303</v>
      </c>
      <c r="C25" s="367"/>
      <c r="D25" s="42" t="s">
        <v>304</v>
      </c>
      <c r="E25" s="120" t="s">
        <v>306</v>
      </c>
      <c r="F25" s="120" t="s">
        <v>1020</v>
      </c>
      <c r="G25" s="39"/>
    </row>
    <row r="26" spans="1:7" x14ac:dyDescent="0.2">
      <c r="A26" s="121">
        <v>10</v>
      </c>
      <c r="B26" s="374" t="s">
        <v>1007</v>
      </c>
      <c r="C26" s="375"/>
      <c r="D26" s="204">
        <v>1000</v>
      </c>
      <c r="E26" s="209"/>
      <c r="F26" s="208"/>
      <c r="G26" s="39"/>
    </row>
    <row r="27" spans="1:7" x14ac:dyDescent="0.2">
      <c r="A27" s="121">
        <v>20</v>
      </c>
      <c r="B27" s="374" t="s">
        <v>1008</v>
      </c>
      <c r="C27" s="375"/>
      <c r="D27" s="204">
        <v>200</v>
      </c>
      <c r="E27" s="209"/>
      <c r="F27" s="208"/>
      <c r="G27" s="39"/>
    </row>
    <row r="28" spans="1:7" x14ac:dyDescent="0.2">
      <c r="A28" s="121">
        <v>5</v>
      </c>
      <c r="B28" s="374" t="s">
        <v>1009</v>
      </c>
      <c r="C28" s="375"/>
      <c r="D28" s="204">
        <v>600</v>
      </c>
      <c r="E28" s="209"/>
      <c r="F28" s="208" t="s">
        <v>305</v>
      </c>
      <c r="G28" s="39"/>
    </row>
    <row r="29" spans="1:7" x14ac:dyDescent="0.2">
      <c r="A29" s="121">
        <v>300</v>
      </c>
      <c r="B29" s="374" t="s">
        <v>1010</v>
      </c>
      <c r="C29" s="375"/>
      <c r="D29" s="204">
        <v>15</v>
      </c>
      <c r="E29" s="209"/>
      <c r="F29" s="208"/>
      <c r="G29" s="39"/>
    </row>
    <row r="30" spans="1:7" x14ac:dyDescent="0.2">
      <c r="A30" s="121">
        <v>50</v>
      </c>
      <c r="B30" s="374" t="s">
        <v>1011</v>
      </c>
      <c r="C30" s="375"/>
      <c r="D30" s="204">
        <v>1300</v>
      </c>
      <c r="E30" s="209"/>
      <c r="F30" s="208"/>
      <c r="G30" s="39"/>
    </row>
    <row r="31" spans="1:7" x14ac:dyDescent="0.2">
      <c r="A31" s="121">
        <v>15</v>
      </c>
      <c r="B31" s="374" t="s">
        <v>1012</v>
      </c>
      <c r="C31" s="375"/>
      <c r="D31" s="204">
        <v>50</v>
      </c>
      <c r="E31" s="209"/>
      <c r="F31" s="208" t="s">
        <v>305</v>
      </c>
      <c r="G31" s="39"/>
    </row>
    <row r="32" spans="1:7" x14ac:dyDescent="0.2">
      <c r="A32" s="121">
        <v>150</v>
      </c>
      <c r="B32" s="374" t="s">
        <v>1013</v>
      </c>
      <c r="C32" s="375"/>
      <c r="D32" s="204">
        <v>40</v>
      </c>
      <c r="E32" s="209"/>
      <c r="F32" s="208"/>
      <c r="G32" s="39"/>
    </row>
    <row r="33" spans="1:7" x14ac:dyDescent="0.2">
      <c r="A33" s="121">
        <v>1</v>
      </c>
      <c r="B33" s="374" t="s">
        <v>1014</v>
      </c>
      <c r="C33" s="375"/>
      <c r="D33" s="204">
        <v>200</v>
      </c>
      <c r="E33" s="209"/>
      <c r="F33" s="208" t="s">
        <v>305</v>
      </c>
      <c r="G33" s="39"/>
    </row>
    <row r="34" spans="1:7" ht="13.5" thickBot="1" x14ac:dyDescent="0.25">
      <c r="A34" s="123">
        <v>30</v>
      </c>
      <c r="B34" s="374" t="s">
        <v>1015</v>
      </c>
      <c r="C34" s="375"/>
      <c r="D34" s="205">
        <v>2000</v>
      </c>
      <c r="E34" s="209"/>
      <c r="F34" s="208"/>
      <c r="G34" s="39"/>
    </row>
    <row r="35" spans="1:7" x14ac:dyDescent="0.2">
      <c r="A35" s="141"/>
      <c r="B35" s="142"/>
      <c r="C35" s="142"/>
      <c r="D35" s="143"/>
      <c r="E35" s="112" t="s">
        <v>307</v>
      </c>
      <c r="F35" s="122">
        <f>SUM(E26:E34)</f>
        <v>0</v>
      </c>
      <c r="G35" s="39"/>
    </row>
    <row r="36" spans="1:7" x14ac:dyDescent="0.2">
      <c r="A36" s="141"/>
      <c r="B36" s="142"/>
      <c r="C36" s="142"/>
      <c r="D36" s="143"/>
      <c r="E36" s="112" t="s">
        <v>1017</v>
      </c>
      <c r="F36" s="113">
        <v>8.5999999999999993E-2</v>
      </c>
      <c r="G36" s="39"/>
    </row>
    <row r="37" spans="1:7" x14ac:dyDescent="0.2">
      <c r="A37" s="141"/>
      <c r="B37" s="142"/>
      <c r="C37" s="142"/>
      <c r="D37" s="143"/>
      <c r="E37" s="112" t="s">
        <v>1016</v>
      </c>
      <c r="F37" s="114">
        <f>(SUMIF(F26:F34,"=T",E26:E34))*0.01</f>
        <v>0</v>
      </c>
      <c r="G37" s="39"/>
    </row>
    <row r="38" spans="1:7" x14ac:dyDescent="0.2">
      <c r="A38" s="141"/>
      <c r="B38" s="142"/>
      <c r="C38" s="142"/>
      <c r="D38" s="143"/>
      <c r="E38" s="112" t="s">
        <v>308</v>
      </c>
      <c r="F38" s="114">
        <v>0</v>
      </c>
      <c r="G38" s="39"/>
    </row>
    <row r="39" spans="1:7" x14ac:dyDescent="0.2">
      <c r="A39" s="144"/>
      <c r="B39" s="143"/>
      <c r="C39" s="143"/>
      <c r="D39" s="143"/>
      <c r="E39" s="115" t="s">
        <v>306</v>
      </c>
      <c r="F39" s="116">
        <f>F35*(1+F36)-F37</f>
        <v>0</v>
      </c>
      <c r="G39" s="39"/>
    </row>
    <row r="40" spans="1:7" ht="13.5" thickBot="1" x14ac:dyDescent="0.25">
      <c r="A40" s="144"/>
      <c r="B40" s="148" t="s">
        <v>999</v>
      </c>
      <c r="C40" s="143"/>
      <c r="D40" s="143"/>
      <c r="E40" s="117"/>
      <c r="F40" s="118"/>
    </row>
    <row r="41" spans="1:7" x14ac:dyDescent="0.2">
      <c r="A41" s="368" t="s">
        <v>309</v>
      </c>
      <c r="B41" s="369"/>
      <c r="C41" s="369"/>
      <c r="D41" s="369"/>
      <c r="E41" s="369"/>
      <c r="F41" s="370"/>
    </row>
    <row r="42" spans="1:7" x14ac:dyDescent="0.2">
      <c r="A42" s="9"/>
      <c r="B42" s="128"/>
      <c r="C42" s="128"/>
      <c r="D42" s="128"/>
      <c r="E42" s="128"/>
      <c r="F42" s="132"/>
    </row>
    <row r="43" spans="1:7" x14ac:dyDescent="0.2">
      <c r="A43" s="9"/>
      <c r="B43" s="128"/>
      <c r="C43" s="128"/>
      <c r="D43" s="128"/>
      <c r="E43" s="128"/>
      <c r="F43" s="132"/>
    </row>
    <row r="44" spans="1:7" ht="13.5" thickBot="1" x14ac:dyDescent="0.25">
      <c r="A44" s="145"/>
      <c r="B44" s="146"/>
      <c r="C44" s="146"/>
      <c r="D44" s="11"/>
      <c r="E44" s="11"/>
      <c r="F44" s="147"/>
    </row>
  </sheetData>
  <mergeCells count="16">
    <mergeCell ref="B25:C25"/>
    <mergeCell ref="A41:F41"/>
    <mergeCell ref="A1:F1"/>
    <mergeCell ref="A2:F2"/>
    <mergeCell ref="C3:F3"/>
    <mergeCell ref="C4:F4"/>
    <mergeCell ref="C5:D18"/>
    <mergeCell ref="B26:C26"/>
    <mergeCell ref="B27:C27"/>
    <mergeCell ref="B28:C28"/>
    <mergeCell ref="B29:C29"/>
    <mergeCell ref="B30:C30"/>
    <mergeCell ref="B31:C31"/>
    <mergeCell ref="B32:C32"/>
    <mergeCell ref="B33:C33"/>
    <mergeCell ref="B34:C34"/>
  </mergeCells>
  <phoneticPr fontId="24" type="noConversion"/>
  <pageMargins left="0.79" right="0.79" top="0.98" bottom="0.98" header="0.49" footer="0.49"/>
  <pageSetup orientation="portrait" horizontalDpi="4294967293" r:id="rId1"/>
  <headerFooter alignWithMargins="0"/>
  <colBreaks count="1" manualBreakCount="1">
    <brk id="4"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H68"/>
  <sheetViews>
    <sheetView workbookViewId="0">
      <selection activeCell="I11" sqref="I11"/>
    </sheetView>
  </sheetViews>
  <sheetFormatPr defaultRowHeight="12.75" x14ac:dyDescent="0.2"/>
  <cols>
    <col min="1" max="1" width="10.140625" bestFit="1" customWidth="1"/>
    <col min="2" max="2" width="36.28515625" bestFit="1" customWidth="1"/>
    <col min="3" max="3" width="13.140625" bestFit="1" customWidth="1"/>
    <col min="4" max="4" width="10.42578125" bestFit="1" customWidth="1"/>
    <col min="5" max="5" width="6.5703125" bestFit="1" customWidth="1"/>
    <col min="7" max="7" width="12.42578125" customWidth="1"/>
  </cols>
  <sheetData>
    <row r="1" spans="1:8" ht="14.25" thickTop="1" thickBot="1" x14ac:dyDescent="0.25">
      <c r="A1" s="149" t="s">
        <v>0</v>
      </c>
      <c r="B1" s="150" t="s">
        <v>222</v>
      </c>
      <c r="C1" s="150" t="s">
        <v>310</v>
      </c>
      <c r="D1" s="150" t="s">
        <v>311</v>
      </c>
      <c r="E1" s="151" t="s">
        <v>312</v>
      </c>
      <c r="G1" s="177" t="s">
        <v>1</v>
      </c>
      <c r="H1" s="177" t="s">
        <v>5</v>
      </c>
    </row>
    <row r="2" spans="1:8" ht="13.5" thickTop="1" x14ac:dyDescent="0.2">
      <c r="A2" s="2">
        <v>35551</v>
      </c>
      <c r="B2" t="s">
        <v>313</v>
      </c>
      <c r="C2" t="s">
        <v>314</v>
      </c>
      <c r="D2" t="s">
        <v>315</v>
      </c>
      <c r="E2" s="43">
        <v>80</v>
      </c>
      <c r="F2" s="43"/>
      <c r="G2" s="203"/>
    </row>
    <row r="3" spans="1:8" x14ac:dyDescent="0.2">
      <c r="A3" s="2">
        <v>35552</v>
      </c>
      <c r="B3" t="s">
        <v>316</v>
      </c>
      <c r="C3" t="s">
        <v>317</v>
      </c>
      <c r="D3" t="s">
        <v>318</v>
      </c>
      <c r="E3" s="43">
        <v>80</v>
      </c>
      <c r="F3" s="43"/>
      <c r="G3" s="203"/>
    </row>
    <row r="4" spans="1:8" x14ac:dyDescent="0.2">
      <c r="A4" s="2">
        <v>35553</v>
      </c>
      <c r="B4" t="s">
        <v>319</v>
      </c>
      <c r="C4" t="s">
        <v>317</v>
      </c>
      <c r="D4" t="s">
        <v>320</v>
      </c>
      <c r="E4" s="43">
        <v>0</v>
      </c>
      <c r="F4" s="43"/>
      <c r="G4" s="203"/>
    </row>
    <row r="5" spans="1:8" x14ac:dyDescent="0.2">
      <c r="A5" s="2">
        <v>35554</v>
      </c>
      <c r="B5" t="s">
        <v>321</v>
      </c>
      <c r="C5" t="s">
        <v>317</v>
      </c>
      <c r="D5" t="s">
        <v>322</v>
      </c>
      <c r="E5" s="43">
        <v>0</v>
      </c>
      <c r="F5" s="43"/>
      <c r="G5" s="2"/>
    </row>
    <row r="6" spans="1:8" x14ac:dyDescent="0.2">
      <c r="A6" s="2">
        <v>35555</v>
      </c>
      <c r="B6" t="s">
        <v>323</v>
      </c>
      <c r="C6" t="s">
        <v>324</v>
      </c>
      <c r="D6" t="s">
        <v>315</v>
      </c>
      <c r="E6" s="43">
        <v>100</v>
      </c>
      <c r="F6" s="43"/>
    </row>
    <row r="7" spans="1:8" x14ac:dyDescent="0.2">
      <c r="A7" s="2">
        <v>35556</v>
      </c>
      <c r="B7" t="s">
        <v>325</v>
      </c>
      <c r="C7" t="s">
        <v>317</v>
      </c>
      <c r="D7" t="s">
        <v>322</v>
      </c>
      <c r="E7" s="43">
        <v>0</v>
      </c>
      <c r="F7" s="43"/>
    </row>
    <row r="8" spans="1:8" x14ac:dyDescent="0.2">
      <c r="A8" s="2">
        <v>35557</v>
      </c>
      <c r="B8" t="s">
        <v>326</v>
      </c>
      <c r="C8" t="s">
        <v>317</v>
      </c>
      <c r="D8" t="s">
        <v>322</v>
      </c>
      <c r="E8" s="43">
        <v>0</v>
      </c>
      <c r="F8" s="43"/>
    </row>
    <row r="9" spans="1:8" x14ac:dyDescent="0.2">
      <c r="A9" s="2">
        <v>35558</v>
      </c>
      <c r="B9" t="s">
        <v>327</v>
      </c>
      <c r="C9" t="s">
        <v>317</v>
      </c>
      <c r="D9" t="s">
        <v>322</v>
      </c>
      <c r="E9" s="43">
        <v>0</v>
      </c>
      <c r="F9" s="43"/>
    </row>
    <row r="10" spans="1:8" x14ac:dyDescent="0.2">
      <c r="A10" s="2">
        <v>35559</v>
      </c>
      <c r="B10" t="s">
        <v>328</v>
      </c>
      <c r="C10" t="s">
        <v>329</v>
      </c>
      <c r="D10" t="s">
        <v>315</v>
      </c>
      <c r="E10" s="43">
        <v>100</v>
      </c>
      <c r="F10" s="43"/>
    </row>
    <row r="11" spans="1:8" x14ac:dyDescent="0.2">
      <c r="A11" s="2">
        <v>35560</v>
      </c>
      <c r="B11" t="s">
        <v>330</v>
      </c>
      <c r="C11" t="s">
        <v>331</v>
      </c>
      <c r="D11" t="s">
        <v>332</v>
      </c>
      <c r="E11" s="43">
        <v>0</v>
      </c>
      <c r="F11" s="43"/>
    </row>
    <row r="12" spans="1:8" x14ac:dyDescent="0.2">
      <c r="A12" s="2">
        <v>35561</v>
      </c>
      <c r="B12" t="s">
        <v>333</v>
      </c>
      <c r="C12" t="s">
        <v>334</v>
      </c>
      <c r="D12" t="s">
        <v>315</v>
      </c>
      <c r="E12" s="43">
        <v>80</v>
      </c>
      <c r="F12" s="43"/>
    </row>
    <row r="13" spans="1:8" x14ac:dyDescent="0.2">
      <c r="A13" s="2">
        <v>35562</v>
      </c>
      <c r="B13" t="s">
        <v>335</v>
      </c>
      <c r="C13" t="s">
        <v>336</v>
      </c>
      <c r="D13" t="s">
        <v>322</v>
      </c>
      <c r="E13" s="43">
        <v>0</v>
      </c>
      <c r="F13" s="43"/>
    </row>
    <row r="14" spans="1:8" x14ac:dyDescent="0.2">
      <c r="A14" s="2">
        <v>35566</v>
      </c>
      <c r="B14" t="s">
        <v>337</v>
      </c>
      <c r="D14" t="s">
        <v>315</v>
      </c>
      <c r="E14" s="43">
        <v>0</v>
      </c>
      <c r="F14" s="43"/>
    </row>
    <row r="15" spans="1:8" x14ac:dyDescent="0.2">
      <c r="A15" s="2">
        <v>35567</v>
      </c>
      <c r="B15" t="s">
        <v>338</v>
      </c>
      <c r="D15" t="s">
        <v>315</v>
      </c>
      <c r="E15" s="43">
        <v>0</v>
      </c>
      <c r="F15" s="43"/>
    </row>
    <row r="16" spans="1:8" x14ac:dyDescent="0.2">
      <c r="A16" s="2">
        <v>35568</v>
      </c>
      <c r="B16" t="s">
        <v>339</v>
      </c>
      <c r="C16" t="s">
        <v>340</v>
      </c>
      <c r="D16" t="s">
        <v>315</v>
      </c>
      <c r="E16" s="43">
        <v>80</v>
      </c>
      <c r="F16" s="43"/>
    </row>
    <row r="17" spans="1:6" x14ac:dyDescent="0.2">
      <c r="A17" s="2">
        <v>35569</v>
      </c>
      <c r="B17" t="s">
        <v>341</v>
      </c>
      <c r="C17" t="s">
        <v>336</v>
      </c>
      <c r="D17" t="s">
        <v>315</v>
      </c>
      <c r="E17" s="43">
        <v>80</v>
      </c>
      <c r="F17" s="43"/>
    </row>
    <row r="18" spans="1:6" x14ac:dyDescent="0.2">
      <c r="A18" s="2">
        <v>35570</v>
      </c>
      <c r="B18" t="s">
        <v>342</v>
      </c>
      <c r="C18" t="s">
        <v>317</v>
      </c>
      <c r="D18" t="s">
        <v>322</v>
      </c>
      <c r="E18" s="43">
        <v>0</v>
      </c>
      <c r="F18" s="43"/>
    </row>
    <row r="19" spans="1:6" x14ac:dyDescent="0.2">
      <c r="A19" s="2">
        <v>35571</v>
      </c>
      <c r="B19" t="s">
        <v>343</v>
      </c>
      <c r="C19" t="s">
        <v>344</v>
      </c>
      <c r="D19" t="s">
        <v>315</v>
      </c>
      <c r="E19" s="43">
        <v>200</v>
      </c>
      <c r="F19" s="43"/>
    </row>
    <row r="20" spans="1:6" x14ac:dyDescent="0.2">
      <c r="A20" s="2">
        <v>35572</v>
      </c>
      <c r="B20" t="s">
        <v>345</v>
      </c>
      <c r="D20" t="s">
        <v>315</v>
      </c>
      <c r="E20" s="43">
        <v>100</v>
      </c>
      <c r="F20" s="43"/>
    </row>
    <row r="21" spans="1:6" x14ac:dyDescent="0.2">
      <c r="A21" s="2">
        <v>35573</v>
      </c>
      <c r="B21" t="s">
        <v>346</v>
      </c>
      <c r="D21" t="s">
        <v>322</v>
      </c>
      <c r="E21" s="43">
        <v>0</v>
      </c>
      <c r="F21" s="43"/>
    </row>
    <row r="22" spans="1:6" x14ac:dyDescent="0.2">
      <c r="A22" s="2">
        <v>35574</v>
      </c>
      <c r="B22" t="s">
        <v>347</v>
      </c>
      <c r="C22" t="s">
        <v>317</v>
      </c>
      <c r="D22" t="s">
        <v>322</v>
      </c>
      <c r="E22" s="43">
        <v>0</v>
      </c>
      <c r="F22" s="43"/>
    </row>
    <row r="23" spans="1:6" x14ac:dyDescent="0.2">
      <c r="A23" s="2">
        <v>35575</v>
      </c>
      <c r="B23" t="s">
        <v>348</v>
      </c>
      <c r="C23" t="s">
        <v>349</v>
      </c>
      <c r="D23" t="s">
        <v>315</v>
      </c>
      <c r="E23" s="43">
        <v>80</v>
      </c>
      <c r="F23" s="43"/>
    </row>
    <row r="24" spans="1:6" x14ac:dyDescent="0.2">
      <c r="A24" s="2">
        <v>35576</v>
      </c>
      <c r="B24" t="s">
        <v>350</v>
      </c>
      <c r="C24" t="s">
        <v>351</v>
      </c>
      <c r="D24" t="s">
        <v>315</v>
      </c>
      <c r="E24" s="43">
        <v>100</v>
      </c>
      <c r="F24" s="43"/>
    </row>
    <row r="25" spans="1:6" x14ac:dyDescent="0.2">
      <c r="A25" s="2">
        <v>35577</v>
      </c>
      <c r="B25" t="s">
        <v>352</v>
      </c>
      <c r="C25" t="s">
        <v>353</v>
      </c>
      <c r="D25" t="s">
        <v>315</v>
      </c>
      <c r="E25" s="43">
        <v>100</v>
      </c>
      <c r="F25" s="43"/>
    </row>
    <row r="26" spans="1:6" x14ac:dyDescent="0.2">
      <c r="A26" s="2">
        <v>35578</v>
      </c>
      <c r="B26" t="s">
        <v>354</v>
      </c>
      <c r="C26" t="s">
        <v>314</v>
      </c>
      <c r="D26" t="s">
        <v>315</v>
      </c>
      <c r="E26" s="43">
        <v>60</v>
      </c>
      <c r="F26" s="43"/>
    </row>
    <row r="27" spans="1:6" x14ac:dyDescent="0.2">
      <c r="A27" s="2">
        <v>35579</v>
      </c>
      <c r="B27" t="s">
        <v>355</v>
      </c>
      <c r="C27" t="s">
        <v>356</v>
      </c>
      <c r="D27" t="s">
        <v>322</v>
      </c>
      <c r="E27" s="43">
        <v>0</v>
      </c>
      <c r="F27" s="43"/>
    </row>
    <row r="28" spans="1:6" x14ac:dyDescent="0.2">
      <c r="A28" s="2">
        <v>35580</v>
      </c>
      <c r="B28" t="s">
        <v>357</v>
      </c>
      <c r="C28" t="s">
        <v>317</v>
      </c>
      <c r="D28" t="s">
        <v>322</v>
      </c>
      <c r="E28" s="43">
        <v>0</v>
      </c>
      <c r="F28" s="43"/>
    </row>
    <row r="29" spans="1:6" x14ac:dyDescent="0.2">
      <c r="A29" s="2">
        <v>35581</v>
      </c>
      <c r="B29" t="s">
        <v>358</v>
      </c>
      <c r="C29" t="s">
        <v>336</v>
      </c>
      <c r="D29" t="s">
        <v>315</v>
      </c>
      <c r="E29" s="43">
        <v>80</v>
      </c>
      <c r="F29" s="43"/>
    </row>
    <row r="30" spans="1:6" x14ac:dyDescent="0.2">
      <c r="A30" s="2">
        <v>35582</v>
      </c>
      <c r="B30" t="s">
        <v>359</v>
      </c>
      <c r="C30" t="s">
        <v>317</v>
      </c>
      <c r="D30" t="s">
        <v>322</v>
      </c>
      <c r="E30" s="43">
        <v>0</v>
      </c>
      <c r="F30" s="43"/>
    </row>
    <row r="31" spans="1:6" x14ac:dyDescent="0.2">
      <c r="A31" s="2">
        <v>35583</v>
      </c>
      <c r="B31" t="s">
        <v>360</v>
      </c>
      <c r="C31" t="s">
        <v>361</v>
      </c>
      <c r="D31" t="s">
        <v>315</v>
      </c>
      <c r="E31" s="43">
        <v>100</v>
      </c>
      <c r="F31" s="43"/>
    </row>
    <row r="32" spans="1:6" x14ac:dyDescent="0.2">
      <c r="A32" s="2">
        <v>35584</v>
      </c>
      <c r="B32" t="s">
        <v>362</v>
      </c>
      <c r="D32" t="s">
        <v>315</v>
      </c>
      <c r="E32" s="43">
        <v>150</v>
      </c>
      <c r="F32" s="43"/>
    </row>
    <row r="33" spans="1:6" x14ac:dyDescent="0.2">
      <c r="A33" s="2">
        <v>35585</v>
      </c>
      <c r="B33" t="s">
        <v>363</v>
      </c>
      <c r="C33" t="s">
        <v>317</v>
      </c>
      <c r="D33" t="s">
        <v>318</v>
      </c>
      <c r="E33" s="43">
        <v>100</v>
      </c>
      <c r="F33" s="43"/>
    </row>
    <row r="34" spans="1:6" x14ac:dyDescent="0.2">
      <c r="A34" s="2">
        <v>35591</v>
      </c>
      <c r="B34" t="s">
        <v>364</v>
      </c>
      <c r="D34" t="s">
        <v>322</v>
      </c>
      <c r="E34" s="43">
        <v>0</v>
      </c>
      <c r="F34" s="43"/>
    </row>
    <row r="35" spans="1:6" x14ac:dyDescent="0.2">
      <c r="A35" s="2">
        <v>35592</v>
      </c>
      <c r="B35" t="s">
        <v>365</v>
      </c>
      <c r="C35" t="s">
        <v>366</v>
      </c>
      <c r="D35" t="s">
        <v>315</v>
      </c>
      <c r="E35" s="43">
        <v>100</v>
      </c>
      <c r="F35" s="43"/>
    </row>
    <row r="36" spans="1:6" x14ac:dyDescent="0.2">
      <c r="A36" s="2">
        <v>35593</v>
      </c>
      <c r="B36" t="s">
        <v>367</v>
      </c>
      <c r="C36" t="s">
        <v>368</v>
      </c>
      <c r="D36" t="s">
        <v>315</v>
      </c>
      <c r="E36" s="43">
        <v>100</v>
      </c>
      <c r="F36" s="43"/>
    </row>
    <row r="37" spans="1:6" x14ac:dyDescent="0.2">
      <c r="A37" s="2">
        <v>35599</v>
      </c>
      <c r="B37" t="s">
        <v>369</v>
      </c>
      <c r="C37" t="s">
        <v>334</v>
      </c>
      <c r="D37" t="s">
        <v>315</v>
      </c>
      <c r="E37" s="43">
        <v>100</v>
      </c>
      <c r="F37" s="43"/>
    </row>
    <row r="38" spans="1:6" x14ac:dyDescent="0.2">
      <c r="A38" s="2">
        <v>35600</v>
      </c>
      <c r="B38" t="s">
        <v>370</v>
      </c>
      <c r="C38" t="s">
        <v>317</v>
      </c>
      <c r="D38" t="s">
        <v>322</v>
      </c>
      <c r="E38" s="43">
        <v>0</v>
      </c>
      <c r="F38" s="43"/>
    </row>
    <row r="39" spans="1:6" x14ac:dyDescent="0.2">
      <c r="A39" s="2">
        <v>35601</v>
      </c>
      <c r="B39" t="s">
        <v>371</v>
      </c>
      <c r="C39" t="s">
        <v>372</v>
      </c>
      <c r="D39" t="s">
        <v>315</v>
      </c>
      <c r="E39" s="43">
        <v>100</v>
      </c>
      <c r="F39" s="43"/>
    </row>
    <row r="40" spans="1:6" x14ac:dyDescent="0.2">
      <c r="A40" s="2">
        <v>35602</v>
      </c>
      <c r="B40" t="s">
        <v>373</v>
      </c>
      <c r="C40" t="s">
        <v>317</v>
      </c>
      <c r="D40" t="s">
        <v>315</v>
      </c>
      <c r="E40" s="43">
        <v>80</v>
      </c>
      <c r="F40" s="43"/>
    </row>
    <row r="41" spans="1:6" x14ac:dyDescent="0.2">
      <c r="A41" s="2">
        <v>35603</v>
      </c>
      <c r="B41" t="s">
        <v>374</v>
      </c>
      <c r="C41" t="s">
        <v>317</v>
      </c>
      <c r="D41" t="s">
        <v>318</v>
      </c>
      <c r="E41" s="43">
        <v>150</v>
      </c>
      <c r="F41" s="43"/>
    </row>
    <row r="42" spans="1:6" x14ac:dyDescent="0.2">
      <c r="A42" s="2">
        <v>35604</v>
      </c>
      <c r="B42" t="s">
        <v>375</v>
      </c>
      <c r="C42" t="s">
        <v>376</v>
      </c>
      <c r="D42" t="s">
        <v>377</v>
      </c>
      <c r="E42" s="43">
        <v>0</v>
      </c>
      <c r="F42" s="43"/>
    </row>
    <row r="43" spans="1:6" x14ac:dyDescent="0.2">
      <c r="A43" s="2">
        <v>35605</v>
      </c>
      <c r="B43" t="s">
        <v>378</v>
      </c>
      <c r="C43" t="s">
        <v>379</v>
      </c>
      <c r="D43" t="s">
        <v>315</v>
      </c>
      <c r="E43" s="43">
        <v>140</v>
      </c>
      <c r="F43" s="43"/>
    </row>
    <row r="44" spans="1:6" x14ac:dyDescent="0.2">
      <c r="A44" s="2">
        <v>35606</v>
      </c>
      <c r="B44" t="s">
        <v>380</v>
      </c>
      <c r="C44" t="s">
        <v>317</v>
      </c>
      <c r="D44" t="s">
        <v>318</v>
      </c>
      <c r="E44" s="43">
        <v>150</v>
      </c>
      <c r="F44" s="43"/>
    </row>
    <row r="45" spans="1:6" x14ac:dyDescent="0.2">
      <c r="A45" s="2">
        <v>35607</v>
      </c>
      <c r="B45" t="s">
        <v>381</v>
      </c>
      <c r="C45" t="s">
        <v>314</v>
      </c>
      <c r="D45" t="s">
        <v>315</v>
      </c>
      <c r="E45" s="43">
        <v>90</v>
      </c>
      <c r="F45" s="43"/>
    </row>
    <row r="46" spans="1:6" x14ac:dyDescent="0.2">
      <c r="A46" s="2">
        <v>35608</v>
      </c>
      <c r="B46" t="s">
        <v>382</v>
      </c>
      <c r="C46" t="s">
        <v>336</v>
      </c>
      <c r="D46" t="s">
        <v>315</v>
      </c>
      <c r="E46" s="43">
        <v>150</v>
      </c>
      <c r="F46" s="43"/>
    </row>
    <row r="47" spans="1:6" x14ac:dyDescent="0.2">
      <c r="A47" s="2">
        <v>35609</v>
      </c>
      <c r="B47" t="s">
        <v>383</v>
      </c>
      <c r="C47" t="s">
        <v>317</v>
      </c>
      <c r="D47" t="s">
        <v>322</v>
      </c>
      <c r="E47" s="43">
        <v>0</v>
      </c>
      <c r="F47" s="43"/>
    </row>
    <row r="48" spans="1:6" x14ac:dyDescent="0.2">
      <c r="A48" s="2">
        <v>35610</v>
      </c>
      <c r="B48" t="s">
        <v>384</v>
      </c>
      <c r="C48" t="s">
        <v>385</v>
      </c>
      <c r="D48" t="s">
        <v>377</v>
      </c>
      <c r="E48" s="43">
        <v>0</v>
      </c>
      <c r="F48" s="43"/>
    </row>
    <row r="49" spans="1:6" x14ac:dyDescent="0.2">
      <c r="A49" s="2">
        <v>35611</v>
      </c>
      <c r="B49" t="s">
        <v>386</v>
      </c>
      <c r="C49" t="s">
        <v>387</v>
      </c>
      <c r="D49" t="s">
        <v>388</v>
      </c>
      <c r="E49" s="43">
        <v>0</v>
      </c>
      <c r="F49" s="43"/>
    </row>
    <row r="50" spans="1:6" x14ac:dyDescent="0.2">
      <c r="A50" s="2">
        <v>35612</v>
      </c>
      <c r="B50" t="s">
        <v>389</v>
      </c>
      <c r="C50" t="s">
        <v>317</v>
      </c>
      <c r="D50" t="s">
        <v>322</v>
      </c>
      <c r="E50" s="43">
        <v>0</v>
      </c>
      <c r="F50" s="43"/>
    </row>
    <row r="51" spans="1:6" x14ac:dyDescent="0.2">
      <c r="A51" s="2">
        <v>35613</v>
      </c>
      <c r="B51" t="s">
        <v>390</v>
      </c>
      <c r="C51" t="s">
        <v>315</v>
      </c>
      <c r="D51" t="s">
        <v>318</v>
      </c>
      <c r="E51" s="43">
        <v>70</v>
      </c>
      <c r="F51" s="43"/>
    </row>
    <row r="52" spans="1:6" x14ac:dyDescent="0.2">
      <c r="A52" s="2">
        <v>35614</v>
      </c>
      <c r="B52" t="s">
        <v>391</v>
      </c>
      <c r="C52" t="s">
        <v>351</v>
      </c>
      <c r="D52" t="s">
        <v>315</v>
      </c>
      <c r="E52" s="43">
        <v>100</v>
      </c>
      <c r="F52" s="43"/>
    </row>
    <row r="53" spans="1:6" x14ac:dyDescent="0.2">
      <c r="A53" s="2">
        <v>35615</v>
      </c>
      <c r="B53" t="s">
        <v>392</v>
      </c>
      <c r="C53" t="s">
        <v>393</v>
      </c>
      <c r="D53" t="s">
        <v>315</v>
      </c>
      <c r="E53" s="43">
        <v>0</v>
      </c>
      <c r="F53" s="43"/>
    </row>
    <row r="54" spans="1:6" x14ac:dyDescent="0.2">
      <c r="A54" s="2">
        <v>35616</v>
      </c>
      <c r="B54" t="s">
        <v>394</v>
      </c>
      <c r="C54" t="s">
        <v>314</v>
      </c>
      <c r="D54" t="s">
        <v>388</v>
      </c>
      <c r="E54" s="43">
        <v>0</v>
      </c>
      <c r="F54" s="43"/>
    </row>
    <row r="55" spans="1:6" x14ac:dyDescent="0.2">
      <c r="A55" s="2">
        <v>35617</v>
      </c>
      <c r="B55" t="s">
        <v>395</v>
      </c>
      <c r="C55" t="s">
        <v>385</v>
      </c>
      <c r="D55" t="s">
        <v>377</v>
      </c>
      <c r="E55" s="43">
        <v>0</v>
      </c>
      <c r="F55" s="43"/>
    </row>
    <row r="56" spans="1:6" x14ac:dyDescent="0.2">
      <c r="A56" s="2">
        <v>35618</v>
      </c>
      <c r="B56" t="s">
        <v>396</v>
      </c>
      <c r="C56" t="s">
        <v>397</v>
      </c>
      <c r="D56" t="s">
        <v>322</v>
      </c>
      <c r="E56" s="43">
        <v>0</v>
      </c>
      <c r="F56" s="43"/>
    </row>
    <row r="57" spans="1:6" x14ac:dyDescent="0.2">
      <c r="A57" s="2">
        <v>35619</v>
      </c>
      <c r="B57" t="s">
        <v>398</v>
      </c>
      <c r="C57" t="s">
        <v>399</v>
      </c>
      <c r="D57" t="s">
        <v>315</v>
      </c>
      <c r="E57" s="43">
        <v>200</v>
      </c>
      <c r="F57" s="43"/>
    </row>
    <row r="58" spans="1:6" x14ac:dyDescent="0.2">
      <c r="A58" s="2">
        <v>35620</v>
      </c>
      <c r="B58" t="s">
        <v>400</v>
      </c>
      <c r="C58" t="s">
        <v>336</v>
      </c>
      <c r="D58" t="s">
        <v>315</v>
      </c>
      <c r="E58" s="43">
        <v>120</v>
      </c>
      <c r="F58" s="43"/>
    </row>
    <row r="59" spans="1:6" x14ac:dyDescent="0.2">
      <c r="A59" s="2">
        <v>35621</v>
      </c>
      <c r="B59" t="s">
        <v>401</v>
      </c>
      <c r="C59" t="s">
        <v>402</v>
      </c>
      <c r="D59" t="s">
        <v>315</v>
      </c>
      <c r="E59" s="43">
        <v>150</v>
      </c>
      <c r="F59" s="43"/>
    </row>
    <row r="60" spans="1:6" x14ac:dyDescent="0.2">
      <c r="A60" s="2">
        <v>35622</v>
      </c>
      <c r="B60" t="s">
        <v>403</v>
      </c>
      <c r="C60" t="s">
        <v>317</v>
      </c>
      <c r="D60" t="s">
        <v>315</v>
      </c>
      <c r="E60" s="43">
        <v>100</v>
      </c>
      <c r="F60" s="43"/>
    </row>
    <row r="61" spans="1:6" x14ac:dyDescent="0.2">
      <c r="A61" s="2">
        <v>35623</v>
      </c>
      <c r="B61" t="s">
        <v>404</v>
      </c>
      <c r="C61" t="s">
        <v>405</v>
      </c>
      <c r="D61" t="s">
        <v>315</v>
      </c>
      <c r="E61" s="43">
        <v>100</v>
      </c>
      <c r="F61" s="43"/>
    </row>
    <row r="62" spans="1:6" x14ac:dyDescent="0.2">
      <c r="A62" s="2">
        <v>35624</v>
      </c>
      <c r="B62" t="s">
        <v>406</v>
      </c>
      <c r="C62" t="s">
        <v>402</v>
      </c>
      <c r="D62" t="s">
        <v>315</v>
      </c>
      <c r="E62" s="43">
        <v>85</v>
      </c>
      <c r="F62" s="43"/>
    </row>
    <row r="63" spans="1:6" x14ac:dyDescent="0.2">
      <c r="A63" s="2">
        <v>35625</v>
      </c>
      <c r="B63" t="s">
        <v>407</v>
      </c>
      <c r="C63" t="s">
        <v>317</v>
      </c>
      <c r="D63" t="s">
        <v>322</v>
      </c>
      <c r="E63" s="43">
        <v>0</v>
      </c>
      <c r="F63" s="43"/>
    </row>
    <row r="64" spans="1:6" x14ac:dyDescent="0.2">
      <c r="A64" s="2">
        <v>35626</v>
      </c>
      <c r="B64" t="s">
        <v>408</v>
      </c>
      <c r="C64" t="s">
        <v>317</v>
      </c>
      <c r="D64" t="s">
        <v>320</v>
      </c>
      <c r="E64" s="43">
        <v>0</v>
      </c>
      <c r="F64" s="43"/>
    </row>
    <row r="65" spans="1:6" x14ac:dyDescent="0.2">
      <c r="A65" s="2">
        <v>35627</v>
      </c>
      <c r="B65" t="s">
        <v>409</v>
      </c>
      <c r="C65" t="s">
        <v>410</v>
      </c>
      <c r="D65" t="s">
        <v>377</v>
      </c>
      <c r="E65" s="43">
        <v>0</v>
      </c>
      <c r="F65" s="43"/>
    </row>
    <row r="66" spans="1:6" x14ac:dyDescent="0.2">
      <c r="A66" s="2">
        <v>35628</v>
      </c>
      <c r="B66" t="s">
        <v>411</v>
      </c>
      <c r="C66" t="s">
        <v>317</v>
      </c>
      <c r="D66" t="s">
        <v>322</v>
      </c>
      <c r="E66" s="43">
        <v>0</v>
      </c>
      <c r="F66" s="43"/>
    </row>
    <row r="67" spans="1:6" x14ac:dyDescent="0.2">
      <c r="A67" s="2">
        <v>35629</v>
      </c>
      <c r="B67" t="s">
        <v>412</v>
      </c>
      <c r="C67" t="s">
        <v>317</v>
      </c>
      <c r="D67" t="s">
        <v>315</v>
      </c>
      <c r="E67" s="43">
        <v>100</v>
      </c>
      <c r="F67" s="43"/>
    </row>
    <row r="68" spans="1:6" x14ac:dyDescent="0.2">
      <c r="A68" s="2">
        <v>35630</v>
      </c>
      <c r="B68" t="s">
        <v>413</v>
      </c>
      <c r="C68" t="s">
        <v>414</v>
      </c>
      <c r="D68" t="s">
        <v>322</v>
      </c>
      <c r="E68" s="43">
        <v>0</v>
      </c>
      <c r="F68" s="43"/>
    </row>
  </sheetData>
  <phoneticPr fontId="24" type="noConversion"/>
  <pageMargins left="0.79" right="0.79" top="0.98" bottom="0.98" header="0.49" footer="0.49"/>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19</vt:i4>
      </vt:variant>
    </vt:vector>
  </HeadingPairs>
  <TitlesOfParts>
    <vt:vector size="44" baseType="lpstr">
      <vt:lpstr>RAZONETE</vt:lpstr>
      <vt:lpstr>1-Somamedia</vt:lpstr>
      <vt:lpstr>2-totalatraso</vt:lpstr>
      <vt:lpstr>3-Multa</vt:lpstr>
      <vt:lpstr>4-funcaoSe</vt:lpstr>
      <vt:lpstr>5-totalPorMes</vt:lpstr>
      <vt:lpstr>6-totalconta</vt:lpstr>
      <vt:lpstr>7-Somase</vt:lpstr>
      <vt:lpstr>8-FiltroAvancado</vt:lpstr>
      <vt:lpstr>9-Vendaspormescliente</vt:lpstr>
      <vt:lpstr>10-financeiro</vt:lpstr>
      <vt:lpstr>10a-Atingir Meta</vt:lpstr>
      <vt:lpstr>11-graficos</vt:lpstr>
      <vt:lpstr>12-condominio</vt:lpstr>
      <vt:lpstr>Tabela Dinámica</vt:lpstr>
      <vt:lpstr>13-consultorio</vt:lpstr>
      <vt:lpstr>14-IR</vt:lpstr>
      <vt:lpstr>15-BD+IR</vt:lpstr>
      <vt:lpstr>16-BD_tabDesc</vt:lpstr>
      <vt:lpstr>17-BD_Salario_IR</vt:lpstr>
      <vt:lpstr>18-links</vt:lpstr>
      <vt:lpstr>19_macros</vt:lpstr>
      <vt:lpstr>20-etc</vt:lpstr>
      <vt:lpstr>21-Analis_vendas</vt:lpstr>
      <vt:lpstr>22-VBA</vt:lpstr>
      <vt:lpstr>'10-financeiro'!__top</vt:lpstr>
      <vt:lpstr>'13-consultorio'!Area_de_extracao</vt:lpstr>
      <vt:lpstr>'17-BD_Salario_IR'!Area_de_extracao</vt:lpstr>
      <vt:lpstr>'8-FiltroAvancado'!Area_de_extracao</vt:lpstr>
      <vt:lpstr>'9-Vendaspormescliente'!Area_de_extracao</vt:lpstr>
      <vt:lpstr>Banco_de_dados</vt:lpstr>
      <vt:lpstr>bancodedado</vt:lpstr>
      <vt:lpstr>casa</vt:lpstr>
      <vt:lpstr>criter</vt:lpstr>
      <vt:lpstr>criterio</vt:lpstr>
      <vt:lpstr>juro_anual</vt:lpstr>
      <vt:lpstr>juro_mensal</vt:lpstr>
      <vt:lpstr>parcelas</vt:lpstr>
      <vt:lpstr>pgto_vista</vt:lpstr>
      <vt:lpstr>taxa_de_desconto</vt:lpstr>
      <vt:lpstr>valor_do_bem</vt:lpstr>
      <vt:lpstr>valor_parcela</vt:lpstr>
      <vt:lpstr>'20-etc'!www.fearp.usp.br</vt:lpstr>
      <vt:lpstr>'20-etc'!www.receita.fazenda.gov.br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dutra</dc:creator>
  <cp:lastModifiedBy>Dutra</cp:lastModifiedBy>
  <cp:lastPrinted>2005-05-11T14:36:14Z</cp:lastPrinted>
  <dcterms:created xsi:type="dcterms:W3CDTF">2003-05-06T23:55:20Z</dcterms:created>
  <dcterms:modified xsi:type="dcterms:W3CDTF">2015-09-29T11:10:24Z</dcterms:modified>
</cp:coreProperties>
</file>