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ocuments\1. Disciplinas\7. II_Sem2023\ZAZ2313_ForragiculturaI\Notas\"/>
    </mc:Choice>
  </mc:AlternateContent>
  <xr:revisionPtr revIDLastSave="0" documentId="13_ncr:1_{F0E36221-DDC5-4C01-ACBF-CD952459C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_Parci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W50" i="1" s="1"/>
  <c r="Z50" i="1" s="1"/>
  <c r="R49" i="1"/>
  <c r="R48" i="1"/>
  <c r="W48" i="1" s="1"/>
  <c r="Z48" i="1" s="1"/>
  <c r="R47" i="1"/>
  <c r="W47" i="1" s="1"/>
  <c r="Z47" i="1" s="1"/>
  <c r="R46" i="1"/>
  <c r="W46" i="1" s="1"/>
  <c r="Z46" i="1" s="1"/>
  <c r="R45" i="1"/>
  <c r="W45" i="1" s="1"/>
  <c r="Z45" i="1" s="1"/>
  <c r="R44" i="1"/>
  <c r="W44" i="1" s="1"/>
  <c r="Z44" i="1" s="1"/>
  <c r="R43" i="1"/>
  <c r="R42" i="1"/>
  <c r="W42" i="1" s="1"/>
  <c r="Z42" i="1" s="1"/>
  <c r="R41" i="1"/>
  <c r="R40" i="1"/>
  <c r="W40" i="1" s="1"/>
  <c r="Z40" i="1" s="1"/>
  <c r="R39" i="1"/>
  <c r="W39" i="1" s="1"/>
  <c r="Z39" i="1" s="1"/>
  <c r="R38" i="1"/>
  <c r="W38" i="1" s="1"/>
  <c r="Z38" i="1" s="1"/>
  <c r="R37" i="1"/>
  <c r="W37" i="1" s="1"/>
  <c r="Z37" i="1" s="1"/>
  <c r="R36" i="1"/>
  <c r="W36" i="1" s="1"/>
  <c r="Z36" i="1" s="1"/>
  <c r="R35" i="1"/>
  <c r="W35" i="1" s="1"/>
  <c r="Z35" i="1" s="1"/>
  <c r="R33" i="1"/>
  <c r="W33" i="1" s="1"/>
  <c r="Z33" i="1" s="1"/>
  <c r="R32" i="1"/>
  <c r="W32" i="1" s="1"/>
  <c r="Z32" i="1" s="1"/>
  <c r="R31" i="1"/>
  <c r="W31" i="1" s="1"/>
  <c r="Z31" i="1" s="1"/>
  <c r="R30" i="1"/>
  <c r="W30" i="1" s="1"/>
  <c r="Z30" i="1" s="1"/>
  <c r="R29" i="1"/>
  <c r="W29" i="1" s="1"/>
  <c r="Z29" i="1" s="1"/>
  <c r="R28" i="1"/>
  <c r="W28" i="1" s="1"/>
  <c r="Z28" i="1" s="1"/>
  <c r="R27" i="1"/>
  <c r="W27" i="1" s="1"/>
  <c r="Z27" i="1" s="1"/>
  <c r="R25" i="1"/>
  <c r="W25" i="1" s="1"/>
  <c r="Z25" i="1" s="1"/>
  <c r="R24" i="1"/>
  <c r="W24" i="1" s="1"/>
  <c r="Z24" i="1" s="1"/>
  <c r="R23" i="1"/>
  <c r="W23" i="1" s="1"/>
  <c r="Z23" i="1" s="1"/>
  <c r="R22" i="1"/>
  <c r="W22" i="1" s="1"/>
  <c r="Z22" i="1" s="1"/>
  <c r="R21" i="1"/>
  <c r="W21" i="1" s="1"/>
  <c r="Z21" i="1" s="1"/>
  <c r="R19" i="1"/>
  <c r="R18" i="1"/>
  <c r="W18" i="1" s="1"/>
  <c r="Z18" i="1" s="1"/>
  <c r="R17" i="1"/>
  <c r="W17" i="1" s="1"/>
  <c r="Z17" i="1" s="1"/>
  <c r="R16" i="1"/>
  <c r="R15" i="1"/>
  <c r="R14" i="1"/>
  <c r="W14" i="1" s="1"/>
  <c r="Z14" i="1" s="1"/>
  <c r="R13" i="1"/>
  <c r="W13" i="1" s="1"/>
  <c r="Z13" i="1" s="1"/>
  <c r="R12" i="1"/>
  <c r="W12" i="1" s="1"/>
  <c r="Z12" i="1" s="1"/>
  <c r="R11" i="1"/>
  <c r="W11" i="1" s="1"/>
  <c r="Z11" i="1" s="1"/>
  <c r="R10" i="1"/>
  <c r="W10" i="1" s="1"/>
  <c r="Z10" i="1" s="1"/>
  <c r="R9" i="1"/>
  <c r="W9" i="1" s="1"/>
  <c r="Z9" i="1" s="1"/>
  <c r="R8" i="1"/>
  <c r="W8" i="1" s="1"/>
  <c r="Z8" i="1" s="1"/>
  <c r="W15" i="1"/>
  <c r="Z15" i="1" s="1"/>
  <c r="W16" i="1"/>
  <c r="Z16" i="1" s="1"/>
  <c r="W19" i="1"/>
  <c r="Z19" i="1" s="1"/>
  <c r="R20" i="1"/>
  <c r="R26" i="1"/>
  <c r="R34" i="1"/>
  <c r="Z7" i="1"/>
  <c r="W34" i="1"/>
  <c r="Z34" i="1" s="1"/>
  <c r="W49" i="1"/>
  <c r="Z49" i="1" s="1"/>
  <c r="W43" i="1"/>
  <c r="Z43" i="1" s="1"/>
  <c r="W41" i="1"/>
  <c r="Z41" i="1" s="1"/>
  <c r="W26" i="1"/>
  <c r="Z26" i="1" s="1"/>
  <c r="W20" i="1"/>
  <c r="Z20" i="1" s="1"/>
  <c r="R7" i="1"/>
  <c r="W7" i="1" s="1"/>
</calcChain>
</file>

<file path=xl/sharedStrings.xml><?xml version="1.0" encoding="utf-8"?>
<sst xmlns="http://schemas.openxmlformats.org/spreadsheetml/2006/main" count="255" uniqueCount="156">
  <si>
    <t xml:space="preserve">Relatório: </t>
  </si>
  <si>
    <t>Lista de Matriculados</t>
  </si>
  <si>
    <t>Disciplina:</t>
  </si>
  <si>
    <t>ZAZ2313</t>
  </si>
  <si>
    <t>Turma:</t>
  </si>
  <si>
    <t>2023206</t>
  </si>
  <si>
    <t>Código</t>
  </si>
  <si>
    <t>Ingresso</t>
  </si>
  <si>
    <t>Curso</t>
  </si>
  <si>
    <t>Nome</t>
  </si>
  <si>
    <t>12676445</t>
  </si>
  <si>
    <t>2021/1</t>
  </si>
  <si>
    <t>74012</t>
  </si>
  <si>
    <t>Alana Mafra Perez Retorta</t>
  </si>
  <si>
    <t>12623709</t>
  </si>
  <si>
    <t>Alice Isabely Ferreira</t>
  </si>
  <si>
    <t>12675614</t>
  </si>
  <si>
    <t>Alvaro Jose Camilher de Oliveira</t>
  </si>
  <si>
    <t>12646121</t>
  </si>
  <si>
    <t>2023/1</t>
  </si>
  <si>
    <t>Ana Paula Muniz Dias</t>
  </si>
  <si>
    <t>12498245</t>
  </si>
  <si>
    <t>André Ricardo Frujuelle Filho</t>
  </si>
  <si>
    <t>12682101</t>
  </si>
  <si>
    <t>Beatriz Mendes de Almeida</t>
  </si>
  <si>
    <t>11794550</t>
  </si>
  <si>
    <t>2020/1</t>
  </si>
  <si>
    <t>Bruno Caparelli Costa</t>
  </si>
  <si>
    <t>12702972</t>
  </si>
  <si>
    <t>Cecilia Archangelo Ferreira de Melo</t>
  </si>
  <si>
    <t>13903112</t>
  </si>
  <si>
    <t>Eric Correia da Silva</t>
  </si>
  <si>
    <t>12611626</t>
  </si>
  <si>
    <t>Fabricio Souza Silva</t>
  </si>
  <si>
    <t>12625441</t>
  </si>
  <si>
    <t>Fellipe Fonseca</t>
  </si>
  <si>
    <t>10785008</t>
  </si>
  <si>
    <t>2018/1</t>
  </si>
  <si>
    <t>Flavia de Laurentis Russo Buttler</t>
  </si>
  <si>
    <t>11794511</t>
  </si>
  <si>
    <t>Gabriela Goncalves de Oliveira</t>
  </si>
  <si>
    <t>11856920</t>
  </si>
  <si>
    <t>Graziela Marostegan Marucci</t>
  </si>
  <si>
    <t>12702990</t>
  </si>
  <si>
    <t>Helio Giovanni Ruston Capucci</t>
  </si>
  <si>
    <t>13549903</t>
  </si>
  <si>
    <t>2022/1</t>
  </si>
  <si>
    <t>Heloísa Pontes de Souza</t>
  </si>
  <si>
    <t>10818136</t>
  </si>
  <si>
    <t>Igor Henrique Cauduro</t>
  </si>
  <si>
    <t>12608299</t>
  </si>
  <si>
    <t>Iris Sotano Cid Machado</t>
  </si>
  <si>
    <t>14175801</t>
  </si>
  <si>
    <t>2022/2</t>
  </si>
  <si>
    <t>Isabelle Sousa de Camargo</t>
  </si>
  <si>
    <t>12608319</t>
  </si>
  <si>
    <t>Isabelli Sussai Gallinari</t>
  </si>
  <si>
    <t>12726176</t>
  </si>
  <si>
    <t>Ives Sanches Rampasso</t>
  </si>
  <si>
    <t>12541559</t>
  </si>
  <si>
    <t>Joey Souza Albuquerque</t>
  </si>
  <si>
    <t>12541611</t>
  </si>
  <si>
    <t>Kaylaine Martins de Souza</t>
  </si>
  <si>
    <t>12541441</t>
  </si>
  <si>
    <t>Laura Neves Vitaliano Graminha</t>
  </si>
  <si>
    <t>12541591</t>
  </si>
  <si>
    <t>Leticia Dias Carneiro da Silva</t>
  </si>
  <si>
    <t>12725495</t>
  </si>
  <si>
    <t>Lidia Meira Lessa Lima</t>
  </si>
  <si>
    <t>12608278</t>
  </si>
  <si>
    <t>Lucas Barbosa Maciel</t>
  </si>
  <si>
    <t>12541538</t>
  </si>
  <si>
    <t>Maiara Raissa Aparecida de Oliveira</t>
  </si>
  <si>
    <t>12541476</t>
  </si>
  <si>
    <t>Mariana Braga Salas</t>
  </si>
  <si>
    <t>12541542</t>
  </si>
  <si>
    <t>Marilia Cristina Rodio Durante</t>
  </si>
  <si>
    <t>12541500</t>
  </si>
  <si>
    <t>Matheus Fleming Vaz</t>
  </si>
  <si>
    <t>12725985</t>
  </si>
  <si>
    <t>Mel Santos Cestari</t>
  </si>
  <si>
    <t>15109429</t>
  </si>
  <si>
    <t>2023/2</t>
  </si>
  <si>
    <t>Melinda Essoe Sato Rocha</t>
  </si>
  <si>
    <t>13670955</t>
  </si>
  <si>
    <t>Miguel Oliveira Matos Moreira Almeida e Silva</t>
  </si>
  <si>
    <t>12695291</t>
  </si>
  <si>
    <t>Natalha Silva de Oliveira</t>
  </si>
  <si>
    <t>9007063</t>
  </si>
  <si>
    <t>2019/1</t>
  </si>
  <si>
    <t>Daniel Maximiano da Silva</t>
  </si>
  <si>
    <t>13550374</t>
  </si>
  <si>
    <t>Paulo César Bortoleto Junior</t>
  </si>
  <si>
    <t>11794470</t>
  </si>
  <si>
    <t>Rodrigo Diana Miguel</t>
  </si>
  <si>
    <t>12541604</t>
  </si>
  <si>
    <t>Sabrina Teixeira de Souza</t>
  </si>
  <si>
    <t>12703326</t>
  </si>
  <si>
    <t>Stefany Aline da Silva de Almeida</t>
  </si>
  <si>
    <t>12541409</t>
  </si>
  <si>
    <t>Victor Tonetto Marques</t>
  </si>
  <si>
    <t>12680603</t>
  </si>
  <si>
    <t>Victoria Chagas Batista</t>
  </si>
  <si>
    <t>12822674</t>
  </si>
  <si>
    <t>Vitoria Garcia Gempka Paiva</t>
  </si>
  <si>
    <t>11273531</t>
  </si>
  <si>
    <t>Yasmin Meni dos Santos</t>
  </si>
  <si>
    <t>Quizzes e atividades práticas (peso 50%)</t>
  </si>
  <si>
    <t>MapaMental</t>
  </si>
  <si>
    <t>QuizzHerb.</t>
  </si>
  <si>
    <t>Quizz_VN</t>
  </si>
  <si>
    <t>Quizz.Din</t>
  </si>
  <si>
    <t>Quizz.Met.</t>
  </si>
  <si>
    <t>Quizz_Eca</t>
  </si>
  <si>
    <t>Média</t>
  </si>
  <si>
    <t>EC_1 (Peso 25%)</t>
  </si>
  <si>
    <t xml:space="preserve">Grupo </t>
  </si>
  <si>
    <t>Nota</t>
  </si>
  <si>
    <t>EC_2 (Peso 25%)</t>
  </si>
  <si>
    <t>Nota acumulada</t>
  </si>
  <si>
    <t>Sujeito à alteração</t>
  </si>
  <si>
    <t>QuizzSUB</t>
  </si>
  <si>
    <t>Quizz.24/10</t>
  </si>
  <si>
    <t>Dinâmica Grupo</t>
  </si>
  <si>
    <t>Atividades substitutivas</t>
  </si>
  <si>
    <t>Extras</t>
  </si>
  <si>
    <t>Frequência Final</t>
  </si>
  <si>
    <t>Quizz_10/12</t>
  </si>
  <si>
    <t>7,60</t>
  </si>
  <si>
    <t>8,10</t>
  </si>
  <si>
    <t>8,60</t>
  </si>
  <si>
    <t>8,85</t>
  </si>
  <si>
    <t>9,10</t>
  </si>
  <si>
    <t>6,70</t>
  </si>
  <si>
    <t>6,50</t>
  </si>
  <si>
    <t>7,00</t>
  </si>
  <si>
    <t>8,35</t>
  </si>
  <si>
    <t>4,50</t>
  </si>
  <si>
    <t>5,25</t>
  </si>
  <si>
    <t>7,20</t>
  </si>
  <si>
    <t>5,35</t>
  </si>
  <si>
    <t>5,10</t>
  </si>
  <si>
    <t>4,35</t>
  </si>
  <si>
    <t>4,85</t>
  </si>
  <si>
    <t>6,35</t>
  </si>
  <si>
    <t>6,10</t>
  </si>
  <si>
    <t>4,95</t>
  </si>
  <si>
    <t>7,35</t>
  </si>
  <si>
    <t>8,20</t>
  </si>
  <si>
    <t>7,10</t>
  </si>
  <si>
    <t>5,85</t>
  </si>
  <si>
    <t>5,60</t>
  </si>
  <si>
    <t>Final</t>
  </si>
  <si>
    <t>Quizz9_16/12</t>
  </si>
  <si>
    <t>Quizz10_16/12</t>
  </si>
  <si>
    <t>Notas finais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</si>
</sst>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8"/>
      <name val="Verdana"/>
    </font>
    <font>
      <sz val="8"/>
      <name val="Verdana"/>
    </font>
    <font>
      <sz val="8"/>
      <color rgb="FF00B0F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Border="1"/>
    <xf numFmtId="0" fontId="2" fillId="0" borderId="8" xfId="0" applyFont="1" applyBorder="1"/>
    <xf numFmtId="0" fontId="2" fillId="0" borderId="6" xfId="0" applyFont="1" applyBorder="1"/>
    <xf numFmtId="0" fontId="0" fillId="0" borderId="3" xfId="0" applyBorder="1"/>
    <xf numFmtId="0" fontId="1" fillId="0" borderId="6" xfId="0" applyFont="1" applyBorder="1"/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/>
    <xf numFmtId="0" fontId="1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8" borderId="10" xfId="0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164" fontId="7" fillId="9" borderId="10" xfId="0" applyNumberFormat="1" applyFont="1" applyFill="1" applyBorder="1" applyAlignment="1">
      <alignment horizontal="center"/>
    </xf>
    <xf numFmtId="164" fontId="4" fillId="9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topLeftCell="R1" zoomScale="85" zoomScaleNormal="85" workbookViewId="0">
      <selection activeCell="AE14" sqref="AE14"/>
    </sheetView>
  </sheetViews>
  <sheetFormatPr defaultRowHeight="12.75" outlineLevelCol="1" x14ac:dyDescent="0.2"/>
  <cols>
    <col min="4" max="4" width="9.140625" style="13"/>
    <col min="5" max="5" width="30.5703125" customWidth="1"/>
    <col min="6" max="6" width="12" hidden="1" customWidth="1" outlineLevel="1"/>
    <col min="7" max="7" width="13.5703125" hidden="1" customWidth="1" outlineLevel="1"/>
    <col min="8" max="8" width="14.7109375" hidden="1" customWidth="1" outlineLevel="1"/>
    <col min="9" max="9" width="15.42578125" hidden="1" customWidth="1" outlineLevel="1"/>
    <col min="10" max="10" width="15.85546875" hidden="1" customWidth="1" outlineLevel="1"/>
    <col min="11" max="11" width="14.28515625" hidden="1" customWidth="1" outlineLevel="1"/>
    <col min="12" max="12" width="14.42578125" hidden="1" customWidth="1" outlineLevel="1"/>
    <col min="13" max="13" width="13.140625" hidden="1" customWidth="1" outlineLevel="1"/>
    <col min="14" max="14" width="12.85546875" style="13" hidden="1" customWidth="1" outlineLevel="1"/>
    <col min="15" max="15" width="16" style="13" hidden="1" customWidth="1" outlineLevel="1"/>
    <col min="16" max="17" width="16" hidden="1" customWidth="1" outlineLevel="1"/>
    <col min="18" max="18" width="18.5703125" bestFit="1" customWidth="1" collapsed="1"/>
    <col min="19" max="20" width="9.140625" style="13"/>
    <col min="23" max="23" width="16.140625" bestFit="1" customWidth="1"/>
    <col min="24" max="24" width="9.140625" style="13"/>
    <col min="25" max="25" width="16.7109375" bestFit="1" customWidth="1"/>
    <col min="26" max="26" width="16.140625" bestFit="1" customWidth="1"/>
  </cols>
  <sheetData>
    <row r="1" spans="1:26" x14ac:dyDescent="0.2">
      <c r="A1" s="2" t="s">
        <v>0</v>
      </c>
      <c r="B1" s="1" t="s">
        <v>1</v>
      </c>
    </row>
    <row r="2" spans="1:26" x14ac:dyDescent="0.2">
      <c r="A2" s="2" t="s">
        <v>2</v>
      </c>
      <c r="B2" s="1" t="s">
        <v>3</v>
      </c>
    </row>
    <row r="3" spans="1:26" ht="13.5" thickBot="1" x14ac:dyDescent="0.25">
      <c r="A3" s="2" t="s">
        <v>4</v>
      </c>
      <c r="B3" s="1" t="s">
        <v>5</v>
      </c>
    </row>
    <row r="4" spans="1:26" ht="13.5" thickBot="1" x14ac:dyDescent="0.25">
      <c r="P4" s="83" t="s">
        <v>124</v>
      </c>
      <c r="Q4" s="84"/>
      <c r="W4" s="13"/>
      <c r="Z4" s="13"/>
    </row>
    <row r="5" spans="1:26" x14ac:dyDescent="0.2">
      <c r="D5" s="3"/>
      <c r="E5" s="10"/>
      <c r="F5" s="78" t="s">
        <v>107</v>
      </c>
      <c r="G5" s="79"/>
      <c r="H5" s="79"/>
      <c r="I5" s="79"/>
      <c r="J5" s="79"/>
      <c r="K5" s="79"/>
      <c r="L5" s="79"/>
      <c r="M5" s="79"/>
      <c r="N5" s="79"/>
      <c r="O5" s="80"/>
      <c r="P5" s="15" t="s">
        <v>123</v>
      </c>
      <c r="Q5" s="15" t="s">
        <v>121</v>
      </c>
      <c r="R5" s="47" t="s">
        <v>120</v>
      </c>
      <c r="S5" s="78" t="s">
        <v>115</v>
      </c>
      <c r="T5" s="80"/>
      <c r="U5" s="81" t="s">
        <v>118</v>
      </c>
      <c r="V5" s="82"/>
      <c r="W5" s="52" t="s">
        <v>152</v>
      </c>
      <c r="X5" s="39"/>
      <c r="Y5" s="40"/>
      <c r="Z5" s="52"/>
    </row>
    <row r="6" spans="1:26" ht="13.5" thickBot="1" x14ac:dyDescent="0.25">
      <c r="A6" s="2" t="s">
        <v>6</v>
      </c>
      <c r="B6" s="2" t="s">
        <v>7</v>
      </c>
      <c r="C6" s="2" t="s">
        <v>8</v>
      </c>
      <c r="D6" s="4"/>
      <c r="E6" s="11" t="s">
        <v>9</v>
      </c>
      <c r="F6" s="4" t="s">
        <v>108</v>
      </c>
      <c r="G6" s="5" t="s">
        <v>109</v>
      </c>
      <c r="H6" s="5" t="s">
        <v>110</v>
      </c>
      <c r="I6" s="5" t="s">
        <v>111</v>
      </c>
      <c r="J6" s="5" t="s">
        <v>112</v>
      </c>
      <c r="K6" s="5" t="s">
        <v>122</v>
      </c>
      <c r="L6" s="5" t="s">
        <v>113</v>
      </c>
      <c r="M6" s="53" t="s">
        <v>127</v>
      </c>
      <c r="N6" s="43" t="s">
        <v>153</v>
      </c>
      <c r="O6" s="44" t="s">
        <v>154</v>
      </c>
      <c r="P6" s="16"/>
      <c r="Q6" s="45">
        <v>45275</v>
      </c>
      <c r="R6" s="12" t="s">
        <v>114</v>
      </c>
      <c r="S6" s="14" t="s">
        <v>116</v>
      </c>
      <c r="T6" s="6" t="s">
        <v>117</v>
      </c>
      <c r="U6" s="58" t="s">
        <v>116</v>
      </c>
      <c r="V6" s="59" t="s">
        <v>117</v>
      </c>
      <c r="W6" s="12" t="s">
        <v>119</v>
      </c>
      <c r="X6" s="41" t="s">
        <v>125</v>
      </c>
      <c r="Y6" s="42" t="s">
        <v>126</v>
      </c>
      <c r="Z6" s="87" t="s">
        <v>155</v>
      </c>
    </row>
    <row r="7" spans="1:26" ht="13.5" thickBot="1" x14ac:dyDescent="0.25">
      <c r="A7" s="1" t="s">
        <v>10</v>
      </c>
      <c r="B7" s="1" t="s">
        <v>11</v>
      </c>
      <c r="C7" s="1" t="s">
        <v>12</v>
      </c>
      <c r="D7" s="17">
        <v>1</v>
      </c>
      <c r="E7" s="8" t="s">
        <v>13</v>
      </c>
      <c r="F7" s="29">
        <v>10</v>
      </c>
      <c r="G7" s="19">
        <v>9</v>
      </c>
      <c r="H7" s="32">
        <v>2.67</v>
      </c>
      <c r="I7" s="20">
        <v>9</v>
      </c>
      <c r="J7" s="20">
        <v>8.83</v>
      </c>
      <c r="K7" s="20">
        <v>7</v>
      </c>
      <c r="L7" s="20">
        <v>6.9</v>
      </c>
      <c r="M7" s="50" t="s">
        <v>128</v>
      </c>
      <c r="N7" s="34">
        <v>7.2</v>
      </c>
      <c r="O7" s="34">
        <v>0</v>
      </c>
      <c r="P7" s="68">
        <v>7.5</v>
      </c>
      <c r="Q7" s="76">
        <v>0</v>
      </c>
      <c r="R7" s="22">
        <f>AVERAGE(F7:G7,I7:O7,P7)</f>
        <v>7.2700000000000005</v>
      </c>
      <c r="S7" s="25">
        <v>5</v>
      </c>
      <c r="T7" s="48">
        <v>4</v>
      </c>
      <c r="U7" s="60">
        <v>5</v>
      </c>
      <c r="V7" s="61">
        <v>7.5</v>
      </c>
      <c r="W7" s="56">
        <f>(R7*0.5)+(T7*0.25)+(V7*0.25)</f>
        <v>6.51</v>
      </c>
      <c r="X7" s="37"/>
      <c r="Y7" s="72">
        <v>93.333333333333329</v>
      </c>
      <c r="Z7" s="89">
        <f>W7+X7</f>
        <v>6.51</v>
      </c>
    </row>
    <row r="8" spans="1:26" ht="13.5" thickBot="1" x14ac:dyDescent="0.25">
      <c r="A8" s="1" t="s">
        <v>14</v>
      </c>
      <c r="B8" s="1" t="s">
        <v>11</v>
      </c>
      <c r="C8" s="1" t="s">
        <v>12</v>
      </c>
      <c r="D8" s="17">
        <v>2</v>
      </c>
      <c r="E8" s="8" t="s">
        <v>15</v>
      </c>
      <c r="F8" s="29">
        <v>9.5</v>
      </c>
      <c r="G8" s="19">
        <v>10</v>
      </c>
      <c r="H8" s="20">
        <v>10</v>
      </c>
      <c r="I8" s="20">
        <v>8.5</v>
      </c>
      <c r="J8" s="20">
        <v>9.67</v>
      </c>
      <c r="K8" s="32">
        <v>7</v>
      </c>
      <c r="L8" s="20">
        <v>7.8</v>
      </c>
      <c r="M8" s="50" t="s">
        <v>129</v>
      </c>
      <c r="N8" s="34">
        <v>7.5</v>
      </c>
      <c r="O8" s="34">
        <v>7.5</v>
      </c>
      <c r="P8" s="69">
        <v>6.5</v>
      </c>
      <c r="Q8" s="28">
        <v>9.3000000000000007</v>
      </c>
      <c r="R8" s="22">
        <f>AVERAGE(F8:J8,L8:O8,Q8)</f>
        <v>8.8633333333333333</v>
      </c>
      <c r="S8" s="26">
        <v>11</v>
      </c>
      <c r="T8" s="23">
        <v>9.5</v>
      </c>
      <c r="U8" s="62">
        <v>11</v>
      </c>
      <c r="V8" s="63">
        <v>6.5</v>
      </c>
      <c r="W8" s="56">
        <f t="shared" ref="W8:W50" si="0">(R8*0.5)+(T8*0.25)+(V8*0.25)</f>
        <v>8.4316666666666666</v>
      </c>
      <c r="X8" s="37"/>
      <c r="Y8" s="73">
        <v>86.666666666666671</v>
      </c>
      <c r="Z8" s="89">
        <f t="shared" ref="Z8:Z50" si="1">W8+X8</f>
        <v>8.4316666666666666</v>
      </c>
    </row>
    <row r="9" spans="1:26" ht="13.5" thickBot="1" x14ac:dyDescent="0.25">
      <c r="A9" s="1" t="s">
        <v>16</v>
      </c>
      <c r="B9" s="1" t="s">
        <v>11</v>
      </c>
      <c r="C9" s="1" t="s">
        <v>12</v>
      </c>
      <c r="D9" s="17">
        <v>3</v>
      </c>
      <c r="E9" s="8" t="s">
        <v>17</v>
      </c>
      <c r="F9" s="49">
        <v>7.5</v>
      </c>
      <c r="G9" s="19">
        <v>10</v>
      </c>
      <c r="H9" s="20">
        <v>10</v>
      </c>
      <c r="I9" s="20">
        <v>8</v>
      </c>
      <c r="J9" s="20">
        <v>9.67</v>
      </c>
      <c r="K9" s="32">
        <v>6</v>
      </c>
      <c r="L9" s="20">
        <v>10</v>
      </c>
      <c r="M9" s="50" t="s">
        <v>130</v>
      </c>
      <c r="N9" s="34">
        <v>8</v>
      </c>
      <c r="O9" s="32">
        <v>7</v>
      </c>
      <c r="P9" s="69">
        <v>7.5</v>
      </c>
      <c r="Q9" s="28">
        <v>8.98</v>
      </c>
      <c r="R9" s="22">
        <f>AVERAGE(F9:J9,L9:N9,P9:Q9)</f>
        <v>8.8500000000000014</v>
      </c>
      <c r="S9" s="26">
        <v>8</v>
      </c>
      <c r="T9" s="23">
        <v>6</v>
      </c>
      <c r="U9" s="62">
        <v>8</v>
      </c>
      <c r="V9" s="64">
        <v>6</v>
      </c>
      <c r="W9" s="56">
        <f t="shared" si="0"/>
        <v>7.4250000000000007</v>
      </c>
      <c r="X9" s="37"/>
      <c r="Y9" s="73">
        <v>86.666666666666671</v>
      </c>
      <c r="Z9" s="89">
        <f t="shared" si="1"/>
        <v>7.4250000000000007</v>
      </c>
    </row>
    <row r="10" spans="1:26" ht="13.5" thickBot="1" x14ac:dyDescent="0.25">
      <c r="A10" s="1" t="s">
        <v>18</v>
      </c>
      <c r="B10" s="1" t="s">
        <v>19</v>
      </c>
      <c r="C10" s="1" t="s">
        <v>12</v>
      </c>
      <c r="D10" s="17">
        <v>4</v>
      </c>
      <c r="E10" s="8" t="s">
        <v>20</v>
      </c>
      <c r="F10" s="29">
        <v>7.5</v>
      </c>
      <c r="G10" s="19">
        <v>8</v>
      </c>
      <c r="H10" s="20">
        <v>10</v>
      </c>
      <c r="I10" s="20">
        <v>9</v>
      </c>
      <c r="J10" s="20">
        <v>7.83</v>
      </c>
      <c r="K10" s="32">
        <v>5</v>
      </c>
      <c r="L10" s="32">
        <v>3.2</v>
      </c>
      <c r="M10" s="50" t="s">
        <v>131</v>
      </c>
      <c r="N10" s="34">
        <v>8.25</v>
      </c>
      <c r="O10" s="34">
        <v>7.5</v>
      </c>
      <c r="P10" s="69">
        <v>4</v>
      </c>
      <c r="Q10" s="28">
        <v>8</v>
      </c>
      <c r="R10" s="22">
        <f>AVERAGE(F10:J10,M10:Q10)</f>
        <v>7.7866666666666662</v>
      </c>
      <c r="S10" s="26">
        <v>15</v>
      </c>
      <c r="T10" s="23">
        <v>5.5</v>
      </c>
      <c r="U10" s="62">
        <v>15</v>
      </c>
      <c r="V10" s="63">
        <v>5.5</v>
      </c>
      <c r="W10" s="56">
        <f t="shared" si="0"/>
        <v>6.6433333333333326</v>
      </c>
      <c r="X10" s="37"/>
      <c r="Y10" s="73">
        <v>100</v>
      </c>
      <c r="Z10" s="89">
        <f t="shared" si="1"/>
        <v>6.6433333333333326</v>
      </c>
    </row>
    <row r="11" spans="1:26" ht="13.5" thickBot="1" x14ac:dyDescent="0.25">
      <c r="A11" s="1" t="s">
        <v>21</v>
      </c>
      <c r="B11" s="1" t="s">
        <v>11</v>
      </c>
      <c r="C11" s="1" t="s">
        <v>12</v>
      </c>
      <c r="D11" s="17">
        <v>5</v>
      </c>
      <c r="E11" s="8" t="s">
        <v>22</v>
      </c>
      <c r="F11" s="29">
        <v>6</v>
      </c>
      <c r="G11" s="19">
        <v>9</v>
      </c>
      <c r="H11" s="20">
        <v>8</v>
      </c>
      <c r="I11" s="34">
        <v>0</v>
      </c>
      <c r="J11" s="20">
        <v>7</v>
      </c>
      <c r="K11" s="20">
        <v>6</v>
      </c>
      <c r="L11" s="20">
        <v>10</v>
      </c>
      <c r="M11" s="50" t="s">
        <v>132</v>
      </c>
      <c r="N11" s="32">
        <v>0</v>
      </c>
      <c r="O11" s="32">
        <v>0</v>
      </c>
      <c r="P11" s="69">
        <v>4.5</v>
      </c>
      <c r="Q11" s="28">
        <v>3.38</v>
      </c>
      <c r="R11" s="22">
        <f>AVERAGE(F11:M11,P11:Q11)</f>
        <v>5.9866666666666672</v>
      </c>
      <c r="S11" s="26">
        <v>10</v>
      </c>
      <c r="T11" s="23">
        <v>2</v>
      </c>
      <c r="U11" s="62">
        <v>10</v>
      </c>
      <c r="V11" s="64">
        <v>0</v>
      </c>
      <c r="W11" s="54">
        <f t="shared" si="0"/>
        <v>3.4933333333333336</v>
      </c>
      <c r="X11" s="37"/>
      <c r="Y11" s="73">
        <v>86.666666666666671</v>
      </c>
      <c r="Z11" s="92">
        <f t="shared" si="1"/>
        <v>3.4933333333333336</v>
      </c>
    </row>
    <row r="12" spans="1:26" ht="13.5" thickBot="1" x14ac:dyDescent="0.25">
      <c r="A12" s="1" t="s">
        <v>23</v>
      </c>
      <c r="B12" s="1" t="s">
        <v>11</v>
      </c>
      <c r="C12" s="1" t="s">
        <v>12</v>
      </c>
      <c r="D12" s="17">
        <v>6</v>
      </c>
      <c r="E12" s="8" t="s">
        <v>24</v>
      </c>
      <c r="F12" s="29">
        <v>8</v>
      </c>
      <c r="G12" s="19">
        <v>9</v>
      </c>
      <c r="H12" s="20">
        <v>8</v>
      </c>
      <c r="I12" s="20">
        <v>7.5</v>
      </c>
      <c r="J12" s="20">
        <v>9.67</v>
      </c>
      <c r="K12" s="33">
        <v>0</v>
      </c>
      <c r="L12" s="20">
        <v>10</v>
      </c>
      <c r="M12" s="50" t="s">
        <v>132</v>
      </c>
      <c r="N12" s="34">
        <v>8</v>
      </c>
      <c r="O12" s="34">
        <v>8</v>
      </c>
      <c r="P12" s="69">
        <v>4</v>
      </c>
      <c r="Q12" s="28">
        <v>4.3099999999999996</v>
      </c>
      <c r="R12" s="22">
        <f>AVERAGE(F12:J12,L12:O12,Q12)</f>
        <v>8.0533333333333346</v>
      </c>
      <c r="S12" s="26">
        <v>3</v>
      </c>
      <c r="T12" s="23">
        <v>6</v>
      </c>
      <c r="U12" s="62">
        <v>3</v>
      </c>
      <c r="V12" s="63">
        <v>8.5</v>
      </c>
      <c r="W12" s="56">
        <f t="shared" si="0"/>
        <v>7.6516666666666673</v>
      </c>
      <c r="X12" s="37"/>
      <c r="Y12" s="73">
        <v>73.333333333333329</v>
      </c>
      <c r="Z12" s="89">
        <f t="shared" si="1"/>
        <v>7.6516666666666673</v>
      </c>
    </row>
    <row r="13" spans="1:26" ht="13.5" thickBot="1" x14ac:dyDescent="0.25">
      <c r="A13" s="1" t="s">
        <v>25</v>
      </c>
      <c r="B13" s="1" t="s">
        <v>26</v>
      </c>
      <c r="C13" s="1" t="s">
        <v>12</v>
      </c>
      <c r="D13" s="17">
        <v>7</v>
      </c>
      <c r="E13" s="8" t="s">
        <v>27</v>
      </c>
      <c r="F13" s="29">
        <v>7.5</v>
      </c>
      <c r="G13" s="19">
        <v>8</v>
      </c>
      <c r="H13" s="20">
        <v>8</v>
      </c>
      <c r="I13" s="32">
        <v>0</v>
      </c>
      <c r="J13" s="20">
        <v>8.17</v>
      </c>
      <c r="K13" s="20">
        <v>5</v>
      </c>
      <c r="L13" s="32">
        <v>0</v>
      </c>
      <c r="M13" s="50" t="s">
        <v>133</v>
      </c>
      <c r="N13" s="34">
        <v>5.15</v>
      </c>
      <c r="O13" s="34">
        <v>6</v>
      </c>
      <c r="P13" s="69">
        <v>4.5</v>
      </c>
      <c r="Q13" s="28">
        <v>6.44</v>
      </c>
      <c r="R13" s="22">
        <f>AVERAGE(F13:H13,J13:K13,M13:Q13)</f>
        <v>6.528888888888889</v>
      </c>
      <c r="S13" s="26">
        <v>15</v>
      </c>
      <c r="T13" s="23">
        <v>5.5</v>
      </c>
      <c r="U13" s="62">
        <v>15</v>
      </c>
      <c r="V13" s="63">
        <v>5.5</v>
      </c>
      <c r="W13" s="56">
        <f t="shared" si="0"/>
        <v>6.0144444444444449</v>
      </c>
      <c r="X13" s="37"/>
      <c r="Y13" s="73">
        <v>80</v>
      </c>
      <c r="Z13" s="89">
        <f t="shared" si="1"/>
        <v>6.0144444444444449</v>
      </c>
    </row>
    <row r="14" spans="1:26" ht="13.5" thickBot="1" x14ac:dyDescent="0.25">
      <c r="A14" s="1" t="s">
        <v>28</v>
      </c>
      <c r="B14" s="1" t="s">
        <v>11</v>
      </c>
      <c r="C14" s="1" t="s">
        <v>12</v>
      </c>
      <c r="D14" s="17">
        <v>8</v>
      </c>
      <c r="E14" s="8" t="s">
        <v>29</v>
      </c>
      <c r="F14" s="31">
        <v>0</v>
      </c>
      <c r="G14" s="19">
        <v>10</v>
      </c>
      <c r="H14" s="20">
        <v>10</v>
      </c>
      <c r="I14" s="20">
        <v>9</v>
      </c>
      <c r="J14" s="20">
        <v>9.67</v>
      </c>
      <c r="K14" s="20">
        <v>7</v>
      </c>
      <c r="L14" s="32">
        <v>5.3</v>
      </c>
      <c r="M14" s="50" t="s">
        <v>134</v>
      </c>
      <c r="N14" s="34">
        <v>6.25</v>
      </c>
      <c r="O14" s="34">
        <v>6</v>
      </c>
      <c r="P14" s="69">
        <v>6.5</v>
      </c>
      <c r="Q14" s="28">
        <v>6.88</v>
      </c>
      <c r="R14" s="22">
        <f>AVERAGE(G14:K14,M14:Q14)</f>
        <v>7.9222222222222216</v>
      </c>
      <c r="S14" s="26">
        <v>11</v>
      </c>
      <c r="T14" s="23">
        <v>9.5</v>
      </c>
      <c r="U14" s="62">
        <v>11</v>
      </c>
      <c r="V14" s="63">
        <v>6.5</v>
      </c>
      <c r="W14" s="56">
        <f t="shared" si="0"/>
        <v>7.9611111111111104</v>
      </c>
      <c r="X14" s="37"/>
      <c r="Y14" s="73">
        <v>80</v>
      </c>
      <c r="Z14" s="89">
        <f t="shared" si="1"/>
        <v>7.9611111111111104</v>
      </c>
    </row>
    <row r="15" spans="1:26" ht="13.5" thickBot="1" x14ac:dyDescent="0.25">
      <c r="A15" s="1" t="s">
        <v>88</v>
      </c>
      <c r="B15" s="1" t="s">
        <v>89</v>
      </c>
      <c r="C15" s="1" t="s">
        <v>12</v>
      </c>
      <c r="D15" s="17">
        <v>9</v>
      </c>
      <c r="E15" s="8" t="s">
        <v>90</v>
      </c>
      <c r="F15" s="31">
        <v>0</v>
      </c>
      <c r="G15" s="19">
        <v>9</v>
      </c>
      <c r="H15" s="20">
        <v>8</v>
      </c>
      <c r="I15" s="20">
        <v>7.5</v>
      </c>
      <c r="J15" s="20">
        <v>7.67</v>
      </c>
      <c r="K15" s="20">
        <v>6</v>
      </c>
      <c r="L15" s="20">
        <v>6.8</v>
      </c>
      <c r="M15" s="50" t="s">
        <v>135</v>
      </c>
      <c r="N15" s="85">
        <v>4.9000000000000004</v>
      </c>
      <c r="O15" s="34">
        <v>5.5</v>
      </c>
      <c r="P15" s="69">
        <v>7.5</v>
      </c>
      <c r="Q15" s="28">
        <v>4.3</v>
      </c>
      <c r="R15" s="22">
        <f>AVERAGE(G15:P15)</f>
        <v>6.9855555555555551</v>
      </c>
      <c r="S15" s="26">
        <v>5</v>
      </c>
      <c r="T15" s="46">
        <v>4</v>
      </c>
      <c r="U15" s="62">
        <v>5</v>
      </c>
      <c r="V15" s="63">
        <v>7.5</v>
      </c>
      <c r="W15" s="56">
        <f t="shared" si="0"/>
        <v>6.3677777777777775</v>
      </c>
      <c r="X15" s="37">
        <v>0.1</v>
      </c>
      <c r="Y15" s="73">
        <v>73.333333333333329</v>
      </c>
      <c r="Z15" s="89">
        <f t="shared" si="1"/>
        <v>6.4677777777777772</v>
      </c>
    </row>
    <row r="16" spans="1:26" ht="13.5" thickBot="1" x14ac:dyDescent="0.25">
      <c r="A16" s="1" t="s">
        <v>30</v>
      </c>
      <c r="B16" s="1" t="s">
        <v>19</v>
      </c>
      <c r="C16" s="1" t="s">
        <v>12</v>
      </c>
      <c r="D16" s="17">
        <v>10</v>
      </c>
      <c r="E16" s="8" t="s">
        <v>31</v>
      </c>
      <c r="F16" s="29">
        <v>8</v>
      </c>
      <c r="G16" s="19">
        <v>9.5</v>
      </c>
      <c r="H16" s="20">
        <v>5.33</v>
      </c>
      <c r="I16" s="20">
        <v>8</v>
      </c>
      <c r="J16" s="20">
        <v>8.67</v>
      </c>
      <c r="K16" s="32">
        <v>4</v>
      </c>
      <c r="L16" s="20">
        <v>10</v>
      </c>
      <c r="M16" s="50" t="s">
        <v>130</v>
      </c>
      <c r="N16" s="34">
        <v>8</v>
      </c>
      <c r="O16" s="34">
        <v>8</v>
      </c>
      <c r="P16" s="69">
        <v>0</v>
      </c>
      <c r="Q16" s="28">
        <v>7.2</v>
      </c>
      <c r="R16" s="22">
        <f>AVERAGE(F16:J16,L16:O16,Q16)</f>
        <v>8.0777777777777775</v>
      </c>
      <c r="S16" s="26">
        <v>13</v>
      </c>
      <c r="T16" s="23">
        <v>6</v>
      </c>
      <c r="U16" s="62">
        <v>13</v>
      </c>
      <c r="V16" s="64">
        <v>5</v>
      </c>
      <c r="W16" s="56">
        <f t="shared" si="0"/>
        <v>6.7888888888888888</v>
      </c>
      <c r="X16" s="37"/>
      <c r="Y16" s="73">
        <v>73.333333333333329</v>
      </c>
      <c r="Z16" s="89">
        <f t="shared" si="1"/>
        <v>6.7888888888888888</v>
      </c>
    </row>
    <row r="17" spans="1:26" ht="13.5" thickBot="1" x14ac:dyDescent="0.25">
      <c r="A17" s="1" t="s">
        <v>32</v>
      </c>
      <c r="B17" s="1" t="s">
        <v>11</v>
      </c>
      <c r="C17" s="1" t="s">
        <v>12</v>
      </c>
      <c r="D17" s="17">
        <v>11</v>
      </c>
      <c r="E17" s="8" t="s">
        <v>33</v>
      </c>
      <c r="F17" s="29">
        <v>10</v>
      </c>
      <c r="G17" s="19">
        <v>8.5</v>
      </c>
      <c r="H17" s="20">
        <v>10</v>
      </c>
      <c r="I17" s="20">
        <v>8.5</v>
      </c>
      <c r="J17" s="20">
        <v>8.17</v>
      </c>
      <c r="K17" s="32">
        <v>5</v>
      </c>
      <c r="L17" s="20">
        <v>10</v>
      </c>
      <c r="M17" s="50" t="s">
        <v>128</v>
      </c>
      <c r="N17" s="34">
        <v>7.25</v>
      </c>
      <c r="O17" s="32">
        <v>7</v>
      </c>
      <c r="P17" s="69">
        <v>7.5</v>
      </c>
      <c r="Q17" s="28">
        <v>8.1999999999999993</v>
      </c>
      <c r="R17" s="22">
        <f>AVERAGE(F17:J17,L17:N17,P17:Q17)</f>
        <v>8.68</v>
      </c>
      <c r="S17" s="26">
        <v>7</v>
      </c>
      <c r="T17" s="23">
        <v>4.5</v>
      </c>
      <c r="U17" s="62">
        <v>7</v>
      </c>
      <c r="V17" s="64">
        <v>6</v>
      </c>
      <c r="W17" s="56">
        <f t="shared" si="0"/>
        <v>6.9649999999999999</v>
      </c>
      <c r="X17" s="37"/>
      <c r="Y17" s="73">
        <v>73.333333333333329</v>
      </c>
      <c r="Z17" s="89">
        <f t="shared" si="1"/>
        <v>6.9649999999999999</v>
      </c>
    </row>
    <row r="18" spans="1:26" ht="13.5" thickBot="1" x14ac:dyDescent="0.25">
      <c r="A18" s="1" t="s">
        <v>34</v>
      </c>
      <c r="B18" s="1" t="s">
        <v>11</v>
      </c>
      <c r="C18" s="1" t="s">
        <v>12</v>
      </c>
      <c r="D18" s="17">
        <v>12</v>
      </c>
      <c r="E18" s="8" t="s">
        <v>35</v>
      </c>
      <c r="F18" s="29">
        <v>10</v>
      </c>
      <c r="G18" s="19">
        <v>9.5</v>
      </c>
      <c r="H18" s="20">
        <v>10</v>
      </c>
      <c r="I18" s="20">
        <v>8.5</v>
      </c>
      <c r="J18" s="20">
        <v>8.17</v>
      </c>
      <c r="K18" s="32">
        <v>5</v>
      </c>
      <c r="L18" s="20">
        <v>10</v>
      </c>
      <c r="M18" s="50" t="s">
        <v>136</v>
      </c>
      <c r="N18" s="34">
        <v>7.75</v>
      </c>
      <c r="O18" s="32">
        <v>7.5</v>
      </c>
      <c r="P18" s="69">
        <v>7.5</v>
      </c>
      <c r="Q18" s="28">
        <v>9.1</v>
      </c>
      <c r="R18" s="22">
        <f>AVERAGE(F18:J18,L18:N18,P18:Q18)</f>
        <v>8.9466666666666654</v>
      </c>
      <c r="S18" s="26">
        <v>7</v>
      </c>
      <c r="T18" s="23">
        <v>4.5</v>
      </c>
      <c r="U18" s="62">
        <v>7</v>
      </c>
      <c r="V18" s="64">
        <v>6</v>
      </c>
      <c r="W18" s="56">
        <f t="shared" si="0"/>
        <v>7.0983333333333327</v>
      </c>
      <c r="X18" s="37"/>
      <c r="Y18" s="73">
        <v>86.666666666666671</v>
      </c>
      <c r="Z18" s="89">
        <f t="shared" si="1"/>
        <v>7.0983333333333327</v>
      </c>
    </row>
    <row r="19" spans="1:26" ht="13.5" thickBot="1" x14ac:dyDescent="0.25">
      <c r="A19" s="1" t="s">
        <v>36</v>
      </c>
      <c r="B19" s="1" t="s">
        <v>37</v>
      </c>
      <c r="C19" s="1" t="s">
        <v>12</v>
      </c>
      <c r="D19" s="17">
        <v>13</v>
      </c>
      <c r="E19" s="8" t="s">
        <v>38</v>
      </c>
      <c r="F19" s="29">
        <v>10</v>
      </c>
      <c r="G19" s="19">
        <v>7.5</v>
      </c>
      <c r="H19" s="20">
        <v>3.33</v>
      </c>
      <c r="I19" s="32">
        <v>0</v>
      </c>
      <c r="J19" s="20">
        <v>4.5</v>
      </c>
      <c r="K19" s="20">
        <v>7</v>
      </c>
      <c r="L19" s="20">
        <v>9</v>
      </c>
      <c r="M19" s="50" t="s">
        <v>137</v>
      </c>
      <c r="N19" s="34">
        <v>8</v>
      </c>
      <c r="O19" s="34">
        <v>8</v>
      </c>
      <c r="P19" s="69">
        <v>0</v>
      </c>
      <c r="Q19" s="28">
        <v>7.2</v>
      </c>
      <c r="R19" s="22">
        <f>AVERAGE(F19:H19,J19:O19,Q19)</f>
        <v>7.17</v>
      </c>
      <c r="S19" s="26">
        <v>14</v>
      </c>
      <c r="T19" s="46">
        <v>7</v>
      </c>
      <c r="U19" s="62">
        <v>14</v>
      </c>
      <c r="V19" s="64">
        <v>5</v>
      </c>
      <c r="W19" s="56">
        <f t="shared" si="0"/>
        <v>6.585</v>
      </c>
      <c r="X19" s="37"/>
      <c r="Y19" s="73">
        <v>73.333333333333329</v>
      </c>
      <c r="Z19" s="89">
        <f t="shared" si="1"/>
        <v>6.585</v>
      </c>
    </row>
    <row r="20" spans="1:26" ht="13.5" thickBot="1" x14ac:dyDescent="0.25">
      <c r="A20" s="1" t="s">
        <v>39</v>
      </c>
      <c r="B20" s="1" t="s">
        <v>26</v>
      </c>
      <c r="C20" s="1" t="s">
        <v>12</v>
      </c>
      <c r="D20" s="17">
        <v>14</v>
      </c>
      <c r="E20" s="8" t="s">
        <v>40</v>
      </c>
      <c r="F20" s="29">
        <v>10</v>
      </c>
      <c r="G20" s="19">
        <v>9</v>
      </c>
      <c r="H20" s="20">
        <v>10</v>
      </c>
      <c r="I20" s="20">
        <v>8</v>
      </c>
      <c r="J20" s="20">
        <v>9.67</v>
      </c>
      <c r="K20" s="34">
        <v>4</v>
      </c>
      <c r="L20" s="20">
        <v>10</v>
      </c>
      <c r="M20" s="50" t="s">
        <v>130</v>
      </c>
      <c r="N20" s="34">
        <v>8</v>
      </c>
      <c r="O20" s="34">
        <v>8</v>
      </c>
      <c r="P20" s="69">
        <v>4</v>
      </c>
      <c r="Q20" s="28">
        <v>0</v>
      </c>
      <c r="R20" s="22">
        <f t="shared" ref="R9:R50" si="2">AVERAGE(F20:O20)</f>
        <v>8.5188888888888883</v>
      </c>
      <c r="S20" s="26">
        <v>14</v>
      </c>
      <c r="T20" s="46">
        <v>7</v>
      </c>
      <c r="U20" s="62">
        <v>14</v>
      </c>
      <c r="V20" s="64">
        <v>5</v>
      </c>
      <c r="W20" s="56">
        <f t="shared" si="0"/>
        <v>7.2594444444444441</v>
      </c>
      <c r="X20" s="37"/>
      <c r="Y20" s="73">
        <v>73.333333333333329</v>
      </c>
      <c r="Z20" s="89">
        <f t="shared" si="1"/>
        <v>7.2594444444444441</v>
      </c>
    </row>
    <row r="21" spans="1:26" ht="13.5" thickBot="1" x14ac:dyDescent="0.25">
      <c r="A21" s="1" t="s">
        <v>41</v>
      </c>
      <c r="B21" s="1" t="s">
        <v>26</v>
      </c>
      <c r="C21" s="1" t="s">
        <v>12</v>
      </c>
      <c r="D21" s="17">
        <v>15</v>
      </c>
      <c r="E21" s="8" t="s">
        <v>42</v>
      </c>
      <c r="F21" s="29">
        <v>7.5</v>
      </c>
      <c r="G21" s="19">
        <v>8</v>
      </c>
      <c r="H21" s="20">
        <v>8</v>
      </c>
      <c r="I21" s="20">
        <v>8</v>
      </c>
      <c r="J21" s="20">
        <v>9.33</v>
      </c>
      <c r="K21" s="20">
        <v>5</v>
      </c>
      <c r="L21" s="32">
        <v>4.4000000000000004</v>
      </c>
      <c r="M21" s="50" t="s">
        <v>129</v>
      </c>
      <c r="N21" s="34">
        <v>4.9000000000000004</v>
      </c>
      <c r="O21" s="34">
        <v>6.5</v>
      </c>
      <c r="P21" s="69">
        <v>4</v>
      </c>
      <c r="Q21" s="28">
        <v>4.8499999999999996</v>
      </c>
      <c r="R21" s="22">
        <f>AVERAGE(F21:K21,M21:O21,Q21)</f>
        <v>6.8977777777777778</v>
      </c>
      <c r="S21" s="26">
        <v>15</v>
      </c>
      <c r="T21" s="23">
        <v>5.5</v>
      </c>
      <c r="U21" s="62">
        <v>15</v>
      </c>
      <c r="V21" s="63">
        <v>5.5</v>
      </c>
      <c r="W21" s="56">
        <f t="shared" si="0"/>
        <v>6.1988888888888889</v>
      </c>
      <c r="X21" s="37"/>
      <c r="Y21" s="73">
        <v>73.333333333333329</v>
      </c>
      <c r="Z21" s="89">
        <f t="shared" si="1"/>
        <v>6.1988888888888889</v>
      </c>
    </row>
    <row r="22" spans="1:26" ht="13.5" thickBot="1" x14ac:dyDescent="0.25">
      <c r="A22" s="1" t="s">
        <v>43</v>
      </c>
      <c r="B22" s="1" t="s">
        <v>11</v>
      </c>
      <c r="C22" s="1" t="s">
        <v>12</v>
      </c>
      <c r="D22" s="17">
        <v>16</v>
      </c>
      <c r="E22" s="8" t="s">
        <v>44</v>
      </c>
      <c r="F22" s="29">
        <v>6</v>
      </c>
      <c r="G22" s="19">
        <v>9</v>
      </c>
      <c r="H22" s="20">
        <v>8</v>
      </c>
      <c r="I22" s="32">
        <v>0</v>
      </c>
      <c r="J22" s="20">
        <v>6.67</v>
      </c>
      <c r="K22" s="20">
        <v>5</v>
      </c>
      <c r="L22" s="20">
        <v>10</v>
      </c>
      <c r="M22" s="50" t="s">
        <v>138</v>
      </c>
      <c r="N22" s="34">
        <v>8</v>
      </c>
      <c r="O22" s="34">
        <v>8</v>
      </c>
      <c r="P22" s="69">
        <v>4.5</v>
      </c>
      <c r="Q22" s="28">
        <v>3.98</v>
      </c>
      <c r="R22" s="22">
        <f>AVERAGE(F22:H22,J22:P22)</f>
        <v>7.2411111111111115</v>
      </c>
      <c r="S22" s="26">
        <v>10</v>
      </c>
      <c r="T22" s="23">
        <v>2</v>
      </c>
      <c r="U22" s="62">
        <v>10</v>
      </c>
      <c r="V22" s="64">
        <v>0</v>
      </c>
      <c r="W22" s="54">
        <f t="shared" si="0"/>
        <v>4.1205555555555557</v>
      </c>
      <c r="X22" s="37"/>
      <c r="Y22" s="73">
        <v>80</v>
      </c>
      <c r="Z22" s="92">
        <f t="shared" si="1"/>
        <v>4.1205555555555557</v>
      </c>
    </row>
    <row r="23" spans="1:26" ht="13.5" thickBot="1" x14ac:dyDescent="0.25">
      <c r="A23" s="1" t="s">
        <v>45</v>
      </c>
      <c r="B23" s="1" t="s">
        <v>46</v>
      </c>
      <c r="C23" s="1" t="s">
        <v>12</v>
      </c>
      <c r="D23" s="17">
        <v>17</v>
      </c>
      <c r="E23" s="8" t="s">
        <v>47</v>
      </c>
      <c r="F23" s="49">
        <v>10</v>
      </c>
      <c r="G23" s="19">
        <v>9</v>
      </c>
      <c r="H23" s="20">
        <v>10</v>
      </c>
      <c r="I23" s="20">
        <v>7.5</v>
      </c>
      <c r="J23" s="20">
        <v>9.33</v>
      </c>
      <c r="K23" s="20">
        <v>7</v>
      </c>
      <c r="L23" s="20">
        <v>10</v>
      </c>
      <c r="M23" s="50" t="s">
        <v>139</v>
      </c>
      <c r="N23" s="34">
        <v>7.75</v>
      </c>
      <c r="O23" s="34">
        <v>7.5</v>
      </c>
      <c r="P23" s="69">
        <v>4.5</v>
      </c>
      <c r="Q23" s="28">
        <v>0</v>
      </c>
      <c r="R23" s="22">
        <f>AVERAGE(F23:O23)</f>
        <v>8.6755555555555546</v>
      </c>
      <c r="S23" s="26">
        <v>4</v>
      </c>
      <c r="T23" s="23">
        <v>6</v>
      </c>
      <c r="U23" s="62">
        <v>4</v>
      </c>
      <c r="V23" s="64">
        <v>8</v>
      </c>
      <c r="W23" s="56">
        <f t="shared" si="0"/>
        <v>7.8377777777777773</v>
      </c>
      <c r="X23" s="37"/>
      <c r="Y23" s="73">
        <v>93.333333333333329</v>
      </c>
      <c r="Z23" s="89">
        <f t="shared" si="1"/>
        <v>7.8377777777777773</v>
      </c>
    </row>
    <row r="24" spans="1:26" ht="13.5" thickBot="1" x14ac:dyDescent="0.25">
      <c r="A24" s="1" t="s">
        <v>48</v>
      </c>
      <c r="B24" s="1" t="s">
        <v>37</v>
      </c>
      <c r="C24" s="1" t="s">
        <v>12</v>
      </c>
      <c r="D24" s="17">
        <v>18</v>
      </c>
      <c r="E24" s="8" t="s">
        <v>49</v>
      </c>
      <c r="F24" s="29">
        <v>8</v>
      </c>
      <c r="G24" s="19">
        <v>7</v>
      </c>
      <c r="H24" s="32">
        <v>0</v>
      </c>
      <c r="I24" s="20">
        <v>2.5</v>
      </c>
      <c r="J24" s="32">
        <v>0</v>
      </c>
      <c r="K24" s="20">
        <v>7</v>
      </c>
      <c r="L24" s="20">
        <v>0</v>
      </c>
      <c r="M24" s="50" t="s">
        <v>140</v>
      </c>
      <c r="N24" s="34">
        <v>5.0999999999999996</v>
      </c>
      <c r="O24" s="34">
        <v>5</v>
      </c>
      <c r="P24" s="69">
        <v>7.5</v>
      </c>
      <c r="Q24" s="28">
        <v>7.33</v>
      </c>
      <c r="R24" s="22">
        <f>AVERAGE(F24:G24,I24,K24,L24,M24:Q24)</f>
        <v>5.4922222222222219</v>
      </c>
      <c r="S24" s="26">
        <v>16</v>
      </c>
      <c r="T24" s="23">
        <v>7</v>
      </c>
      <c r="U24" s="62">
        <v>16</v>
      </c>
      <c r="V24" s="64">
        <v>5</v>
      </c>
      <c r="W24" s="57">
        <f t="shared" si="0"/>
        <v>5.7461111111111105</v>
      </c>
      <c r="X24" s="37"/>
      <c r="Y24" s="75">
        <v>66.666666666666671</v>
      </c>
      <c r="Z24" s="91">
        <f t="shared" si="1"/>
        <v>5.7461111111111105</v>
      </c>
    </row>
    <row r="25" spans="1:26" ht="13.5" thickBot="1" x14ac:dyDescent="0.25">
      <c r="A25" s="1" t="s">
        <v>50</v>
      </c>
      <c r="B25" s="1" t="s">
        <v>11</v>
      </c>
      <c r="C25" s="1" t="s">
        <v>12</v>
      </c>
      <c r="D25" s="17">
        <v>19</v>
      </c>
      <c r="E25" s="8" t="s">
        <v>51</v>
      </c>
      <c r="F25" s="29">
        <v>8</v>
      </c>
      <c r="G25" s="19">
        <v>9.5</v>
      </c>
      <c r="H25" s="20">
        <v>5.33</v>
      </c>
      <c r="I25" s="20">
        <v>8</v>
      </c>
      <c r="J25" s="34">
        <v>5</v>
      </c>
      <c r="K25" s="20">
        <v>7</v>
      </c>
      <c r="L25" s="20">
        <v>10</v>
      </c>
      <c r="M25" s="50" t="s">
        <v>138</v>
      </c>
      <c r="N25" s="32">
        <v>0</v>
      </c>
      <c r="O25" s="32">
        <v>0</v>
      </c>
      <c r="P25" s="69">
        <v>7.5</v>
      </c>
      <c r="Q25" s="28">
        <v>3.33</v>
      </c>
      <c r="R25" s="22">
        <f>AVERAGE(F25:M25,P25:Q25)</f>
        <v>7.0733333333333333</v>
      </c>
      <c r="S25" s="26">
        <v>2</v>
      </c>
      <c r="T25" s="23">
        <v>6</v>
      </c>
      <c r="U25" s="62">
        <v>2</v>
      </c>
      <c r="V25" s="64">
        <v>6</v>
      </c>
      <c r="W25" s="56">
        <f t="shared" si="0"/>
        <v>6.5366666666666671</v>
      </c>
      <c r="X25" s="37"/>
      <c r="Y25" s="73">
        <v>80</v>
      </c>
      <c r="Z25" s="89">
        <f t="shared" si="1"/>
        <v>6.5366666666666671</v>
      </c>
    </row>
    <row r="26" spans="1:26" ht="13.5" thickBot="1" x14ac:dyDescent="0.25">
      <c r="A26" s="1" t="s">
        <v>52</v>
      </c>
      <c r="B26" s="1" t="s">
        <v>53</v>
      </c>
      <c r="C26" s="1" t="s">
        <v>12</v>
      </c>
      <c r="D26" s="17">
        <v>20</v>
      </c>
      <c r="E26" s="8" t="s">
        <v>54</v>
      </c>
      <c r="F26" s="49">
        <v>10</v>
      </c>
      <c r="G26" s="19">
        <v>8.5</v>
      </c>
      <c r="H26" s="20">
        <v>6</v>
      </c>
      <c r="I26" s="20">
        <v>8</v>
      </c>
      <c r="J26" s="20">
        <v>8.17</v>
      </c>
      <c r="K26" s="20">
        <v>7</v>
      </c>
      <c r="L26" s="20">
        <v>10</v>
      </c>
      <c r="M26" s="50" t="s">
        <v>130</v>
      </c>
      <c r="N26" s="34">
        <v>6.65</v>
      </c>
      <c r="O26" s="34">
        <v>7</v>
      </c>
      <c r="P26" s="69">
        <v>4</v>
      </c>
      <c r="Q26" s="28">
        <v>3.31</v>
      </c>
      <c r="R26" s="22">
        <f t="shared" si="2"/>
        <v>7.9244444444444451</v>
      </c>
      <c r="S26" s="26">
        <v>4</v>
      </c>
      <c r="T26" s="23">
        <v>6</v>
      </c>
      <c r="U26" s="62">
        <v>4</v>
      </c>
      <c r="V26" s="64">
        <v>8</v>
      </c>
      <c r="W26" s="56">
        <f t="shared" si="0"/>
        <v>7.4622222222222225</v>
      </c>
      <c r="X26" s="37"/>
      <c r="Y26" s="73">
        <v>86.666666666666671</v>
      </c>
      <c r="Z26" s="89">
        <f t="shared" si="1"/>
        <v>7.4622222222222225</v>
      </c>
    </row>
    <row r="27" spans="1:26" ht="13.5" thickBot="1" x14ac:dyDescent="0.25">
      <c r="A27" s="1" t="s">
        <v>55</v>
      </c>
      <c r="B27" s="1" t="s">
        <v>11</v>
      </c>
      <c r="C27" s="1" t="s">
        <v>12</v>
      </c>
      <c r="D27" s="17">
        <v>21</v>
      </c>
      <c r="E27" s="8" t="s">
        <v>56</v>
      </c>
      <c r="F27" s="31">
        <v>0</v>
      </c>
      <c r="G27" s="19">
        <v>8.5</v>
      </c>
      <c r="H27" s="20">
        <v>8</v>
      </c>
      <c r="I27" s="20">
        <v>8.5</v>
      </c>
      <c r="J27" s="32">
        <v>0</v>
      </c>
      <c r="K27" s="20">
        <v>7</v>
      </c>
      <c r="L27" s="20">
        <v>1.9</v>
      </c>
      <c r="M27" s="50" t="s">
        <v>141</v>
      </c>
      <c r="N27" s="34">
        <v>8.25</v>
      </c>
      <c r="O27" s="34">
        <v>8</v>
      </c>
      <c r="P27" s="69">
        <v>7.5</v>
      </c>
      <c r="Q27" s="28">
        <v>3.68</v>
      </c>
      <c r="R27" s="22">
        <f>AVERAGE(G27:I27,K27:Q27)</f>
        <v>6.8144444444444439</v>
      </c>
      <c r="S27" s="26">
        <v>5</v>
      </c>
      <c r="T27" s="46">
        <v>4</v>
      </c>
      <c r="U27" s="62">
        <v>5</v>
      </c>
      <c r="V27" s="64">
        <v>7.5</v>
      </c>
      <c r="W27" s="57">
        <f t="shared" si="0"/>
        <v>6.2822222222222219</v>
      </c>
      <c r="X27" s="37"/>
      <c r="Y27" s="73">
        <v>80</v>
      </c>
      <c r="Z27" s="89">
        <f t="shared" si="1"/>
        <v>6.2822222222222219</v>
      </c>
    </row>
    <row r="28" spans="1:26" ht="13.5" thickBot="1" x14ac:dyDescent="0.25">
      <c r="A28" s="1" t="s">
        <v>57</v>
      </c>
      <c r="B28" s="1" t="s">
        <v>11</v>
      </c>
      <c r="C28" s="1" t="s">
        <v>12</v>
      </c>
      <c r="D28" s="17">
        <v>22</v>
      </c>
      <c r="E28" s="8" t="s">
        <v>58</v>
      </c>
      <c r="F28" s="29">
        <v>8</v>
      </c>
      <c r="G28" s="19">
        <v>8.5</v>
      </c>
      <c r="H28" s="20">
        <v>10</v>
      </c>
      <c r="I28" s="20">
        <v>8</v>
      </c>
      <c r="J28" s="20">
        <v>8.17</v>
      </c>
      <c r="K28" s="20">
        <v>5</v>
      </c>
      <c r="L28" s="20">
        <v>10</v>
      </c>
      <c r="M28" s="51" t="s">
        <v>142</v>
      </c>
      <c r="N28" s="32">
        <v>4.1500000000000004</v>
      </c>
      <c r="O28" s="34">
        <v>7.5</v>
      </c>
      <c r="P28" s="69">
        <v>4.5</v>
      </c>
      <c r="Q28" s="28">
        <v>4.18</v>
      </c>
      <c r="R28" s="22">
        <f>AVERAGE(F28:L28,O28:Q28)</f>
        <v>7.3849999999999998</v>
      </c>
      <c r="S28" s="26">
        <v>2</v>
      </c>
      <c r="T28" s="23">
        <v>6</v>
      </c>
      <c r="U28" s="62">
        <v>2</v>
      </c>
      <c r="V28" s="64">
        <v>6</v>
      </c>
      <c r="W28" s="56">
        <f t="shared" si="0"/>
        <v>6.6924999999999999</v>
      </c>
      <c r="X28" s="37"/>
      <c r="Y28" s="73">
        <v>80</v>
      </c>
      <c r="Z28" s="89">
        <f t="shared" si="1"/>
        <v>6.6924999999999999</v>
      </c>
    </row>
    <row r="29" spans="1:26" ht="13.5" thickBot="1" x14ac:dyDescent="0.25">
      <c r="A29" s="1" t="s">
        <v>59</v>
      </c>
      <c r="B29" s="1" t="s">
        <v>11</v>
      </c>
      <c r="C29" s="1" t="s">
        <v>12</v>
      </c>
      <c r="D29" s="17">
        <v>23</v>
      </c>
      <c r="E29" s="8" t="s">
        <v>60</v>
      </c>
      <c r="F29" s="29">
        <v>10</v>
      </c>
      <c r="G29" s="35">
        <v>0</v>
      </c>
      <c r="H29" s="20">
        <v>10</v>
      </c>
      <c r="I29" s="20">
        <v>8.5</v>
      </c>
      <c r="J29" s="20">
        <v>8.17</v>
      </c>
      <c r="K29" s="32">
        <v>6</v>
      </c>
      <c r="L29" s="20">
        <v>10</v>
      </c>
      <c r="M29" s="50" t="s">
        <v>130</v>
      </c>
      <c r="N29" s="34">
        <v>8</v>
      </c>
      <c r="O29" s="34">
        <v>7</v>
      </c>
      <c r="P29" s="69">
        <v>7.5</v>
      </c>
      <c r="Q29" s="28">
        <v>8.1999999999999993</v>
      </c>
      <c r="R29" s="22">
        <f>AVERAGE(F29,H29:J29,L29:Q29)</f>
        <v>8.5966666666666676</v>
      </c>
      <c r="S29" s="26">
        <v>7</v>
      </c>
      <c r="T29" s="23">
        <v>4.5</v>
      </c>
      <c r="U29" s="62">
        <v>7</v>
      </c>
      <c r="V29" s="64">
        <v>6</v>
      </c>
      <c r="W29" s="56">
        <f t="shared" si="0"/>
        <v>6.9233333333333338</v>
      </c>
      <c r="X29" s="37"/>
      <c r="Y29" s="73">
        <v>86.666666666666671</v>
      </c>
      <c r="Z29" s="89">
        <f t="shared" si="1"/>
        <v>6.9233333333333338</v>
      </c>
    </row>
    <row r="30" spans="1:26" ht="13.5" thickBot="1" x14ac:dyDescent="0.25">
      <c r="A30" s="1" t="s">
        <v>61</v>
      </c>
      <c r="B30" s="1" t="s">
        <v>11</v>
      </c>
      <c r="C30" s="1" t="s">
        <v>12</v>
      </c>
      <c r="D30" s="17">
        <v>24</v>
      </c>
      <c r="E30" s="8" t="s">
        <v>62</v>
      </c>
      <c r="F30" s="29">
        <v>10</v>
      </c>
      <c r="G30" s="19">
        <v>10</v>
      </c>
      <c r="H30" s="20">
        <v>10</v>
      </c>
      <c r="I30" s="20">
        <v>7</v>
      </c>
      <c r="J30" s="20">
        <v>7.83</v>
      </c>
      <c r="K30" s="20">
        <v>7</v>
      </c>
      <c r="L30" s="20">
        <v>9.5</v>
      </c>
      <c r="M30" s="51" t="s">
        <v>143</v>
      </c>
      <c r="N30" s="34">
        <v>8.25</v>
      </c>
      <c r="O30" s="32">
        <v>5.5</v>
      </c>
      <c r="P30" s="69">
        <v>6.5</v>
      </c>
      <c r="Q30" s="28">
        <v>7.6</v>
      </c>
      <c r="R30" s="22">
        <f>AVERAGE(F30:L30,N30,P30:Q30)</f>
        <v>8.3679999999999986</v>
      </c>
      <c r="S30" s="26">
        <v>6</v>
      </c>
      <c r="T30" s="23">
        <v>10</v>
      </c>
      <c r="U30" s="62">
        <v>6</v>
      </c>
      <c r="V30" s="64">
        <v>6</v>
      </c>
      <c r="W30" s="56">
        <f t="shared" si="0"/>
        <v>8.1839999999999993</v>
      </c>
      <c r="X30" s="37"/>
      <c r="Y30" s="73">
        <v>86.666666666666671</v>
      </c>
      <c r="Z30" s="89">
        <f t="shared" si="1"/>
        <v>8.1839999999999993</v>
      </c>
    </row>
    <row r="31" spans="1:26" ht="13.5" thickBot="1" x14ac:dyDescent="0.25">
      <c r="A31" s="1" t="s">
        <v>63</v>
      </c>
      <c r="B31" s="1" t="s">
        <v>11</v>
      </c>
      <c r="C31" s="1" t="s">
        <v>12</v>
      </c>
      <c r="D31" s="17">
        <v>25</v>
      </c>
      <c r="E31" s="8" t="s">
        <v>64</v>
      </c>
      <c r="F31" s="29">
        <v>8</v>
      </c>
      <c r="G31" s="88">
        <v>0</v>
      </c>
      <c r="H31" s="20">
        <v>0</v>
      </c>
      <c r="I31" s="20">
        <v>7</v>
      </c>
      <c r="J31" s="20">
        <v>9.17</v>
      </c>
      <c r="K31" s="20">
        <v>0</v>
      </c>
      <c r="L31" s="20">
        <v>10</v>
      </c>
      <c r="M31" s="50" t="s">
        <v>132</v>
      </c>
      <c r="N31" s="32">
        <v>0</v>
      </c>
      <c r="O31" s="32">
        <v>0</v>
      </c>
      <c r="P31" s="69">
        <v>4.5</v>
      </c>
      <c r="Q31" s="28">
        <v>3.88</v>
      </c>
      <c r="R31" s="22">
        <f>AVERAGE(F31:M31,P31:Q31)</f>
        <v>4.7277777777777779</v>
      </c>
      <c r="S31" s="26">
        <v>3</v>
      </c>
      <c r="T31" s="23">
        <v>6</v>
      </c>
      <c r="U31" s="62">
        <v>3</v>
      </c>
      <c r="V31" s="63">
        <v>8.5</v>
      </c>
      <c r="W31" s="56">
        <f t="shared" si="0"/>
        <v>5.9888888888888889</v>
      </c>
      <c r="X31" s="37"/>
      <c r="Y31" s="73">
        <v>73.333333333333329</v>
      </c>
      <c r="Z31" s="89">
        <f t="shared" si="1"/>
        <v>5.9888888888888889</v>
      </c>
    </row>
    <row r="32" spans="1:26" ht="13.5" thickBot="1" x14ac:dyDescent="0.25">
      <c r="A32" s="1" t="s">
        <v>65</v>
      </c>
      <c r="B32" s="1" t="s">
        <v>11</v>
      </c>
      <c r="C32" s="1" t="s">
        <v>12</v>
      </c>
      <c r="D32" s="17">
        <v>26</v>
      </c>
      <c r="E32" s="8" t="s">
        <v>66</v>
      </c>
      <c r="F32" s="29">
        <v>9.5</v>
      </c>
      <c r="G32" s="19">
        <v>7</v>
      </c>
      <c r="H32" s="20">
        <v>8</v>
      </c>
      <c r="I32" s="20">
        <v>8</v>
      </c>
      <c r="J32" s="20">
        <v>7.83</v>
      </c>
      <c r="K32" s="32">
        <v>4</v>
      </c>
      <c r="L32" s="20">
        <v>10</v>
      </c>
      <c r="M32" s="50" t="s">
        <v>144</v>
      </c>
      <c r="N32" s="34">
        <v>5.95</v>
      </c>
      <c r="O32" s="34">
        <v>5</v>
      </c>
      <c r="P32" s="69">
        <v>0</v>
      </c>
      <c r="Q32" s="28">
        <v>7.88</v>
      </c>
      <c r="R32" s="22">
        <f>AVERAGE(F32:J32,L32:O32,Q32)</f>
        <v>7.684444444444444</v>
      </c>
      <c r="S32" s="26">
        <v>9</v>
      </c>
      <c r="T32" s="23">
        <v>6.5</v>
      </c>
      <c r="U32" s="62">
        <v>9</v>
      </c>
      <c r="V32" s="71">
        <v>6</v>
      </c>
      <c r="W32" s="56">
        <f t="shared" si="0"/>
        <v>6.9672222222222224</v>
      </c>
      <c r="X32" s="37"/>
      <c r="Y32" s="73">
        <v>73.333333333333329</v>
      </c>
      <c r="Z32" s="89">
        <f t="shared" si="1"/>
        <v>6.9672222222222224</v>
      </c>
    </row>
    <row r="33" spans="1:26" ht="13.5" thickBot="1" x14ac:dyDescent="0.25">
      <c r="A33" s="1" t="s">
        <v>67</v>
      </c>
      <c r="B33" s="1" t="s">
        <v>11</v>
      </c>
      <c r="C33" s="1" t="s">
        <v>12</v>
      </c>
      <c r="D33" s="17">
        <v>27</v>
      </c>
      <c r="E33" s="8" t="s">
        <v>68</v>
      </c>
      <c r="F33" s="31">
        <v>0</v>
      </c>
      <c r="G33" s="19">
        <v>10</v>
      </c>
      <c r="H33" s="20">
        <v>10</v>
      </c>
      <c r="I33" s="20">
        <v>9</v>
      </c>
      <c r="J33" s="20">
        <v>8.17</v>
      </c>
      <c r="K33" s="20">
        <v>5</v>
      </c>
      <c r="L33" s="20">
        <v>6.3</v>
      </c>
      <c r="M33" s="50" t="s">
        <v>145</v>
      </c>
      <c r="N33" s="34">
        <v>6.75</v>
      </c>
      <c r="O33" s="32">
        <v>4.5</v>
      </c>
      <c r="P33" s="69">
        <v>6.5</v>
      </c>
      <c r="Q33" s="28">
        <v>8</v>
      </c>
      <c r="R33" s="22">
        <f>AVERAGE(G33:N33,P33:Q33)</f>
        <v>7.7466666666666661</v>
      </c>
      <c r="S33" s="26">
        <v>11</v>
      </c>
      <c r="T33" s="23">
        <v>9.5</v>
      </c>
      <c r="U33" s="62">
        <v>11</v>
      </c>
      <c r="V33" s="63">
        <v>6.5</v>
      </c>
      <c r="W33" s="56">
        <f t="shared" si="0"/>
        <v>7.8733333333333331</v>
      </c>
      <c r="X33" s="37"/>
      <c r="Y33" s="73">
        <v>80</v>
      </c>
      <c r="Z33" s="89">
        <f t="shared" si="1"/>
        <v>7.8733333333333331</v>
      </c>
    </row>
    <row r="34" spans="1:26" ht="13.5" thickBot="1" x14ac:dyDescent="0.25">
      <c r="A34" s="1" t="s">
        <v>69</v>
      </c>
      <c r="B34" s="1" t="s">
        <v>11</v>
      </c>
      <c r="C34" s="1" t="s">
        <v>12</v>
      </c>
      <c r="D34" s="17">
        <v>28</v>
      </c>
      <c r="E34" s="8" t="s">
        <v>70</v>
      </c>
      <c r="F34" s="49">
        <v>7.5</v>
      </c>
      <c r="G34" s="19">
        <v>10</v>
      </c>
      <c r="H34" s="20">
        <v>10</v>
      </c>
      <c r="I34" s="20">
        <v>8</v>
      </c>
      <c r="J34" s="20">
        <v>9.67</v>
      </c>
      <c r="K34" s="20">
        <v>6</v>
      </c>
      <c r="L34" s="20">
        <v>10</v>
      </c>
      <c r="M34" s="50" t="s">
        <v>130</v>
      </c>
      <c r="N34" s="34">
        <v>8</v>
      </c>
      <c r="O34" s="34">
        <v>7</v>
      </c>
      <c r="P34" s="69">
        <v>7.5</v>
      </c>
      <c r="Q34" s="28">
        <v>9.1</v>
      </c>
      <c r="R34" s="22">
        <f t="shared" si="2"/>
        <v>8.4633333333333329</v>
      </c>
      <c r="S34" s="26">
        <v>8</v>
      </c>
      <c r="T34" s="23">
        <v>6</v>
      </c>
      <c r="U34" s="62">
        <v>8</v>
      </c>
      <c r="V34" s="64">
        <v>6</v>
      </c>
      <c r="W34" s="56">
        <f t="shared" si="0"/>
        <v>7.2316666666666665</v>
      </c>
      <c r="X34" s="37"/>
      <c r="Y34" s="73">
        <v>86.666666666666671</v>
      </c>
      <c r="Z34" s="89">
        <f t="shared" si="1"/>
        <v>7.2316666666666665</v>
      </c>
    </row>
    <row r="35" spans="1:26" ht="13.5" thickBot="1" x14ac:dyDescent="0.25">
      <c r="A35" s="1" t="s">
        <v>71</v>
      </c>
      <c r="B35" s="1" t="s">
        <v>11</v>
      </c>
      <c r="C35" s="1" t="s">
        <v>12</v>
      </c>
      <c r="D35" s="17">
        <v>29</v>
      </c>
      <c r="E35" s="8" t="s">
        <v>72</v>
      </c>
      <c r="F35" s="29">
        <v>8.5</v>
      </c>
      <c r="G35" s="19">
        <v>9</v>
      </c>
      <c r="H35" s="32">
        <v>3.33</v>
      </c>
      <c r="I35" s="20">
        <v>8</v>
      </c>
      <c r="J35" s="20">
        <v>8.5</v>
      </c>
      <c r="K35" s="20">
        <v>6</v>
      </c>
      <c r="L35" s="20">
        <v>10</v>
      </c>
      <c r="M35" s="51" t="s">
        <v>146</v>
      </c>
      <c r="N35" s="34">
        <v>7</v>
      </c>
      <c r="O35" s="34">
        <v>6.5</v>
      </c>
      <c r="P35" s="69">
        <v>4</v>
      </c>
      <c r="Q35" s="28">
        <v>9.1</v>
      </c>
      <c r="R35" s="22">
        <f>AVERAGE(F35:G35,I35:L35,N35:Q35)</f>
        <v>7.6599999999999993</v>
      </c>
      <c r="S35" s="26">
        <v>1</v>
      </c>
      <c r="T35" s="46">
        <v>7</v>
      </c>
      <c r="U35" s="62">
        <v>1</v>
      </c>
      <c r="V35" s="64">
        <v>7</v>
      </c>
      <c r="W35" s="56">
        <f t="shared" si="0"/>
        <v>7.33</v>
      </c>
      <c r="X35" s="37"/>
      <c r="Y35" s="73">
        <v>86.666666666666671</v>
      </c>
      <c r="Z35" s="89">
        <f t="shared" si="1"/>
        <v>7.33</v>
      </c>
    </row>
    <row r="36" spans="1:26" ht="13.5" thickBot="1" x14ac:dyDescent="0.25">
      <c r="A36" s="1" t="s">
        <v>73</v>
      </c>
      <c r="B36" s="1" t="s">
        <v>11</v>
      </c>
      <c r="C36" s="1" t="s">
        <v>12</v>
      </c>
      <c r="D36" s="17">
        <v>30</v>
      </c>
      <c r="E36" s="8" t="s">
        <v>74</v>
      </c>
      <c r="F36" s="29">
        <v>9.5</v>
      </c>
      <c r="G36" s="19">
        <v>9</v>
      </c>
      <c r="H36" s="32">
        <v>0</v>
      </c>
      <c r="I36" s="20">
        <v>2</v>
      </c>
      <c r="J36" s="20">
        <v>0</v>
      </c>
      <c r="K36" s="20">
        <v>5</v>
      </c>
      <c r="L36" s="20">
        <v>0</v>
      </c>
      <c r="M36" s="20">
        <v>0</v>
      </c>
      <c r="N36" s="34">
        <v>4.9000000000000004</v>
      </c>
      <c r="O36" s="34">
        <v>6.5</v>
      </c>
      <c r="P36" s="69">
        <v>7.5</v>
      </c>
      <c r="Q36" s="28">
        <v>0</v>
      </c>
      <c r="R36" s="22">
        <f>AVERAGE(F36:G36,I36:O36,P36)</f>
        <v>4.4399999999999995</v>
      </c>
      <c r="S36" s="26">
        <v>9</v>
      </c>
      <c r="T36" s="23">
        <v>6.5</v>
      </c>
      <c r="U36" s="62">
        <v>9</v>
      </c>
      <c r="V36" s="64">
        <v>6</v>
      </c>
      <c r="W36" s="57">
        <f t="shared" si="0"/>
        <v>5.3449999999999998</v>
      </c>
      <c r="X36" s="37"/>
      <c r="Y36" s="73">
        <v>73.333333333333329</v>
      </c>
      <c r="Z36" s="89">
        <f t="shared" si="1"/>
        <v>5.3449999999999998</v>
      </c>
    </row>
    <row r="37" spans="1:26" ht="13.5" thickBot="1" x14ac:dyDescent="0.25">
      <c r="A37" s="1" t="s">
        <v>75</v>
      </c>
      <c r="B37" s="1" t="s">
        <v>11</v>
      </c>
      <c r="C37" s="1" t="s">
        <v>12</v>
      </c>
      <c r="D37" s="17">
        <v>31</v>
      </c>
      <c r="E37" s="8" t="s">
        <v>76</v>
      </c>
      <c r="F37" s="49">
        <v>9.5</v>
      </c>
      <c r="G37" s="19">
        <v>9</v>
      </c>
      <c r="H37" s="20">
        <v>10</v>
      </c>
      <c r="I37" s="20">
        <v>9</v>
      </c>
      <c r="J37" s="20">
        <v>7.67</v>
      </c>
      <c r="K37" s="20">
        <v>7</v>
      </c>
      <c r="L37" s="20">
        <v>7.8</v>
      </c>
      <c r="M37" s="50" t="s">
        <v>130</v>
      </c>
      <c r="N37" s="32">
        <v>6.75</v>
      </c>
      <c r="O37" s="34">
        <v>7.5</v>
      </c>
      <c r="P37" s="69">
        <v>6.5</v>
      </c>
      <c r="Q37" s="28">
        <v>9.18</v>
      </c>
      <c r="R37" s="22">
        <f>AVERAGE(F37:M37,O37,Q37)</f>
        <v>8.5166666666666675</v>
      </c>
      <c r="S37" s="26">
        <v>12</v>
      </c>
      <c r="T37" s="23">
        <v>9</v>
      </c>
      <c r="U37" s="62">
        <v>12</v>
      </c>
      <c r="V37" s="63">
        <v>8.5</v>
      </c>
      <c r="W37" s="56">
        <f t="shared" si="0"/>
        <v>8.6333333333333329</v>
      </c>
      <c r="X37" s="37"/>
      <c r="Y37" s="73">
        <v>86.666666666666671</v>
      </c>
      <c r="Z37" s="89">
        <f t="shared" si="1"/>
        <v>8.6333333333333329</v>
      </c>
    </row>
    <row r="38" spans="1:26" ht="13.5" thickBot="1" x14ac:dyDescent="0.25">
      <c r="A38" s="1" t="s">
        <v>77</v>
      </c>
      <c r="B38" s="1" t="s">
        <v>11</v>
      </c>
      <c r="C38" s="1" t="s">
        <v>12</v>
      </c>
      <c r="D38" s="17">
        <v>32</v>
      </c>
      <c r="E38" s="8" t="s">
        <v>78</v>
      </c>
      <c r="F38" s="29">
        <v>7.5</v>
      </c>
      <c r="G38" s="19">
        <v>9</v>
      </c>
      <c r="H38" s="20">
        <v>10</v>
      </c>
      <c r="I38" s="20">
        <v>8.5</v>
      </c>
      <c r="J38" s="20">
        <v>8.17</v>
      </c>
      <c r="K38" s="32">
        <v>5</v>
      </c>
      <c r="L38" s="32">
        <v>5.3</v>
      </c>
      <c r="M38" s="50" t="s">
        <v>129</v>
      </c>
      <c r="N38" s="34">
        <v>8</v>
      </c>
      <c r="O38" s="34">
        <v>7</v>
      </c>
      <c r="P38" s="69">
        <v>7.5</v>
      </c>
      <c r="Q38" s="28">
        <v>9.1</v>
      </c>
      <c r="R38" s="22">
        <f>AVERAGE(F38:J38,M38:Q38)</f>
        <v>8.3077777777777779</v>
      </c>
      <c r="S38" s="26">
        <v>8</v>
      </c>
      <c r="T38" s="23">
        <v>6</v>
      </c>
      <c r="U38" s="62">
        <v>8</v>
      </c>
      <c r="V38" s="64">
        <v>6</v>
      </c>
      <c r="W38" s="56">
        <f t="shared" si="0"/>
        <v>7.153888888888889</v>
      </c>
      <c r="X38" s="37"/>
      <c r="Y38" s="73">
        <v>80</v>
      </c>
      <c r="Z38" s="89">
        <f t="shared" si="1"/>
        <v>7.153888888888889</v>
      </c>
    </row>
    <row r="39" spans="1:26" ht="13.5" thickBot="1" x14ac:dyDescent="0.25">
      <c r="A39" s="1" t="s">
        <v>79</v>
      </c>
      <c r="B39" s="1" t="s">
        <v>11</v>
      </c>
      <c r="C39" s="1" t="s">
        <v>12</v>
      </c>
      <c r="D39" s="17">
        <v>33</v>
      </c>
      <c r="E39" s="8" t="s">
        <v>80</v>
      </c>
      <c r="F39" s="49">
        <v>10</v>
      </c>
      <c r="G39" s="19">
        <v>8.5</v>
      </c>
      <c r="H39" s="20">
        <v>8</v>
      </c>
      <c r="I39" s="20">
        <v>7.5</v>
      </c>
      <c r="J39" s="20">
        <v>9.33</v>
      </c>
      <c r="K39" s="20">
        <v>5</v>
      </c>
      <c r="L39" s="20">
        <v>10</v>
      </c>
      <c r="M39" s="51" t="s">
        <v>143</v>
      </c>
      <c r="N39" s="34">
        <v>7.2</v>
      </c>
      <c r="O39" s="34">
        <v>7</v>
      </c>
      <c r="P39" s="69">
        <v>4.5</v>
      </c>
      <c r="Q39" s="28">
        <v>6.08</v>
      </c>
      <c r="R39" s="22">
        <f>AVERAGE(F39:L39,N39:O39,Q39)</f>
        <v>7.8609999999999998</v>
      </c>
      <c r="S39" s="26">
        <v>4</v>
      </c>
      <c r="T39" s="23">
        <v>6</v>
      </c>
      <c r="U39" s="62">
        <v>4</v>
      </c>
      <c r="V39" s="64">
        <v>8</v>
      </c>
      <c r="W39" s="56">
        <f t="shared" si="0"/>
        <v>7.4305000000000003</v>
      </c>
      <c r="X39" s="37"/>
      <c r="Y39" s="73">
        <v>93.333333333333329</v>
      </c>
      <c r="Z39" s="89">
        <f t="shared" si="1"/>
        <v>7.4305000000000003</v>
      </c>
    </row>
    <row r="40" spans="1:26" ht="13.5" thickBot="1" x14ac:dyDescent="0.25">
      <c r="A40" s="1" t="s">
        <v>81</v>
      </c>
      <c r="B40" s="1" t="s">
        <v>82</v>
      </c>
      <c r="C40" s="1" t="s">
        <v>12</v>
      </c>
      <c r="D40" s="17">
        <v>34</v>
      </c>
      <c r="E40" s="8" t="s">
        <v>83</v>
      </c>
      <c r="F40" s="29">
        <v>8</v>
      </c>
      <c r="G40" s="19">
        <v>7</v>
      </c>
      <c r="H40" s="20">
        <v>10</v>
      </c>
      <c r="I40" s="20">
        <v>8</v>
      </c>
      <c r="J40" s="20">
        <v>9.67</v>
      </c>
      <c r="K40" s="20">
        <v>7</v>
      </c>
      <c r="L40" s="20">
        <v>10</v>
      </c>
      <c r="M40" s="50" t="s">
        <v>130</v>
      </c>
      <c r="N40" s="34">
        <v>8</v>
      </c>
      <c r="O40" s="34">
        <v>8</v>
      </c>
      <c r="P40" s="69">
        <v>4.5</v>
      </c>
      <c r="Q40" s="28">
        <v>0</v>
      </c>
      <c r="R40" s="22">
        <f>AVERAGE(F40:O40)</f>
        <v>8.4077777777777776</v>
      </c>
      <c r="S40" s="26">
        <v>13</v>
      </c>
      <c r="T40" s="23">
        <v>6</v>
      </c>
      <c r="U40" s="62">
        <v>13</v>
      </c>
      <c r="V40" s="64">
        <v>5</v>
      </c>
      <c r="W40" s="56">
        <f t="shared" si="0"/>
        <v>6.9538888888888888</v>
      </c>
      <c r="X40" s="37"/>
      <c r="Y40" s="73">
        <v>86.666666666666671</v>
      </c>
      <c r="Z40" s="89">
        <f t="shared" si="1"/>
        <v>6.9538888888888888</v>
      </c>
    </row>
    <row r="41" spans="1:26" ht="13.5" thickBot="1" x14ac:dyDescent="0.25">
      <c r="A41" s="1" t="s">
        <v>84</v>
      </c>
      <c r="B41" s="1" t="s">
        <v>46</v>
      </c>
      <c r="C41" s="1" t="s">
        <v>12</v>
      </c>
      <c r="D41" s="17">
        <v>35</v>
      </c>
      <c r="E41" s="8" t="s">
        <v>85</v>
      </c>
      <c r="F41" s="29">
        <v>8</v>
      </c>
      <c r="G41" s="19">
        <v>8.5</v>
      </c>
      <c r="H41" s="20">
        <v>8</v>
      </c>
      <c r="I41" s="20">
        <v>5.5</v>
      </c>
      <c r="J41" s="32">
        <v>0</v>
      </c>
      <c r="K41" s="20">
        <v>5</v>
      </c>
      <c r="L41" s="20">
        <v>10</v>
      </c>
      <c r="M41" s="50" t="s">
        <v>142</v>
      </c>
      <c r="N41" s="34">
        <v>6.6</v>
      </c>
      <c r="O41" s="34">
        <v>6</v>
      </c>
      <c r="P41" s="69">
        <v>4.5</v>
      </c>
      <c r="Q41" s="28">
        <v>4.26</v>
      </c>
      <c r="R41" s="22">
        <f>AVERAGE(F41:I41, K41:O41,P41)</f>
        <v>6.9</v>
      </c>
      <c r="S41" s="26">
        <v>2</v>
      </c>
      <c r="T41" s="23">
        <v>6</v>
      </c>
      <c r="U41" s="62">
        <v>2</v>
      </c>
      <c r="V41" s="64">
        <v>6</v>
      </c>
      <c r="W41" s="56">
        <f t="shared" si="0"/>
        <v>6.45</v>
      </c>
      <c r="X41" s="37"/>
      <c r="Y41" s="73">
        <v>86.666666666666671</v>
      </c>
      <c r="Z41" s="89">
        <f t="shared" si="1"/>
        <v>6.45</v>
      </c>
    </row>
    <row r="42" spans="1:26" ht="13.5" thickBot="1" x14ac:dyDescent="0.25">
      <c r="A42" s="1" t="s">
        <v>86</v>
      </c>
      <c r="B42" s="1" t="s">
        <v>11</v>
      </c>
      <c r="C42" s="1" t="s">
        <v>12</v>
      </c>
      <c r="D42" s="17">
        <v>36</v>
      </c>
      <c r="E42" s="8" t="s">
        <v>87</v>
      </c>
      <c r="F42" s="29">
        <v>10</v>
      </c>
      <c r="G42" s="19">
        <v>10</v>
      </c>
      <c r="H42" s="20">
        <v>10</v>
      </c>
      <c r="I42" s="20">
        <v>7</v>
      </c>
      <c r="J42" s="20">
        <v>7.83</v>
      </c>
      <c r="K42" s="34">
        <v>7</v>
      </c>
      <c r="L42" s="20">
        <v>9.5</v>
      </c>
      <c r="M42" s="50" t="s">
        <v>147</v>
      </c>
      <c r="N42" s="34">
        <v>8</v>
      </c>
      <c r="O42" s="32">
        <v>5.5</v>
      </c>
      <c r="P42" s="69">
        <v>6.5</v>
      </c>
      <c r="Q42" s="28">
        <v>7.88</v>
      </c>
      <c r="R42" s="22">
        <f>AVERAGE(F42:N42,Q42)</f>
        <v>8.5788888888888888</v>
      </c>
      <c r="S42" s="26">
        <v>6</v>
      </c>
      <c r="T42" s="23">
        <v>10</v>
      </c>
      <c r="U42" s="62">
        <v>6</v>
      </c>
      <c r="V42" s="64">
        <v>6</v>
      </c>
      <c r="W42" s="56">
        <f t="shared" si="0"/>
        <v>8.2894444444444453</v>
      </c>
      <c r="X42" s="37"/>
      <c r="Y42" s="73">
        <v>86.666666666666671</v>
      </c>
      <c r="Z42" s="89">
        <f t="shared" si="1"/>
        <v>8.2894444444444453</v>
      </c>
    </row>
    <row r="43" spans="1:26" ht="13.5" thickBot="1" x14ac:dyDescent="0.25">
      <c r="A43" s="1" t="s">
        <v>91</v>
      </c>
      <c r="B43" s="1" t="s">
        <v>46</v>
      </c>
      <c r="C43" s="1" t="s">
        <v>12</v>
      </c>
      <c r="D43" s="17">
        <v>37</v>
      </c>
      <c r="E43" s="8" t="s">
        <v>92</v>
      </c>
      <c r="F43" s="29">
        <v>8.5</v>
      </c>
      <c r="G43" s="19">
        <v>10</v>
      </c>
      <c r="H43" s="20">
        <v>10</v>
      </c>
      <c r="I43" s="20">
        <v>7</v>
      </c>
      <c r="J43" s="20">
        <v>8.5</v>
      </c>
      <c r="K43" s="32">
        <v>6</v>
      </c>
      <c r="L43" s="20">
        <v>10</v>
      </c>
      <c r="M43" s="51" t="s">
        <v>143</v>
      </c>
      <c r="N43" s="34">
        <v>6.75</v>
      </c>
      <c r="O43" s="34">
        <v>7</v>
      </c>
      <c r="P43" s="69">
        <v>7.5</v>
      </c>
      <c r="Q43" s="28">
        <v>8.08</v>
      </c>
      <c r="R43" s="22">
        <f>AVERAGE(F43:J43,L43,N43:Q43)</f>
        <v>8.3330000000000002</v>
      </c>
      <c r="S43" s="26">
        <v>1</v>
      </c>
      <c r="T43" s="46">
        <v>7</v>
      </c>
      <c r="U43" s="62">
        <v>1</v>
      </c>
      <c r="V43" s="64">
        <v>7</v>
      </c>
      <c r="W43" s="56">
        <f t="shared" si="0"/>
        <v>7.6665000000000001</v>
      </c>
      <c r="X43" s="37">
        <v>0.1</v>
      </c>
      <c r="Y43" s="73">
        <v>86.666666666666671</v>
      </c>
      <c r="Z43" s="89">
        <f t="shared" si="1"/>
        <v>7.7664999999999997</v>
      </c>
    </row>
    <row r="44" spans="1:26" ht="13.5" thickBot="1" x14ac:dyDescent="0.25">
      <c r="A44" s="1" t="s">
        <v>93</v>
      </c>
      <c r="B44" s="1" t="s">
        <v>26</v>
      </c>
      <c r="C44" s="1" t="s">
        <v>12</v>
      </c>
      <c r="D44" s="17">
        <v>38</v>
      </c>
      <c r="E44" s="8" t="s">
        <v>94</v>
      </c>
      <c r="F44" s="29">
        <v>10</v>
      </c>
      <c r="G44" s="19">
        <v>7.5</v>
      </c>
      <c r="H44" s="20">
        <v>10</v>
      </c>
      <c r="I44" s="20">
        <v>8</v>
      </c>
      <c r="J44" s="20">
        <v>8.17</v>
      </c>
      <c r="K44" s="32">
        <v>4</v>
      </c>
      <c r="L44" s="20">
        <v>10</v>
      </c>
      <c r="M44" s="50" t="s">
        <v>148</v>
      </c>
      <c r="N44" s="34">
        <v>8</v>
      </c>
      <c r="O44" s="34">
        <v>8</v>
      </c>
      <c r="P44" s="69">
        <v>0</v>
      </c>
      <c r="Q44" s="28">
        <v>8.1999999999999993</v>
      </c>
      <c r="R44" s="22">
        <f>AVERAGE(F44:J44,L44:O44,Q44)</f>
        <v>8.6522222222222229</v>
      </c>
      <c r="S44" s="26">
        <v>14</v>
      </c>
      <c r="T44" s="46">
        <v>7</v>
      </c>
      <c r="U44" s="62">
        <v>14</v>
      </c>
      <c r="V44" s="64">
        <v>5</v>
      </c>
      <c r="W44" s="56">
        <f t="shared" si="0"/>
        <v>7.3261111111111115</v>
      </c>
      <c r="X44" s="37">
        <v>0.1</v>
      </c>
      <c r="Y44" s="73">
        <v>80</v>
      </c>
      <c r="Z44" s="89">
        <f t="shared" si="1"/>
        <v>7.4261111111111111</v>
      </c>
    </row>
    <row r="45" spans="1:26" ht="13.5" thickBot="1" x14ac:dyDescent="0.25">
      <c r="A45" s="1" t="s">
        <v>95</v>
      </c>
      <c r="B45" s="1" t="s">
        <v>11</v>
      </c>
      <c r="C45" s="1" t="s">
        <v>12</v>
      </c>
      <c r="D45" s="17">
        <v>39</v>
      </c>
      <c r="E45" s="8" t="s">
        <v>96</v>
      </c>
      <c r="F45" s="29">
        <v>9.5</v>
      </c>
      <c r="G45" s="19">
        <v>9</v>
      </c>
      <c r="H45" s="20">
        <v>6</v>
      </c>
      <c r="I45" s="32">
        <v>2</v>
      </c>
      <c r="J45" s="32">
        <v>0</v>
      </c>
      <c r="K45" s="20">
        <v>4</v>
      </c>
      <c r="L45" s="20">
        <v>2.6</v>
      </c>
      <c r="M45" s="50" t="s">
        <v>149</v>
      </c>
      <c r="N45" s="34">
        <v>8.5</v>
      </c>
      <c r="O45" s="34">
        <v>7.5</v>
      </c>
      <c r="P45" s="69">
        <v>7.5</v>
      </c>
      <c r="Q45" s="28">
        <v>3.21</v>
      </c>
      <c r="R45" s="22">
        <f>AVERAGE(F45:H45,K45:Q45)</f>
        <v>6.4233333333333338</v>
      </c>
      <c r="S45" s="26">
        <v>9</v>
      </c>
      <c r="T45" s="23">
        <v>6.5</v>
      </c>
      <c r="U45" s="62">
        <v>9</v>
      </c>
      <c r="V45" s="64">
        <v>6</v>
      </c>
      <c r="W45" s="56">
        <f t="shared" si="0"/>
        <v>6.3366666666666669</v>
      </c>
      <c r="X45" s="37"/>
      <c r="Y45" s="73">
        <v>73.333333333333329</v>
      </c>
      <c r="Z45" s="89">
        <f t="shared" si="1"/>
        <v>6.3366666666666669</v>
      </c>
    </row>
    <row r="46" spans="1:26" ht="13.5" thickBot="1" x14ac:dyDescent="0.25">
      <c r="A46" s="1" t="s">
        <v>97</v>
      </c>
      <c r="B46" s="1" t="s">
        <v>11</v>
      </c>
      <c r="C46" s="1" t="s">
        <v>12</v>
      </c>
      <c r="D46" s="17">
        <v>40</v>
      </c>
      <c r="E46" s="8" t="s">
        <v>98</v>
      </c>
      <c r="F46" s="29">
        <v>8.5</v>
      </c>
      <c r="G46" s="35">
        <v>0</v>
      </c>
      <c r="H46" s="20">
        <v>10</v>
      </c>
      <c r="I46" s="32">
        <v>0</v>
      </c>
      <c r="J46" s="20">
        <v>7.83</v>
      </c>
      <c r="K46" s="20">
        <v>6</v>
      </c>
      <c r="L46" s="20">
        <v>10</v>
      </c>
      <c r="M46" s="50" t="s">
        <v>130</v>
      </c>
      <c r="N46" s="34">
        <v>8</v>
      </c>
      <c r="O46" s="34">
        <v>7</v>
      </c>
      <c r="P46" s="69">
        <v>7.5</v>
      </c>
      <c r="Q46" s="28">
        <v>7.63</v>
      </c>
      <c r="R46" s="22">
        <f>AVERAGE(F46,H46,J46,K46,L46,M46,N46:Q46)</f>
        <v>8.0511111111111102</v>
      </c>
      <c r="S46" s="26">
        <v>1</v>
      </c>
      <c r="T46" s="46">
        <v>7</v>
      </c>
      <c r="U46" s="62">
        <v>1</v>
      </c>
      <c r="V46" s="64">
        <v>7</v>
      </c>
      <c r="W46" s="56">
        <f t="shared" si="0"/>
        <v>7.5255555555555551</v>
      </c>
      <c r="X46" s="37">
        <v>0.1</v>
      </c>
      <c r="Y46" s="73">
        <v>73.333333333333329</v>
      </c>
      <c r="Z46" s="89">
        <f t="shared" si="1"/>
        <v>7.6255555555555548</v>
      </c>
    </row>
    <row r="47" spans="1:26" ht="13.5" thickBot="1" x14ac:dyDescent="0.25">
      <c r="A47" s="1" t="s">
        <v>99</v>
      </c>
      <c r="B47" s="1" t="s">
        <v>11</v>
      </c>
      <c r="C47" s="1" t="s">
        <v>12</v>
      </c>
      <c r="D47" s="17">
        <v>41</v>
      </c>
      <c r="E47" s="8" t="s">
        <v>100</v>
      </c>
      <c r="F47" s="29">
        <v>10</v>
      </c>
      <c r="G47" s="19">
        <v>9.5</v>
      </c>
      <c r="H47" s="20">
        <v>10</v>
      </c>
      <c r="I47" s="20">
        <v>9</v>
      </c>
      <c r="J47" s="20">
        <v>8.17</v>
      </c>
      <c r="K47" s="20">
        <v>7</v>
      </c>
      <c r="L47" s="20">
        <v>7.8</v>
      </c>
      <c r="M47" s="51" t="s">
        <v>150</v>
      </c>
      <c r="N47" s="34">
        <v>7.75</v>
      </c>
      <c r="O47" s="32">
        <v>6</v>
      </c>
      <c r="P47" s="69">
        <v>6.5</v>
      </c>
      <c r="Q47" s="28">
        <v>8.9</v>
      </c>
      <c r="R47" s="22">
        <f>AVERAGE(F47:L47,N47,P47:Q47)</f>
        <v>8.4619999999999997</v>
      </c>
      <c r="S47" s="26">
        <v>6</v>
      </c>
      <c r="T47" s="23">
        <v>10</v>
      </c>
      <c r="U47" s="62">
        <v>6</v>
      </c>
      <c r="V47" s="64">
        <v>6</v>
      </c>
      <c r="W47" s="56">
        <f t="shared" si="0"/>
        <v>8.2309999999999999</v>
      </c>
      <c r="X47" s="37">
        <v>0.2</v>
      </c>
      <c r="Y47" s="73">
        <v>93.333333333333329</v>
      </c>
      <c r="Z47" s="89">
        <f t="shared" si="1"/>
        <v>8.4309999999999992</v>
      </c>
    </row>
    <row r="48" spans="1:26" ht="13.5" thickBot="1" x14ac:dyDescent="0.25">
      <c r="A48" s="1" t="s">
        <v>101</v>
      </c>
      <c r="B48" s="1" t="s">
        <v>11</v>
      </c>
      <c r="C48" s="1" t="s">
        <v>12</v>
      </c>
      <c r="D48" s="17">
        <v>42</v>
      </c>
      <c r="E48" s="8" t="s">
        <v>102</v>
      </c>
      <c r="F48" s="49">
        <v>9.5</v>
      </c>
      <c r="G48" s="19">
        <v>10</v>
      </c>
      <c r="H48" s="20">
        <v>10</v>
      </c>
      <c r="I48" s="20">
        <v>6</v>
      </c>
      <c r="J48" s="20">
        <v>9.33</v>
      </c>
      <c r="K48" s="20">
        <v>7</v>
      </c>
      <c r="L48" s="32">
        <v>5.6</v>
      </c>
      <c r="M48" s="51" t="s">
        <v>151</v>
      </c>
      <c r="N48" s="34">
        <v>5.75</v>
      </c>
      <c r="O48" s="34">
        <v>6</v>
      </c>
      <c r="P48" s="69">
        <v>6.5</v>
      </c>
      <c r="Q48" s="28">
        <v>5.97</v>
      </c>
      <c r="R48" s="22">
        <f>AVERAGE(F48:K48,N48:Q48)</f>
        <v>7.6049999999999995</v>
      </c>
      <c r="S48" s="26">
        <v>12</v>
      </c>
      <c r="T48" s="23">
        <v>9</v>
      </c>
      <c r="U48" s="62">
        <v>12</v>
      </c>
      <c r="V48" s="63">
        <v>8.5</v>
      </c>
      <c r="W48" s="56">
        <f t="shared" si="0"/>
        <v>8.1775000000000002</v>
      </c>
      <c r="X48" s="37"/>
      <c r="Y48" s="73">
        <v>80</v>
      </c>
      <c r="Z48" s="89">
        <f t="shared" si="1"/>
        <v>8.1775000000000002</v>
      </c>
    </row>
    <row r="49" spans="1:26" ht="13.5" thickBot="1" x14ac:dyDescent="0.25">
      <c r="A49" s="1" t="s">
        <v>103</v>
      </c>
      <c r="B49" s="1" t="s">
        <v>11</v>
      </c>
      <c r="C49" s="1" t="s">
        <v>12</v>
      </c>
      <c r="D49" s="17">
        <v>43</v>
      </c>
      <c r="E49" s="8" t="s">
        <v>104</v>
      </c>
      <c r="F49" s="29">
        <v>8</v>
      </c>
      <c r="G49" s="19">
        <v>9</v>
      </c>
      <c r="H49" s="20">
        <v>8</v>
      </c>
      <c r="I49" s="20">
        <v>7</v>
      </c>
      <c r="J49" s="20">
        <v>7</v>
      </c>
      <c r="K49" s="20">
        <v>7</v>
      </c>
      <c r="L49" s="20">
        <v>10</v>
      </c>
      <c r="M49" s="50" t="s">
        <v>128</v>
      </c>
      <c r="N49" s="34">
        <v>8</v>
      </c>
      <c r="O49" s="34">
        <v>6.5</v>
      </c>
      <c r="P49" s="69">
        <v>0</v>
      </c>
      <c r="Q49" s="28">
        <v>6.38</v>
      </c>
      <c r="R49" s="22">
        <f>AVERAGE(F49:O49)</f>
        <v>7.833333333333333</v>
      </c>
      <c r="S49" s="26">
        <v>3</v>
      </c>
      <c r="T49" s="23">
        <v>6</v>
      </c>
      <c r="U49" s="62">
        <v>3</v>
      </c>
      <c r="V49" s="63">
        <v>8.5</v>
      </c>
      <c r="W49" s="56">
        <f t="shared" si="0"/>
        <v>7.5416666666666661</v>
      </c>
      <c r="X49" s="37"/>
      <c r="Y49" s="73">
        <v>73.333333333333329</v>
      </c>
      <c r="Z49" s="89">
        <f t="shared" si="1"/>
        <v>7.5416666666666661</v>
      </c>
    </row>
    <row r="50" spans="1:26" ht="13.5" thickBot="1" x14ac:dyDescent="0.25">
      <c r="A50" s="1" t="s">
        <v>105</v>
      </c>
      <c r="B50" s="1" t="s">
        <v>89</v>
      </c>
      <c r="C50" s="1" t="s">
        <v>12</v>
      </c>
      <c r="D50" s="18">
        <v>44</v>
      </c>
      <c r="E50" s="9" t="s">
        <v>106</v>
      </c>
      <c r="F50" s="30">
        <v>8</v>
      </c>
      <c r="G50" s="36">
        <v>0</v>
      </c>
      <c r="H50" s="21">
        <v>4</v>
      </c>
      <c r="I50" s="67">
        <v>0</v>
      </c>
      <c r="J50" s="21">
        <v>6.67</v>
      </c>
      <c r="K50" s="21">
        <v>7</v>
      </c>
      <c r="L50" s="21">
        <v>0</v>
      </c>
      <c r="M50" s="21">
        <v>0</v>
      </c>
      <c r="N50" s="86">
        <v>3.9</v>
      </c>
      <c r="O50" s="86">
        <v>6</v>
      </c>
      <c r="P50" s="70">
        <v>7.5</v>
      </c>
      <c r="Q50" s="77">
        <v>6.48</v>
      </c>
      <c r="R50" s="22">
        <f>AVERAGE(F50,H50,J50:Q50)</f>
        <v>4.9550000000000001</v>
      </c>
      <c r="S50" s="27">
        <v>16</v>
      </c>
      <c r="T50" s="24">
        <v>7</v>
      </c>
      <c r="U50" s="65">
        <v>16</v>
      </c>
      <c r="V50" s="66">
        <v>5</v>
      </c>
      <c r="W50" s="55">
        <f t="shared" si="0"/>
        <v>5.4775</v>
      </c>
      <c r="X50" s="38"/>
      <c r="Y50" s="74">
        <v>73.333333333333329</v>
      </c>
      <c r="Z50" s="90">
        <f t="shared" si="1"/>
        <v>5.4775</v>
      </c>
    </row>
    <row r="51" spans="1:26" x14ac:dyDescent="0.2">
      <c r="E51" s="7"/>
      <c r="F51" s="7"/>
      <c r="G51" s="7"/>
      <c r="H51" s="7"/>
      <c r="I51" s="7"/>
      <c r="J51" s="7"/>
      <c r="K51" s="7"/>
      <c r="L51" s="7"/>
      <c r="M51" s="7"/>
      <c r="N51" s="50"/>
      <c r="O51" s="50"/>
      <c r="P51" s="7"/>
      <c r="Q51" s="7"/>
      <c r="R51" s="7"/>
      <c r="W51" s="7"/>
      <c r="Z51" s="7"/>
    </row>
    <row r="52" spans="1:26" x14ac:dyDescent="0.2">
      <c r="E52" s="7"/>
      <c r="F52" s="7"/>
      <c r="G52" s="7"/>
      <c r="H52" s="7"/>
      <c r="I52" s="7"/>
      <c r="J52" s="7"/>
      <c r="K52" s="7"/>
      <c r="L52" s="7"/>
      <c r="M52" s="7"/>
      <c r="N52" s="50"/>
      <c r="O52" s="50"/>
      <c r="P52" s="7"/>
      <c r="Q52" s="7"/>
      <c r="R52" s="7"/>
      <c r="W52" s="7"/>
      <c r="Z52" s="7"/>
    </row>
    <row r="53" spans="1:26" x14ac:dyDescent="0.2">
      <c r="E53" s="7"/>
      <c r="F53" s="7"/>
      <c r="G53" s="7"/>
      <c r="H53" s="7"/>
      <c r="I53" s="7"/>
      <c r="J53" s="7"/>
      <c r="K53" s="7"/>
      <c r="L53" s="7"/>
      <c r="M53" s="7"/>
      <c r="N53" s="50"/>
      <c r="O53" s="50"/>
      <c r="P53" s="7"/>
      <c r="Q53" s="7"/>
      <c r="R53" s="7"/>
      <c r="W53" s="7"/>
      <c r="Z53" s="7"/>
    </row>
    <row r="54" spans="1:26" x14ac:dyDescent="0.2">
      <c r="E54" s="7"/>
      <c r="F54" s="7"/>
      <c r="G54" s="7"/>
      <c r="H54" s="7"/>
      <c r="I54" s="7"/>
      <c r="J54" s="7"/>
      <c r="K54" s="7"/>
      <c r="L54" s="7"/>
      <c r="M54" s="7"/>
      <c r="N54" s="50"/>
      <c r="O54" s="50"/>
      <c r="P54" s="7"/>
      <c r="Q54" s="7"/>
      <c r="R54" s="7"/>
      <c r="W54" s="7"/>
      <c r="Z54" s="7"/>
    </row>
    <row r="55" spans="1:26" x14ac:dyDescent="0.2">
      <c r="E55" s="7"/>
      <c r="F55" s="7"/>
      <c r="G55" s="7"/>
      <c r="H55" s="7"/>
      <c r="I55" s="7"/>
      <c r="J55" s="7"/>
      <c r="K55" s="7"/>
      <c r="L55" s="7"/>
      <c r="M55" s="7"/>
      <c r="N55" s="50"/>
      <c r="O55" s="50"/>
      <c r="P55" s="7"/>
      <c r="Q55" s="7"/>
      <c r="R55" s="7"/>
      <c r="W55" s="7"/>
      <c r="Z55" s="7"/>
    </row>
    <row r="56" spans="1:26" x14ac:dyDescent="0.2">
      <c r="E56" s="7"/>
      <c r="F56" s="7"/>
      <c r="G56" s="7"/>
      <c r="H56" s="7"/>
      <c r="I56" s="7"/>
      <c r="J56" s="7"/>
      <c r="K56" s="7"/>
      <c r="L56" s="7"/>
      <c r="M56" s="7"/>
      <c r="N56" s="50"/>
      <c r="O56" s="50"/>
      <c r="P56" s="7"/>
      <c r="Q56" s="7"/>
      <c r="R56" s="7"/>
      <c r="W56" s="7"/>
      <c r="Z56" s="7"/>
    </row>
    <row r="57" spans="1:26" x14ac:dyDescent="0.2">
      <c r="E57" s="7"/>
      <c r="F57" s="7"/>
      <c r="G57" s="7"/>
      <c r="H57" s="7"/>
      <c r="I57" s="7"/>
      <c r="J57" s="7"/>
      <c r="K57" s="7"/>
      <c r="L57" s="7"/>
      <c r="M57" s="7"/>
      <c r="N57" s="50"/>
      <c r="O57" s="50"/>
      <c r="P57" s="7"/>
      <c r="Q57" s="7"/>
      <c r="R57" s="7"/>
      <c r="W57" s="7"/>
      <c r="Z57" s="7"/>
    </row>
    <row r="58" spans="1:26" x14ac:dyDescent="0.2">
      <c r="E58" s="7"/>
      <c r="F58" s="7"/>
      <c r="G58" s="7"/>
      <c r="H58" s="7"/>
      <c r="I58" s="7"/>
      <c r="J58" s="7"/>
      <c r="K58" s="7"/>
      <c r="L58" s="7"/>
      <c r="M58" s="7"/>
      <c r="N58" s="50"/>
      <c r="O58" s="50"/>
      <c r="P58" s="7"/>
      <c r="Q58" s="7"/>
      <c r="R58" s="7"/>
      <c r="W58" s="7"/>
      <c r="Z58" s="7"/>
    </row>
    <row r="59" spans="1:26" x14ac:dyDescent="0.2">
      <c r="E59" s="7"/>
      <c r="F59" s="7"/>
      <c r="G59" s="7"/>
      <c r="H59" s="7"/>
      <c r="I59" s="7"/>
      <c r="J59" s="7"/>
      <c r="K59" s="7"/>
      <c r="L59" s="7"/>
      <c r="M59" s="7"/>
      <c r="N59" s="50"/>
      <c r="O59" s="50"/>
      <c r="P59" s="7"/>
      <c r="Q59" s="7"/>
      <c r="R59" s="7"/>
      <c r="W59" s="7"/>
      <c r="Z59" s="7"/>
    </row>
    <row r="60" spans="1:26" x14ac:dyDescent="0.2">
      <c r="E60" s="7"/>
      <c r="F60" s="7"/>
      <c r="G60" s="7"/>
      <c r="H60" s="7"/>
      <c r="I60" s="7"/>
      <c r="J60" s="7"/>
      <c r="K60" s="7"/>
      <c r="L60" s="7"/>
      <c r="M60" s="7"/>
      <c r="N60" s="50"/>
      <c r="O60" s="50"/>
      <c r="P60" s="7"/>
      <c r="Q60" s="7"/>
      <c r="R60" s="7"/>
      <c r="W60" s="7"/>
      <c r="Z60" s="7"/>
    </row>
    <row r="61" spans="1:26" x14ac:dyDescent="0.2">
      <c r="E61" s="7"/>
      <c r="F61" s="7"/>
      <c r="G61" s="7"/>
      <c r="H61" s="7"/>
      <c r="I61" s="7"/>
      <c r="J61" s="7"/>
      <c r="K61" s="7"/>
      <c r="L61" s="7"/>
      <c r="M61" s="7"/>
      <c r="N61" s="50"/>
      <c r="O61" s="50"/>
      <c r="P61" s="7"/>
      <c r="Q61" s="7"/>
      <c r="R61" s="7"/>
      <c r="W61" s="7"/>
      <c r="Z61" s="7"/>
    </row>
    <row r="62" spans="1:26" x14ac:dyDescent="0.2">
      <c r="E62" s="7"/>
      <c r="F62" s="7"/>
      <c r="G62" s="7"/>
      <c r="H62" s="7"/>
      <c r="I62" s="7"/>
      <c r="J62" s="7"/>
      <c r="K62" s="7"/>
      <c r="L62" s="7"/>
      <c r="M62" s="7"/>
      <c r="N62" s="50"/>
      <c r="O62" s="50"/>
      <c r="P62" s="7"/>
      <c r="Q62" s="7"/>
      <c r="R62" s="7"/>
      <c r="W62" s="7"/>
      <c r="Z62" s="7"/>
    </row>
    <row r="63" spans="1:26" x14ac:dyDescent="0.2">
      <c r="E63" s="7"/>
      <c r="F63" s="7"/>
      <c r="G63" s="7"/>
      <c r="H63" s="7"/>
      <c r="I63" s="7"/>
      <c r="J63" s="7"/>
      <c r="K63" s="7"/>
      <c r="L63" s="7"/>
      <c r="M63" s="7"/>
      <c r="N63" s="50"/>
      <c r="O63" s="50"/>
      <c r="P63" s="7"/>
      <c r="Q63" s="7"/>
      <c r="R63" s="7"/>
      <c r="W63" s="7"/>
      <c r="Z63" s="7"/>
    </row>
    <row r="64" spans="1:26" x14ac:dyDescent="0.2">
      <c r="E64" s="7"/>
      <c r="F64" s="7"/>
      <c r="G64" s="7"/>
      <c r="H64" s="7"/>
      <c r="I64" s="7"/>
      <c r="J64" s="7"/>
      <c r="K64" s="7"/>
      <c r="L64" s="7"/>
      <c r="M64" s="7"/>
      <c r="N64" s="50"/>
      <c r="O64" s="50"/>
      <c r="P64" s="7"/>
      <c r="Q64" s="7"/>
      <c r="R64" s="7"/>
      <c r="W64" s="7"/>
      <c r="Z64" s="7"/>
    </row>
  </sheetData>
  <mergeCells count="4">
    <mergeCell ref="F5:O5"/>
    <mergeCell ref="S5:T5"/>
    <mergeCell ref="U5:V5"/>
    <mergeCell ref="P4:Q4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Notas_Parciais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2023-12-02T14:15:21Z</dcterms:created>
  <dcterms:modified xsi:type="dcterms:W3CDTF">2023-12-17T11:39:10Z</dcterms:modified>
</cp:coreProperties>
</file>